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.I\04-Divulgação de Resultados\2021\2T21\10. Fundamentos\"/>
    </mc:Choice>
  </mc:AlternateContent>
  <xr:revisionPtr revIDLastSave="0" documentId="13_ncr:1_{AB1FF8BA-C7F6-4DE3-A49D-C6376D39C25E}" xr6:coauthVersionLast="36" xr6:coauthVersionMax="36" xr10:uidLastSave="{00000000-0000-0000-0000-000000000000}"/>
  <bookViews>
    <workbookView xWindow="0" yWindow="0" windowWidth="20400" windowHeight="7545" tabRatio="827" activeTab="4" xr2:uid="{00000000-000D-0000-FFFF-FFFF00000000}"/>
  </bookViews>
  <sheets>
    <sheet name="Destaques" sheetId="15" r:id="rId1"/>
    <sheet name="Planilha2 (2)" sheetId="16" state="hidden" r:id="rId2"/>
    <sheet name="Performance Operacional" sheetId="13" r:id="rId3"/>
    <sheet name="DRE | Pro-forma" sheetId="10" r:id="rId4"/>
    <sheet name="DRE | Contábil" sheetId="12" r:id="rId5"/>
    <sheet name="Balanço Patrimonial" sheetId="17" r:id="rId6"/>
    <sheet name="Fluxo de Caixa" sheetId="8" r:id="rId7"/>
    <sheet name="Outras Informações" sheetId="7" r:id="rId8"/>
  </sheets>
  <definedNames>
    <definedName name="_xlnm._FilterDatabase" localSheetId="4" hidden="1">'DRE | Contábil'!$K$1:$N$35</definedName>
    <definedName name="d" hidden="1">#N/A</definedName>
    <definedName name="frfe">#REF!</definedName>
    <definedName name="q" hidden="1">Main.SAPF4Help()</definedName>
    <definedName name="s" hidden="1">Main.SAPF4Help()</definedName>
    <definedName name="SAPFuncF4Help" hidden="1">Main.SAPF4Help()</definedName>
    <definedName name="SAPRangeKEYFIG_Tabelle4_Tabelle4D1">#REF!</definedName>
    <definedName name="SAPRangeRBUNIT_Tabelle4_Tabelle4D1">#REF!</definedName>
    <definedName name="SAPRangeRITEM_Tabelle4_Tabelle4D1">#REF!</definedName>
    <definedName name="SAPRangeSUBIT_Tabelle4_Tabelle4D1">#REF!</definedName>
    <definedName name="sg">#REF!</definedName>
  </definedNames>
  <calcPr calcId="191029"/>
</workbook>
</file>

<file path=xl/calcChain.xml><?xml version="1.0" encoding="utf-8"?>
<calcChain xmlns="http://schemas.openxmlformats.org/spreadsheetml/2006/main">
  <c r="C14" i="10" l="1"/>
  <c r="H13" i="10"/>
  <c r="C13" i="10"/>
  <c r="C5" i="10"/>
  <c r="C35" i="13"/>
  <c r="D105" i="17" l="1"/>
  <c r="D89" i="17"/>
  <c r="D68" i="17"/>
  <c r="D40" i="17"/>
  <c r="D35" i="17"/>
  <c r="D21" i="17"/>
  <c r="D13" i="12"/>
  <c r="D29" i="12" s="1"/>
  <c r="D5" i="12"/>
  <c r="D13" i="10"/>
  <c r="D18" i="10" s="1"/>
  <c r="D5" i="10"/>
  <c r="D42" i="13"/>
  <c r="D41" i="13"/>
  <c r="D40" i="13"/>
  <c r="D39" i="13"/>
  <c r="D38" i="13"/>
  <c r="D37" i="13"/>
  <c r="D36" i="13"/>
  <c r="D35" i="13"/>
  <c r="D34" i="13"/>
  <c r="D33" i="13"/>
  <c r="D43" i="13" s="1"/>
  <c r="D30" i="13"/>
  <c r="D17" i="13"/>
  <c r="D107" i="17" l="1"/>
  <c r="D42" i="17"/>
  <c r="D17" i="12"/>
  <c r="D23" i="10"/>
  <c r="D19" i="10"/>
  <c r="D14" i="10"/>
  <c r="D22" i="12" l="1"/>
  <c r="D25" i="12" s="1"/>
  <c r="D26" i="12" s="1"/>
  <c r="D18" i="12"/>
  <c r="D30" i="10"/>
  <c r="D27" i="10"/>
  <c r="C35" i="17" l="1"/>
  <c r="E21" i="17"/>
  <c r="E35" i="17"/>
  <c r="E40" i="17"/>
  <c r="E68" i="17"/>
  <c r="E89" i="17"/>
  <c r="E105" i="17"/>
  <c r="C105" i="17"/>
  <c r="C13" i="12"/>
  <c r="C17" i="12" s="1"/>
  <c r="C18" i="12" s="1"/>
  <c r="C5" i="12"/>
  <c r="C18" i="10"/>
  <c r="C42" i="13"/>
  <c r="C30" i="13"/>
  <c r="BR17" i="13"/>
  <c r="BQ17" i="13"/>
  <c r="BP17" i="13"/>
  <c r="BO17" i="13"/>
  <c r="BN17" i="13"/>
  <c r="BM17" i="13"/>
  <c r="BL17" i="13"/>
  <c r="BK17" i="13"/>
  <c r="BJ17" i="13"/>
  <c r="BI17" i="13"/>
  <c r="BH17" i="13"/>
  <c r="BG17" i="13"/>
  <c r="BF17" i="13"/>
  <c r="BE17" i="13"/>
  <c r="BD17" i="13"/>
  <c r="BC17" i="13"/>
  <c r="BB17" i="13"/>
  <c r="BA17" i="13"/>
  <c r="AZ17" i="13"/>
  <c r="AY17" i="13"/>
  <c r="AX17" i="13"/>
  <c r="AW17" i="13"/>
  <c r="AV17" i="13"/>
  <c r="AU17" i="13"/>
  <c r="AT17" i="13"/>
  <c r="AS17" i="13"/>
  <c r="AR17" i="13"/>
  <c r="AQ17" i="13"/>
  <c r="AP17" i="13"/>
  <c r="AO17" i="13"/>
  <c r="AN17" i="13"/>
  <c r="AM17" i="13"/>
  <c r="AL17" i="13"/>
  <c r="AK17" i="13"/>
  <c r="AJ17" i="13"/>
  <c r="AI17" i="13"/>
  <c r="AH17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C17" i="13"/>
  <c r="C41" i="13"/>
  <c r="C40" i="13"/>
  <c r="C39" i="13"/>
  <c r="C38" i="13"/>
  <c r="C37" i="13"/>
  <c r="C36" i="13"/>
  <c r="C34" i="13"/>
  <c r="C33" i="13"/>
  <c r="E107" i="17" l="1"/>
  <c r="E42" i="17"/>
  <c r="C22" i="12"/>
  <c r="C25" i="12" s="1"/>
  <c r="C26" i="12" s="1"/>
  <c r="C43" i="13"/>
  <c r="C89" i="17"/>
  <c r="C68" i="17"/>
  <c r="C40" i="17"/>
  <c r="C21" i="17"/>
  <c r="C29" i="12"/>
  <c r="C23" i="10"/>
  <c r="C26" i="10" s="1"/>
  <c r="C19" i="10"/>
  <c r="C107" i="17" l="1"/>
  <c r="C42" i="17"/>
  <c r="C30" i="10"/>
  <c r="C27" i="10"/>
  <c r="K13" i="12" l="1"/>
  <c r="K29" i="12" s="1"/>
  <c r="K22" i="12"/>
  <c r="K25" i="12" s="1"/>
  <c r="J29" i="12"/>
  <c r="J26" i="12"/>
  <c r="J25" i="12"/>
  <c r="J22" i="12"/>
  <c r="J18" i="12"/>
  <c r="J17" i="12"/>
  <c r="J13" i="12"/>
  <c r="J5" i="12"/>
  <c r="K19" i="10"/>
  <c r="J19" i="10"/>
  <c r="K18" i="10"/>
  <c r="J18" i="10"/>
  <c r="K18" i="12" l="1"/>
  <c r="E13" i="12" l="1"/>
  <c r="E29" i="12" s="1"/>
  <c r="E5" i="12"/>
  <c r="E13" i="10"/>
  <c r="E14" i="10" s="1"/>
  <c r="E5" i="10"/>
  <c r="E43" i="13"/>
  <c r="F42" i="13"/>
  <c r="E42" i="13"/>
  <c r="E30" i="13"/>
  <c r="F30" i="13"/>
  <c r="G30" i="13"/>
  <c r="E41" i="13"/>
  <c r="E40" i="13"/>
  <c r="E39" i="13"/>
  <c r="E38" i="13"/>
  <c r="E37" i="13"/>
  <c r="E36" i="13"/>
  <c r="E35" i="13"/>
  <c r="E34" i="13"/>
  <c r="E33" i="13"/>
  <c r="E17" i="12" l="1"/>
  <c r="E30" i="10"/>
  <c r="E27" i="10"/>
  <c r="E18" i="10"/>
  <c r="E22" i="12" l="1"/>
  <c r="E25" i="12" s="1"/>
  <c r="E26" i="12" s="1"/>
  <c r="E18" i="12"/>
  <c r="E23" i="10"/>
  <c r="E19" i="10"/>
  <c r="F13" i="12" l="1"/>
  <c r="F5" i="12"/>
  <c r="F13" i="10"/>
  <c r="F5" i="10"/>
  <c r="F41" i="13"/>
  <c r="F40" i="13"/>
  <c r="F39" i="13"/>
  <c r="F38" i="13"/>
  <c r="F37" i="13"/>
  <c r="F36" i="13"/>
  <c r="F35" i="13"/>
  <c r="F34" i="13"/>
  <c r="F33" i="13"/>
  <c r="F43" i="13" s="1"/>
  <c r="F29" i="12" l="1"/>
  <c r="F14" i="10"/>
  <c r="F17" i="12"/>
  <c r="F27" i="10"/>
  <c r="F18" i="10"/>
  <c r="F105" i="17"/>
  <c r="F89" i="17"/>
  <c r="F68" i="17"/>
  <c r="F35" i="17"/>
  <c r="F40" i="17" s="1"/>
  <c r="F7" i="17"/>
  <c r="F21" i="17" s="1"/>
  <c r="G29" i="12"/>
  <c r="G22" i="12"/>
  <c r="G25" i="12" s="1"/>
  <c r="G26" i="12" s="1"/>
  <c r="G17" i="12"/>
  <c r="G18" i="12" s="1"/>
  <c r="G13" i="12"/>
  <c r="G5" i="12"/>
  <c r="G13" i="10"/>
  <c r="G14" i="10" s="1"/>
  <c r="G30" i="10" s="1"/>
  <c r="G5" i="10"/>
  <c r="G41" i="13"/>
  <c r="G40" i="13"/>
  <c r="G39" i="13"/>
  <c r="G38" i="13"/>
  <c r="G37" i="13"/>
  <c r="G36" i="13"/>
  <c r="G35" i="13"/>
  <c r="G34" i="13"/>
  <c r="G33" i="13"/>
  <c r="G43" i="13" s="1"/>
  <c r="F107" i="17" l="1"/>
  <c r="F42" i="17"/>
  <c r="F30" i="10"/>
  <c r="F22" i="12"/>
  <c r="F18" i="12"/>
  <c r="F23" i="10"/>
  <c r="F19" i="10"/>
  <c r="G18" i="10"/>
  <c r="G19" i="10" s="1"/>
  <c r="G27" i="10"/>
  <c r="F25" i="12" l="1"/>
  <c r="G23" i="10"/>
  <c r="F26" i="12" l="1"/>
  <c r="F14" i="8"/>
  <c r="G21" i="17"/>
  <c r="G35" i="17"/>
  <c r="G40" i="17"/>
  <c r="G68" i="17"/>
  <c r="G89" i="17"/>
  <c r="G105" i="17"/>
  <c r="G42" i="17" l="1"/>
  <c r="G107" i="17"/>
  <c r="H13" i="12"/>
  <c r="H29" i="12" s="1"/>
  <c r="H5" i="12"/>
  <c r="H28" i="10"/>
  <c r="H5" i="10"/>
  <c r="H18" i="10"/>
  <c r="H41" i="13"/>
  <c r="H40" i="13"/>
  <c r="H39" i="13"/>
  <c r="H38" i="13"/>
  <c r="H37" i="13"/>
  <c r="H36" i="13"/>
  <c r="H35" i="13"/>
  <c r="H34" i="13"/>
  <c r="H33" i="13"/>
  <c r="H43" i="13" s="1"/>
  <c r="H30" i="13"/>
  <c r="H19" i="10" l="1"/>
  <c r="H14" i="10"/>
  <c r="H30" i="10" s="1"/>
  <c r="H17" i="12"/>
  <c r="H23" i="10"/>
  <c r="H26" i="10" s="1"/>
  <c r="H27" i="10" l="1"/>
  <c r="H18" i="12"/>
  <c r="H22" i="12"/>
  <c r="H25" i="12" s="1"/>
  <c r="H26" i="12" s="1"/>
  <c r="N28" i="10"/>
  <c r="M28" i="10"/>
  <c r="M15" i="10" l="1"/>
  <c r="M18" i="10" s="1"/>
  <c r="M17" i="10"/>
  <c r="M24" i="10"/>
  <c r="M23" i="10" l="1"/>
  <c r="M26" i="10" s="1"/>
  <c r="M19" i="10"/>
  <c r="CA14" i="10"/>
  <c r="CA27" i="10" s="1"/>
  <c r="BZ14" i="10"/>
  <c r="BZ27" i="10" s="1"/>
  <c r="BY14" i="10"/>
  <c r="BY27" i="10" s="1"/>
  <c r="BX14" i="10"/>
  <c r="BX27" i="10" s="1"/>
  <c r="BW14" i="10"/>
  <c r="BW27" i="10" s="1"/>
  <c r="BV14" i="10"/>
  <c r="BV27" i="10" s="1"/>
  <c r="BU14" i="10"/>
  <c r="BU27" i="10" s="1"/>
  <c r="BT14" i="10"/>
  <c r="BT27" i="10" s="1"/>
  <c r="BS14" i="10"/>
  <c r="BS27" i="10" s="1"/>
  <c r="BR14" i="10"/>
  <c r="BR27" i="10" s="1"/>
  <c r="BQ14" i="10"/>
  <c r="BQ30" i="10" s="1"/>
  <c r="BP14" i="10"/>
  <c r="BP30" i="10" s="1"/>
  <c r="BO14" i="10"/>
  <c r="BO27" i="10" s="1"/>
  <c r="BN14" i="10"/>
  <c r="BN27" i="10" s="1"/>
  <c r="BM14" i="10"/>
  <c r="BM27" i="10" s="1"/>
  <c r="BL14" i="10"/>
  <c r="BL27" i="10" s="1"/>
  <c r="BK14" i="10"/>
  <c r="BK27" i="10" s="1"/>
  <c r="BJ14" i="10"/>
  <c r="BJ30" i="10" s="1"/>
  <c r="BI14" i="10"/>
  <c r="BI30" i="10" s="1"/>
  <c r="BH14" i="10"/>
  <c r="BH30" i="10" s="1"/>
  <c r="BG14" i="10"/>
  <c r="BG27" i="10" s="1"/>
  <c r="BF14" i="10"/>
  <c r="BF27" i="10" s="1"/>
  <c r="BE14" i="10"/>
  <c r="BE27" i="10" s="1"/>
  <c r="BD14" i="10"/>
  <c r="BD27" i="10" s="1"/>
  <c r="BC14" i="10"/>
  <c r="BC27" i="10" s="1"/>
  <c r="BB14" i="10"/>
  <c r="BB30" i="10" s="1"/>
  <c r="BA14" i="10"/>
  <c r="BA30" i="10" s="1"/>
  <c r="AZ14" i="10"/>
  <c r="AZ30" i="10" s="1"/>
  <c r="AY14" i="10"/>
  <c r="AY27" i="10" s="1"/>
  <c r="AX14" i="10"/>
  <c r="AX27" i="10" s="1"/>
  <c r="AW14" i="10"/>
  <c r="AW27" i="10" s="1"/>
  <c r="AV14" i="10"/>
  <c r="AV27" i="10" s="1"/>
  <c r="AU14" i="10"/>
  <c r="AU27" i="10" s="1"/>
  <c r="AT14" i="10"/>
  <c r="AT27" i="10" s="1"/>
  <c r="AS14" i="10"/>
  <c r="AS30" i="10" s="1"/>
  <c r="AR14" i="10"/>
  <c r="AR30" i="10" s="1"/>
  <c r="AQ14" i="10"/>
  <c r="AQ27" i="10" s="1"/>
  <c r="AP14" i="10"/>
  <c r="AP27" i="10" s="1"/>
  <c r="AO14" i="10"/>
  <c r="AO27" i="10" s="1"/>
  <c r="AN14" i="10"/>
  <c r="AN27" i="10" s="1"/>
  <c r="AM14" i="10"/>
  <c r="AM27" i="10" s="1"/>
  <c r="AL14" i="10"/>
  <c r="AL30" i="10" s="1"/>
  <c r="AK14" i="10"/>
  <c r="AK27" i="10" s="1"/>
  <c r="AJ14" i="10"/>
  <c r="AJ30" i="10" s="1"/>
  <c r="AI14" i="10"/>
  <c r="AI27" i="10" s="1"/>
  <c r="AH14" i="10"/>
  <c r="AH27" i="10" s="1"/>
  <c r="AG14" i="10"/>
  <c r="AG27" i="10" s="1"/>
  <c r="AF14" i="10"/>
  <c r="AF27" i="10" s="1"/>
  <c r="AE14" i="10"/>
  <c r="AE27" i="10" s="1"/>
  <c r="AD14" i="10"/>
  <c r="AD27" i="10" s="1"/>
  <c r="AC14" i="10"/>
  <c r="AC27" i="10" s="1"/>
  <c r="AB14" i="10"/>
  <c r="AB30" i="10" s="1"/>
  <c r="AA14" i="10"/>
  <c r="AA27" i="10" s="1"/>
  <c r="Z14" i="10"/>
  <c r="Z27" i="10" s="1"/>
  <c r="Y14" i="10"/>
  <c r="Y27" i="10" s="1"/>
  <c r="X14" i="10"/>
  <c r="X27" i="10" s="1"/>
  <c r="W14" i="10"/>
  <c r="W27" i="10" s="1"/>
  <c r="V14" i="10"/>
  <c r="V30" i="10" s="1"/>
  <c r="U14" i="10"/>
  <c r="U27" i="10" s="1"/>
  <c r="T14" i="10"/>
  <c r="T30" i="10" s="1"/>
  <c r="S14" i="10"/>
  <c r="S27" i="10" s="1"/>
  <c r="R14" i="10"/>
  <c r="R27" i="10" s="1"/>
  <c r="Q14" i="10"/>
  <c r="Q27" i="10" s="1"/>
  <c r="P14" i="10"/>
  <c r="P27" i="10" s="1"/>
  <c r="O14" i="10"/>
  <c r="O27" i="10" s="1"/>
  <c r="N14" i="10"/>
  <c r="N30" i="10" s="1"/>
  <c r="M14" i="10"/>
  <c r="L14" i="10"/>
  <c r="L30" i="10" s="1"/>
  <c r="K14" i="10"/>
  <c r="K30" i="10" s="1"/>
  <c r="J14" i="10"/>
  <c r="J27" i="10" s="1"/>
  <c r="I14" i="10"/>
  <c r="I27" i="10" s="1"/>
  <c r="I19" i="10"/>
  <c r="M27" i="10" l="1"/>
  <c r="AC30" i="10"/>
  <c r="U30" i="10"/>
  <c r="L27" i="10"/>
  <c r="AS27" i="10"/>
  <c r="T27" i="10"/>
  <c r="AZ27" i="10"/>
  <c r="AK30" i="10"/>
  <c r="BA27" i="10"/>
  <c r="AB27" i="10"/>
  <c r="BH27" i="10"/>
  <c r="BI27" i="10"/>
  <c r="I30" i="10"/>
  <c r="AJ27" i="10"/>
  <c r="BQ27" i="10"/>
  <c r="M30" i="10"/>
  <c r="K27" i="10"/>
  <c r="AR27" i="10"/>
  <c r="BP27" i="10"/>
  <c r="AD30" i="10"/>
  <c r="AT30" i="10"/>
  <c r="BR30" i="10"/>
  <c r="O30" i="10"/>
  <c r="W30" i="10"/>
  <c r="AE30" i="10"/>
  <c r="AM30" i="10"/>
  <c r="AU30" i="10"/>
  <c r="BC30" i="10"/>
  <c r="BK30" i="10"/>
  <c r="BS30" i="10"/>
  <c r="V27" i="10"/>
  <c r="AL27" i="10"/>
  <c r="BB27" i="10"/>
  <c r="BJ27" i="10"/>
  <c r="P30" i="10"/>
  <c r="X30" i="10"/>
  <c r="AF30" i="10"/>
  <c r="AN30" i="10"/>
  <c r="AV30" i="10"/>
  <c r="BD30" i="10"/>
  <c r="BL30" i="10"/>
  <c r="BT30" i="10"/>
  <c r="Q30" i="10"/>
  <c r="Y30" i="10"/>
  <c r="AG30" i="10"/>
  <c r="AO30" i="10"/>
  <c r="AW30" i="10"/>
  <c r="BE30" i="10"/>
  <c r="BM30" i="10"/>
  <c r="BU30" i="10"/>
  <c r="R30" i="10"/>
  <c r="Z30" i="10"/>
  <c r="AH30" i="10"/>
  <c r="AP30" i="10"/>
  <c r="AX30" i="10"/>
  <c r="BF30" i="10"/>
  <c r="BN30" i="10"/>
  <c r="BV30" i="10"/>
  <c r="J30" i="10"/>
  <c r="S30" i="10"/>
  <c r="AA30" i="10"/>
  <c r="AI30" i="10"/>
  <c r="AQ30" i="10"/>
  <c r="AY30" i="10"/>
  <c r="BG30" i="10"/>
  <c r="BO30" i="10"/>
  <c r="BW30" i="10"/>
  <c r="I41" i="13"/>
  <c r="I40" i="13"/>
  <c r="I39" i="13"/>
  <c r="I38" i="13"/>
  <c r="I37" i="13"/>
  <c r="I36" i="13"/>
  <c r="I35" i="13"/>
  <c r="I34" i="13"/>
  <c r="I33" i="13"/>
  <c r="I30" i="13"/>
  <c r="I43" i="13" l="1"/>
</calcChain>
</file>

<file path=xl/sharedStrings.xml><?xml version="1.0" encoding="utf-8"?>
<sst xmlns="http://schemas.openxmlformats.org/spreadsheetml/2006/main" count="2021" uniqueCount="381">
  <si>
    <t>4T06</t>
  </si>
  <si>
    <t>3T06</t>
  </si>
  <si>
    <t>2T06</t>
  </si>
  <si>
    <t>1T06</t>
  </si>
  <si>
    <t>  - Dívida Líquida</t>
  </si>
  <si>
    <t>  - Patrimônio Líquido</t>
  </si>
  <si>
    <t>  - Ativo Circulante</t>
  </si>
  <si>
    <t>  - Passivo Circulante</t>
  </si>
  <si>
    <t>  - Receita Líquida</t>
  </si>
  <si>
    <t>  - EBIT</t>
  </si>
  <si>
    <t>  - EBITDA</t>
  </si>
  <si>
    <t>  - Lucro Líquido</t>
  </si>
  <si>
    <t>Consolidado</t>
  </si>
  <si>
    <t>Receita Líquida</t>
  </si>
  <si>
    <t>Lucro Antes do IR CS</t>
  </si>
  <si>
    <t>Lucro Líquido</t>
  </si>
  <si>
    <t>1T07</t>
  </si>
  <si>
    <t>3T07</t>
  </si>
  <si>
    <t>2T07</t>
  </si>
  <si>
    <t>4T07</t>
  </si>
  <si>
    <t>1T08</t>
  </si>
  <si>
    <t xml:space="preserve"> Receita Bruta</t>
  </si>
  <si>
    <t>2T08</t>
  </si>
  <si>
    <t>3T08</t>
  </si>
  <si>
    <t>4T08</t>
  </si>
  <si>
    <t>2T09</t>
  </si>
  <si>
    <t>1T09</t>
  </si>
  <si>
    <t>3T09</t>
  </si>
  <si>
    <t>4T09</t>
  </si>
  <si>
    <t>1T10</t>
  </si>
  <si>
    <t>2T10</t>
  </si>
  <si>
    <t>Informações sobre a Empresa</t>
  </si>
  <si>
    <t>3T10</t>
  </si>
  <si>
    <t>4T10</t>
  </si>
  <si>
    <t>Tarifa Média (Veículos equivalentes pagantes) - R$</t>
  </si>
  <si>
    <t>1T11</t>
  </si>
  <si>
    <t>Fluxo de Caixa - Em Milhares R$</t>
  </si>
  <si>
    <t>Fluxo de Caixa das Atividades Operacionais</t>
  </si>
  <si>
    <t>  - Lucro Líquido antes do IR e CSL</t>
  </si>
  <si>
    <t xml:space="preserve">  - Caixa oriundo das (aplicado nas) atividades operacionais</t>
  </si>
  <si>
    <t>Fluxo de Caixa das Operações de Investimentos</t>
  </si>
  <si>
    <t>  - Caixa aplicado nas atividades de investimentos</t>
  </si>
  <si>
    <t>Fluxo de Caixa de Atividades de Financiamento</t>
  </si>
  <si>
    <t>  - Caixa oriundo da (aplicado na) atividade de financiamento</t>
  </si>
  <si>
    <t xml:space="preserve">  - Efeito Líquido de caixa na aquisição de novas empresas</t>
  </si>
  <si>
    <t>Aumento (Diminuição) de Caixa e Bancos e Aplicações Financeiras</t>
  </si>
  <si>
    <t>  - Caixa e bancos e aplicações financeiras - no início do exercício</t>
  </si>
  <si>
    <t>  - Caixa e bancos e aplicações financeiras - no fim do exercício</t>
  </si>
  <si>
    <t>2T11</t>
  </si>
  <si>
    <t>3T11</t>
  </si>
  <si>
    <t>4T11</t>
  </si>
  <si>
    <t>1T12</t>
  </si>
  <si>
    <t>2T12</t>
  </si>
  <si>
    <t xml:space="preserve">Destaques da Empresa  </t>
  </si>
  <si>
    <t>3T12</t>
  </si>
  <si>
    <t>4T12</t>
  </si>
  <si>
    <t xml:space="preserve">   </t>
  </si>
  <si>
    <t>1T13</t>
  </si>
  <si>
    <t>1T13 - Contábil</t>
  </si>
  <si>
    <t>Consolidado (Veículos Equivalentes pagantes - mil)</t>
  </si>
  <si>
    <t>Comercial (Veículos Equivalentes pagantes - mil)</t>
  </si>
  <si>
    <t>Passeio (Veículos Equivalentes pagantes - mil)</t>
  </si>
  <si>
    <t>Total</t>
  </si>
  <si>
    <t>Performance Operacional e Índices</t>
  </si>
  <si>
    <t>2T13</t>
  </si>
  <si>
    <t xml:space="preserve">  </t>
  </si>
  <si>
    <t>2T13 - Contábil</t>
  </si>
  <si>
    <t>3T13 - Contábil</t>
  </si>
  <si>
    <t>3T13</t>
  </si>
  <si>
    <t>4T13</t>
  </si>
  <si>
    <t>4T13 - Contábil</t>
  </si>
  <si>
    <t>2013 - Contábil</t>
  </si>
  <si>
    <t>1T14</t>
  </si>
  <si>
    <t>1T14 - Contábil</t>
  </si>
  <si>
    <t>2T14 - Contábil</t>
  </si>
  <si>
    <t>2T14</t>
  </si>
  <si>
    <t>3T14 - Contábil</t>
  </si>
  <si>
    <t>632,0</t>
  </si>
  <si>
    <t>327,8</t>
  </si>
  <si>
    <t>3T14</t>
  </si>
  <si>
    <t>-</t>
  </si>
  <si>
    <t>4T14</t>
  </si>
  <si>
    <t>4T14 - Contábil</t>
  </si>
  <si>
    <t>2014 - Contábil</t>
  </si>
  <si>
    <t>¹ Considera consolidação proporcional da Elog e STP</t>
  </si>
  <si>
    <t>2014¹</t>
  </si>
  <si>
    <t>4T14 ¹</t>
  </si>
  <si>
    <t>3T14 ¹</t>
  </si>
  <si>
    <t>2T14¹</t>
  </si>
  <si>
    <t>1T14¹</t>
  </si>
  <si>
    <t>2013¹</t>
  </si>
  <si>
    <t>4T13¹</t>
  </si>
  <si>
    <t>3T13¹</t>
  </si>
  <si>
    <t>2T13¹</t>
  </si>
  <si>
    <t>1T13¹</t>
  </si>
  <si>
    <t>4T14¹</t>
  </si>
  <si>
    <t>3T14¹</t>
  </si>
  <si>
    <t xml:space="preserve">2T14¹ </t>
  </si>
  <si>
    <t xml:space="preserve">1T14¹ </t>
  </si>
  <si>
    <t>1T15 - Contábil</t>
  </si>
  <si>
    <t>1T15 ¹</t>
  </si>
  <si>
    <t>1T15</t>
  </si>
  <si>
    <t>1T15¹</t>
  </si>
  <si>
    <t>2T15 - Contábil</t>
  </si>
  <si>
    <t>2T15 ¹</t>
  </si>
  <si>
    <t>2T15</t>
  </si>
  <si>
    <t>2T15¹</t>
  </si>
  <si>
    <t>3T15 - Contábil</t>
  </si>
  <si>
    <t>3T15 ¹</t>
  </si>
  <si>
    <t>3T15</t>
  </si>
  <si>
    <t>3T15¹</t>
  </si>
  <si>
    <t>4T15 ¹</t>
  </si>
  <si>
    <t>4T15 - Contábil</t>
  </si>
  <si>
    <t>2015 ¹</t>
  </si>
  <si>
    <t>2015 - Contábil</t>
  </si>
  <si>
    <t xml:space="preserve"> ¹ Exclui Receita e Custo de Construção, Provisão para Manutenção, venda de participação na STP e consolida proporcionalmente a Elog</t>
  </si>
  <si>
    <t>4T15</t>
  </si>
  <si>
    <t>Ecovias dos Imigrantes</t>
  </si>
  <si>
    <t>Ecopistas</t>
  </si>
  <si>
    <t>Ecovia Caminho do Mar</t>
  </si>
  <si>
    <t>Ecocataratas</t>
  </si>
  <si>
    <t>Ecosul</t>
  </si>
  <si>
    <t>4T15¹</t>
  </si>
  <si>
    <t>2015¹</t>
  </si>
  <si>
    <t>1T16 - Contábil</t>
  </si>
  <si>
    <t>1T16¹</t>
  </si>
  <si>
    <t>1T16 ¹</t>
  </si>
  <si>
    <t>1T16</t>
  </si>
  <si>
    <t>2T16 - Contábil</t>
  </si>
  <si>
    <t>2T16</t>
  </si>
  <si>
    <t xml:space="preserve"> ² Exclui Receita e Custo de Construção, Provisão para Manutenção e itens não recorrentes: efeito da baixa dos ativos mantidos para venda (Elog), Impairment e Baixa de Imposto Diferido do Ecoporto (não caixa)</t>
  </si>
  <si>
    <t>2T16 ²</t>
  </si>
  <si>
    <t>2T16²</t>
  </si>
  <si>
    <r>
      <t>EBIT</t>
    </r>
    <r>
      <rPr>
        <b/>
        <vertAlign val="superscript"/>
        <sz val="10"/>
        <color indexed="8"/>
        <rFont val="Arial"/>
        <family val="2"/>
      </rPr>
      <t>(A)</t>
    </r>
  </si>
  <si>
    <r>
      <rPr>
        <i/>
        <vertAlign val="superscript"/>
        <sz val="10"/>
        <rFont val="Arial"/>
        <family val="2"/>
      </rPr>
      <t>(A)</t>
    </r>
    <r>
      <rPr>
        <i/>
        <sz val="10"/>
        <rFont val="Arial"/>
        <family val="2"/>
      </rPr>
      <t xml:space="preserve"> EBIT = Receita Líquida - Custos dos Serviços Prestados - Desp, Gerais e Administrativas.</t>
    </r>
  </si>
  <si>
    <r>
      <rPr>
        <i/>
        <vertAlign val="superscript"/>
        <sz val="10"/>
        <rFont val="Arial"/>
        <family val="2"/>
      </rPr>
      <t>(B)</t>
    </r>
    <r>
      <rPr>
        <i/>
        <sz val="10"/>
        <rFont val="Arial"/>
        <family val="2"/>
      </rPr>
      <t xml:space="preserve"> EBITDA = EBIT + Depreciação e Amortização</t>
    </r>
  </si>
  <si>
    <t>3T16 ²</t>
  </si>
  <si>
    <t>3T16 - Contábil</t>
  </si>
  <si>
    <t>3T16</t>
  </si>
  <si>
    <t>3T16²</t>
  </si>
  <si>
    <t>4T16 - Contábil</t>
  </si>
  <si>
    <t>4T16 ²</t>
  </si>
  <si>
    <t>2016 - Contábil</t>
  </si>
  <si>
    <t>4T16</t>
  </si>
  <si>
    <t>4T16²</t>
  </si>
  <si>
    <t>2016 ²</t>
  </si>
  <si>
    <t>2016²</t>
  </si>
  <si>
    <t>2015 ²</t>
  </si>
  <si>
    <t>4T15 ²</t>
  </si>
  <si>
    <t>3T15 ²</t>
  </si>
  <si>
    <t>1T17 ²</t>
  </si>
  <si>
    <t>1T17 - Contábil</t>
  </si>
  <si>
    <t>1T17</t>
  </si>
  <si>
    <t>1T17²</t>
  </si>
  <si>
    <t>2T17 ²</t>
  </si>
  <si>
    <t>2T17 - Contábil</t>
  </si>
  <si>
    <t>2T17²</t>
  </si>
  <si>
    <t>2T17</t>
  </si>
  <si>
    <t>3T17</t>
  </si>
  <si>
    <t>3T17²</t>
  </si>
  <si>
    <t>3T17 ²</t>
  </si>
  <si>
    <t>3T17 - Contábil</t>
  </si>
  <si>
    <t>31/03/16¹</t>
  </si>
  <si>
    <t>31/12/2015¹</t>
  </si>
  <si>
    <t>30/09/2015¹</t>
  </si>
  <si>
    <t>30/06/2015 - Contábil</t>
  </si>
  <si>
    <t>30/06/2015¹</t>
  </si>
  <si>
    <t>31/03/2015 - Contábil</t>
  </si>
  <si>
    <t>31/03/2015¹</t>
  </si>
  <si>
    <t>31/12/2014 - Pró-Forma¹</t>
  </si>
  <si>
    <t>30/09/2014 - Contábil</t>
  </si>
  <si>
    <t>30/09/2014 - Pró-Forma¹</t>
  </si>
  <si>
    <t>30/06/2014 - Contábil</t>
  </si>
  <si>
    <t>30/06/2014 - Pró-Forma¹</t>
  </si>
  <si>
    <t>31/03/2014 - Contábil</t>
  </si>
  <si>
    <t>31/03/2014 - Pró-Forma¹</t>
  </si>
  <si>
    <t>31/12/2013 - Pró-Forma¹</t>
  </si>
  <si>
    <t>30/09/2013 - Contábil</t>
  </si>
  <si>
    <t>30/09/2013 - Pró-Forma¹</t>
  </si>
  <si>
    <t>30/06/2013 - Contábil</t>
  </si>
  <si>
    <t>30/06/2013 - Pró-Forma¹</t>
  </si>
  <si>
    <t>31/03/2013 - Contábil</t>
  </si>
  <si>
    <t>31/03/2013 - Pró-Forma¹</t>
  </si>
  <si>
    <t>31/12/2012 - Pró-Forma¹</t>
  </si>
  <si>
    <t>30/09/2012 - Contábil</t>
  </si>
  <si>
    <t>30/09/2012 - Pró-Forma¹</t>
  </si>
  <si>
    <t>30/06/2012 - Contábil</t>
  </si>
  <si>
    <t>30/06/2012 - Pró-Forma¹</t>
  </si>
  <si>
    <t>31/03/2012 - Contábil</t>
  </si>
  <si>
    <t>31/03/2012 - Pró-Forma¹</t>
  </si>
  <si>
    <t>4T17 ²</t>
  </si>
  <si>
    <t>4T17 - Contábil</t>
  </si>
  <si>
    <t>2017 ²</t>
  </si>
  <si>
    <t>2017 - Contábil</t>
  </si>
  <si>
    <t>4T17²</t>
  </si>
  <si>
    <t>4T17</t>
  </si>
  <si>
    <t>2017²</t>
  </si>
  <si>
    <t>1T18 - Contábil</t>
  </si>
  <si>
    <t>1T18 ²</t>
  </si>
  <si>
    <t>1T18</t>
  </si>
  <si>
    <t>1T18²</t>
  </si>
  <si>
    <t>2T18</t>
  </si>
  <si>
    <t>2T18²</t>
  </si>
  <si>
    <t>2T18 ²</t>
  </si>
  <si>
    <t>2T18 - Contábil</t>
  </si>
  <si>
    <t>3T18</t>
  </si>
  <si>
    <t xml:space="preserve">3T18 - Contábil </t>
  </si>
  <si>
    <t>3T18²</t>
  </si>
  <si>
    <t>Contas a pagar - aquisição de empresas (ECO101)</t>
  </si>
  <si>
    <t>4T18</t>
  </si>
  <si>
    <t>4T18²</t>
  </si>
  <si>
    <t xml:space="preserve">4T18 - Contábil </t>
  </si>
  <si>
    <t>2018²</t>
  </si>
  <si>
    <t xml:space="preserve">2018 - Contábil </t>
  </si>
  <si>
    <t>1T19²</t>
  </si>
  <si>
    <t xml:space="preserve">1T19 - Contábil </t>
  </si>
  <si>
    <t>1T19</t>
  </si>
  <si>
    <t>2T19²</t>
  </si>
  <si>
    <t>2T19</t>
  </si>
  <si>
    <t xml:space="preserve">2T19 - Contábil </t>
  </si>
  <si>
    <t>Eco135</t>
  </si>
  <si>
    <t>Ecoponte</t>
  </si>
  <si>
    <t xml:space="preserve">3T19 - Contábil </t>
  </si>
  <si>
    <t>3T19²</t>
  </si>
  <si>
    <t>3T19</t>
  </si>
  <si>
    <t>Balanço Patrimonial (milhares de R$)</t>
  </si>
  <si>
    <t xml:space="preserve">Ativo Circulante </t>
  </si>
  <si>
    <t xml:space="preserve">NÃO CIRCULANTE </t>
  </si>
  <si>
    <t xml:space="preserve">Realizável a longo prazo </t>
  </si>
  <si>
    <t xml:space="preserve">Investimentos </t>
  </si>
  <si>
    <t xml:space="preserve">Propriedade para investimento </t>
  </si>
  <si>
    <t xml:space="preserve">Imobilizado </t>
  </si>
  <si>
    <t xml:space="preserve">Intangível </t>
  </si>
  <si>
    <t xml:space="preserve">Ativo Não Circulante </t>
  </si>
  <si>
    <t xml:space="preserve">TOTAL DO ATIVO </t>
  </si>
  <si>
    <t xml:space="preserve">PASSIVO E PATRIMÔNIO LIQUIDO </t>
  </si>
  <si>
    <t xml:space="preserve">Empréstimos e financiamentos </t>
  </si>
  <si>
    <t xml:space="preserve">Provisão para manutenção </t>
  </si>
  <si>
    <t xml:space="preserve">Passivo Circulante </t>
  </si>
  <si>
    <t xml:space="preserve">Passivo Não Circulante </t>
  </si>
  <si>
    <t xml:space="preserve">PATRIMÔNIO LÍQUIDO </t>
  </si>
  <si>
    <t xml:space="preserve">Patrimônio Líquido </t>
  </si>
  <si>
    <t xml:space="preserve">TOTAL DO PASSIVO E PATRIMÔNIO LÍQUIDO </t>
  </si>
  <si>
    <t>Tributos diferidos</t>
  </si>
  <si>
    <t>Títulos e valores imobiliários</t>
  </si>
  <si>
    <t>Clientes</t>
  </si>
  <si>
    <t>Impostos a recuperar</t>
  </si>
  <si>
    <t>Despesas antecipadas</t>
  </si>
  <si>
    <t>Adiantamento à fornecedores</t>
  </si>
  <si>
    <t>Venda de participação Elog S.A.</t>
  </si>
  <si>
    <t>Outros créditos</t>
  </si>
  <si>
    <t>Ativos mantidos para venda/operações descontinuadas</t>
  </si>
  <si>
    <t>Transações com empresas relacionada</t>
  </si>
  <si>
    <t>Depósitos judiciais</t>
  </si>
  <si>
    <t>Outros créditos - venda da Elog S.A.</t>
  </si>
  <si>
    <t>IR/CS àgio na incorporação</t>
  </si>
  <si>
    <t>Empresas relacionadas</t>
  </si>
  <si>
    <t>Títulos e valores mobiliários</t>
  </si>
  <si>
    <t>Fornecedores</t>
  </si>
  <si>
    <t>Empréstimos e financiamentos</t>
  </si>
  <si>
    <t>Debêntures</t>
  </si>
  <si>
    <t>Obrigações sociais e trabalhistas</t>
  </si>
  <si>
    <t>Programa de Parcelamento-PAES</t>
  </si>
  <si>
    <t>Partes relacionadas - fornecedores</t>
  </si>
  <si>
    <t>Obrigações com Poder Concedente</t>
  </si>
  <si>
    <t>Provisão para imposto de renda e contribuição social</t>
  </si>
  <si>
    <t>Dividendos a pagar</t>
  </si>
  <si>
    <t>Juros sobre Capital Próprio</t>
  </si>
  <si>
    <t>Provisão de férias, 13º salários e encargos</t>
  </si>
  <si>
    <t>Dividendo mínimo obrigatório á pagar/ juros sobre capital próprio</t>
  </si>
  <si>
    <t>Provisão para construção de obras futuras</t>
  </si>
  <si>
    <t>Passivos mantidos para venda/operações descontinuadas</t>
  </si>
  <si>
    <t>Outras contas a pagar</t>
  </si>
  <si>
    <t>Impostos, taxas e contribuições à recolher</t>
  </si>
  <si>
    <t>Programa de Recuperação Fiscal- REFIS</t>
  </si>
  <si>
    <t>Acordo de Leniência e Acordos com Ex-Executivos Colaboradores</t>
  </si>
  <si>
    <t>Acordo de leniência e acordos com ex-executivos Colaboradores</t>
  </si>
  <si>
    <t xml:space="preserve">PASSIVO CIRCULANTE </t>
  </si>
  <si>
    <t>Adiantamento de clientes</t>
  </si>
  <si>
    <t>Outras contas a pagar pela venda da Elog S.A.</t>
  </si>
  <si>
    <t>Outras Contas a pagar</t>
  </si>
  <si>
    <t>Impostos e contribuições</t>
  </si>
  <si>
    <t>Provisão para manutenção</t>
  </si>
  <si>
    <t>Provisão para perdas cíveis, trabalhistas e tributárias</t>
  </si>
  <si>
    <t>Outras Contas a Pagar - Aquisição de Empresas (Eco101)</t>
  </si>
  <si>
    <t>Capital social integralizado</t>
  </si>
  <si>
    <t>Reserva de lucros - legal</t>
  </si>
  <si>
    <t>Reserva de lucros - dividendos adicionais proposto</t>
  </si>
  <si>
    <t>Reserva especial para dividendos não distribuidos</t>
  </si>
  <si>
    <t>Ações em tesouraria</t>
  </si>
  <si>
    <t>Resultado do exercício</t>
  </si>
  <si>
    <t>Ajustes de IFRS</t>
  </si>
  <si>
    <t>Participação dos acionistas não controladas no patrimônio das controladas</t>
  </si>
  <si>
    <t>Reserva de capital - opções outorgadas</t>
  </si>
  <si>
    <t>Reserva de lucros - orçamento de capital</t>
  </si>
  <si>
    <t>Lucro/Prejuízo acumulado</t>
  </si>
  <si>
    <t>Reserva de capital - alienação part. acionistas não controladores</t>
  </si>
  <si>
    <t>Receita de Pedágio</t>
  </si>
  <si>
    <t>Resultado Financeiro Líquido</t>
  </si>
  <si>
    <t>Equivalência Patrimonial</t>
  </si>
  <si>
    <t>IR e Contribuição Social</t>
  </si>
  <si>
    <t>Participação dos Minoritários</t>
  </si>
  <si>
    <t>Depreciação e Amortização</t>
  </si>
  <si>
    <t>Receitas de Logística e STP</t>
  </si>
  <si>
    <t>Receitas acessórias e outras</t>
  </si>
  <si>
    <t>Receitas Ecoporto</t>
  </si>
  <si>
    <t>Dedução da Receita Bruta</t>
  </si>
  <si>
    <t>Amortização de ágio s/ investimentos</t>
  </si>
  <si>
    <t>Resultado não Operacional</t>
  </si>
  <si>
    <t>Receitas de construção ICPC-01</t>
  </si>
  <si>
    <t>Receitas (Despesas) Operacionais e outras</t>
  </si>
  <si>
    <t>Margem Líquida</t>
  </si>
  <si>
    <t>Margem EBITDA</t>
  </si>
  <si>
    <t> Margem EBIT</t>
  </si>
  <si>
    <t xml:space="preserve">4T19 - Contábil </t>
  </si>
  <si>
    <t>4T19²</t>
  </si>
  <si>
    <t xml:space="preserve">2019 - Contábil </t>
  </si>
  <si>
    <t>2019²</t>
  </si>
  <si>
    <t>4T19</t>
  </si>
  <si>
    <t>Reserva de lucros - dividendos não distribuidos</t>
  </si>
  <si>
    <t>check Receita Líquida</t>
  </si>
  <si>
    <t>check EBIT</t>
  </si>
  <si>
    <t>check EBITDA</t>
  </si>
  <si>
    <t>check Lucro Líquido</t>
  </si>
  <si>
    <t xml:space="preserve"> </t>
  </si>
  <si>
    <r>
      <t>EBIT</t>
    </r>
    <r>
      <rPr>
        <b/>
        <vertAlign val="superscript"/>
        <sz val="10"/>
        <color rgb="FF000000"/>
        <rFont val="Arial"/>
        <family val="2"/>
      </rPr>
      <t>(A)</t>
    </r>
  </si>
  <si>
    <r>
      <t>EBITDA</t>
    </r>
    <r>
      <rPr>
        <b/>
        <vertAlign val="superscript"/>
        <sz val="10"/>
        <color rgb="FF000000"/>
        <rFont val="Arial"/>
        <family val="2"/>
      </rPr>
      <t>(B)</t>
    </r>
  </si>
  <si>
    <t/>
  </si>
  <si>
    <t>EBIT</t>
  </si>
  <si>
    <t>Eco101</t>
  </si>
  <si>
    <t>Demonstrações de Resultados (R$ milhões)</t>
  </si>
  <si>
    <t>  - Veículos Equivalentes Pagantes (mil)</t>
  </si>
  <si>
    <t>  - Tarifa Média (eixos equivalentes)</t>
  </si>
  <si>
    <t xml:space="preserve">ATIVO CIRCULANTE </t>
  </si>
  <si>
    <t xml:space="preserve">ATIVO NÃO CIRCULANTE </t>
  </si>
  <si>
    <t>Balanço Patrimonial (R$ milhões)</t>
  </si>
  <si>
    <t>Veículos Equivalentes Pagantes (mil)</t>
  </si>
  <si>
    <t>Tarifa Média (eixos equivalentes)</t>
  </si>
  <si>
    <t>Dívida Líquida</t>
  </si>
  <si>
    <t>Patrimônio Líquido</t>
  </si>
  <si>
    <t>Ativo Circulante</t>
  </si>
  <si>
    <t>Passivo Circulante</t>
  </si>
  <si>
    <t>1T20²</t>
  </si>
  <si>
    <t>1T20</t>
  </si>
  <si>
    <t>Eco050</t>
  </si>
  <si>
    <t>Receita Líquida pró-forma</t>
  </si>
  <si>
    <t>EBITDA pró-forma</t>
  </si>
  <si>
    <t>Lucro Líquido pró-forma</t>
  </si>
  <si>
    <t>Receitas Ecopátio Cubatão</t>
  </si>
  <si>
    <t>Dividendos e Juros sobre capital a receber</t>
  </si>
  <si>
    <t> Total de Ações</t>
  </si>
  <si>
    <t>ECOR3 - Fechamento</t>
  </si>
  <si>
    <t> Valor de Mercado (R$ milhões)</t>
  </si>
  <si>
    <r>
      <t>EBITDA</t>
    </r>
    <r>
      <rPr>
        <b/>
        <vertAlign val="superscript"/>
        <sz val="10"/>
        <color indexed="8"/>
        <rFont val="Arial"/>
        <family val="2"/>
      </rPr>
      <t>(B)</t>
    </r>
    <r>
      <rPr>
        <b/>
        <sz val="10"/>
        <color indexed="8"/>
        <rFont val="Arial"/>
        <family val="2"/>
      </rPr>
      <t xml:space="preserve"> Pró-forma</t>
    </r>
  </si>
  <si>
    <t>Lucro Líquido Pró-forma</t>
  </si>
  <si>
    <t>Receita Líquida Pró-forma</t>
  </si>
  <si>
    <t>Caixa e equivalentes a caixa / aplicações financeira</t>
  </si>
  <si>
    <t>Arrendamentos a pagar</t>
  </si>
  <si>
    <t>2T20²</t>
  </si>
  <si>
    <t>2T20</t>
  </si>
  <si>
    <t>Receitas de construção</t>
  </si>
  <si>
    <t>Acordo de Não Persecusão Civil - ANPC</t>
  </si>
  <si>
    <t>Tributos a recuperar</t>
  </si>
  <si>
    <t>31/06/2020</t>
  </si>
  <si>
    <t>3T20²</t>
  </si>
  <si>
    <t>3T20</t>
  </si>
  <si>
    <t>31/09/2020</t>
  </si>
  <si>
    <t>4T20²</t>
  </si>
  <si>
    <t>4T20</t>
  </si>
  <si>
    <t>2020²</t>
  </si>
  <si>
    <t xml:space="preserve"> ² Exclui Receita e Custo de Construção, Provisão para Manutenção, Acordo de Leniência e Acordos com Ex-Executivos Colaboradores, ANPC, Multas compensatórias assumidas nos Acordos com Ex-Executivos Colaboradores, contabilização de passivo da Eco101 e o impairment do Ecoporto Santos.</t>
  </si>
  <si>
    <t>Ecovias do Cerrado</t>
  </si>
  <si>
    <t>Clientes - Partes Relacionadas</t>
  </si>
  <si>
    <t>Ativo sujeito à indenização</t>
  </si>
  <si>
    <t>1T21²</t>
  </si>
  <si>
    <t>1T21</t>
  </si>
  <si>
    <t xml:space="preserve"> ² Exclui Receita e Custo de Construção e Provisão para Manutenção.</t>
  </si>
  <si>
    <t>2T21²</t>
  </si>
  <si>
    <t>2T21</t>
  </si>
  <si>
    <t>Outros créditos - Conta reserva TAM 18/2021</t>
  </si>
  <si>
    <t>Custo dos Serviços Prestados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</si>
</sst>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2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.00_);\(&quot;$&quot;#,##0.00\)"/>
    <numFmt numFmtId="165" formatCode="&quot;$&quot;#,##0.00_);[Red]\(&quot;$&quot;#,##0.00\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.0_);\(#,##0.0\)"/>
    <numFmt numFmtId="170" formatCode="0.0%"/>
    <numFmt numFmtId="171" formatCode="0.0"/>
    <numFmt numFmtId="172" formatCode="#,##0.0"/>
    <numFmt numFmtId="173" formatCode="0.00_);\(0.00\)"/>
    <numFmt numFmtId="174" formatCode="_(* #,##0_);_(* \(#,##0\);_(* &quot;-&quot;??_);_(@_)"/>
    <numFmt numFmtId="175" formatCode="#,##0_);\(#,##0\)"/>
    <numFmt numFmtId="176" formatCode="0.0000"/>
    <numFmt numFmtId="177" formatCode="0.000000"/>
    <numFmt numFmtId="178" formatCode="_(&quot;R$ &quot;* #,##0.00_);_(&quot;R$ &quot;* \(#,##0.00\);_(&quot;R$ &quot;* &quot;-&quot;??_);_(@_)"/>
    <numFmt numFmtId="179" formatCode="#,##0.000_);\(#,##0.000\)"/>
    <numFmt numFmtId="180" formatCode="0.000%"/>
    <numFmt numFmtId="181" formatCode="&quot;000-&quot;0000\-000"/>
    <numFmt numFmtId="182" formatCode="&quot;600-&quot;0000\-000"/>
    <numFmt numFmtId="183" formatCode="&quot;700-&quot;0000\-000"/>
    <numFmt numFmtId="184" formatCode="m\-d\-yy"/>
    <numFmt numFmtId="185" formatCode="General_)"/>
    <numFmt numFmtId="186" formatCode="&quot;$&quot;#,##0.00"/>
    <numFmt numFmtId="187" formatCode="0.000000000000%"/>
    <numFmt numFmtId="188" formatCode="#,##0.0_);[Red]\(#,##0.0\)"/>
    <numFmt numFmtId="189" formatCode="#,##0.000_);[Red]\(#,##0.000\)"/>
    <numFmt numFmtId="190" formatCode="#,##0_%_);\(#,##0\)_%;#,##0_%_);@_%_)"/>
    <numFmt numFmtId="191" formatCode="#,##0.00_%_);\(#,##0.00\)_%;#,##0.00_%_);@_%_)"/>
    <numFmt numFmtId="192" formatCode="_(&quot;Cr$&quot;* #,##0_);_(&quot;Cr$&quot;* \(#,##0\);_(&quot;Cr$&quot;* &quot;-&quot;_);_(@_)"/>
    <numFmt numFmtId="193" formatCode="&quot;$&quot;#,##0.0_);[Red]\(&quot;$&quot;#,##0.0\)"/>
    <numFmt numFmtId="194" formatCode="&quot;$&quot;#,##0.000_);[Red]\(&quot;$&quot;#,##0.000\)"/>
    <numFmt numFmtId="195" formatCode="&quot;$&quot;#,##0_%_);\(&quot;$&quot;#,##0\)_%;&quot;$&quot;#,##0_%_);@_%_)"/>
    <numFmt numFmtId="196" formatCode="&quot;$&quot;#,##0.00_%_);\(&quot;$&quot;#,##0.00\)_%;&quot;$&quot;#,##0.00_%_);@_%_)"/>
    <numFmt numFmtId="197" formatCode="&quot;$&quot;#,##0\ ;\(&quot;$&quot;#,##0\)"/>
    <numFmt numFmtId="198" formatCode="m/d/yy_%_)"/>
    <numFmt numFmtId="199" formatCode="_ &quot;$&quot;\ * #,##0_ ;_ &quot;$&quot;\ * \-#,##0_ ;_ &quot;$&quot;\ * &quot;-&quot;_ ;_ @_ "/>
    <numFmt numFmtId="200" formatCode="0_%_);\(0\)_%;0_%_);@_%_)"/>
    <numFmt numFmtId="201" formatCode="_([$€-2]* #,##0.00_);_([$€-2]* \(#,##0.00\);_([$€-2]* &quot;-&quot;??_)"/>
    <numFmt numFmtId="202" formatCode="_(#,##0_);\(#,##0\)"/>
    <numFmt numFmtId="203" formatCode="#,#00"/>
    <numFmt numFmtId="204" formatCode="0.0\%_);\(0.0\%\);0.0\%_);@_%_)"/>
    <numFmt numFmtId="205" formatCode="#."/>
    <numFmt numFmtId="206" formatCode="#,###"/>
    <numFmt numFmtId="207" formatCode="&quot;$&quot;#,##0.0_);\(&quot;$&quot;#,##0.0\)"/>
    <numFmt numFmtId="208" formatCode="mmm\-d\-yyyy"/>
    <numFmt numFmtId="209" formatCode="0.0%;[Red]\(0.0%\)"/>
    <numFmt numFmtId="210" formatCode="&quot;$&quot;#,##0"/>
    <numFmt numFmtId="211" formatCode="_ * #,##0_ ;_ * \-#,##0_ ;_ * &quot;-&quot;_ ;_ @_ "/>
    <numFmt numFmtId="212" formatCode="_ * #,##0.00_ ;_ * \-#,##0.00_ ;_ * &quot;-&quot;??_ ;_ @_ "/>
    <numFmt numFmtId="213" formatCode="_(&quot;R$&quot;* #,##0.00_);_(&quot;R$&quot;* \(#,##0.00\);_(&quot;R$&quot;* &quot;-&quot;??_);_(@_)"/>
    <numFmt numFmtId="214" formatCode="dd\-mmm\-yy"/>
    <numFmt numFmtId="215" formatCode="#,##0\ &quot;F&quot;;[Red]\-#,##0\ &quot;F&quot;"/>
    <numFmt numFmtId="216" formatCode="#,##0.00\ &quot;F&quot;;[Red]\-#,##0.00\ &quot;F&quot;"/>
    <numFmt numFmtId="217" formatCode="#,##0;\(0,000\)"/>
    <numFmt numFmtId="218" formatCode="0.0\x_)_);&quot;NM&quot;_x_)_);0.0\x_)_);@_%_)"/>
    <numFmt numFmtId="219" formatCode="#,##0.00000;\-#,##0.00000"/>
    <numFmt numFmtId="220" formatCode="#,##0.0\x_);\(#,##0.0\x\);#,##0.0\x_);@_)"/>
    <numFmt numFmtId="221" formatCode="0.00_)"/>
    <numFmt numFmtId="222" formatCode="0.0000000000000000%"/>
    <numFmt numFmtId="223" formatCode="0.00%;\(0.00%\)"/>
    <numFmt numFmtId="224" formatCode="#,##0.00;\(#,##0.00\)"/>
    <numFmt numFmtId="225" formatCode="#,##0.0;\(#,##0.0\)"/>
    <numFmt numFmtId="226" formatCode="[$-416]mmm\-yy;@"/>
    <numFmt numFmtId="227" formatCode="#,##0.00;[Red]\(#,##0.00\)"/>
    <numFmt numFmtId="228" formatCode="#,##0.0\%_);\(#,##0.0\%\);#,##0.0\%_);@_)"/>
    <numFmt numFmtId="229" formatCode="0.0%&quot;Sales&quot;"/>
    <numFmt numFmtId="230" formatCode="%#,#00"/>
    <numFmt numFmtId="231" formatCode="#.##000"/>
    <numFmt numFmtId="232" formatCode="#,##0_ ;[Red]\(#,##0\)\ "/>
    <numFmt numFmtId="233" formatCode="#\ ###\ ###\ ##0\ "/>
    <numFmt numFmtId="234" formatCode="[$R$ -416]#,##0.00_);[Red]\([$R$ -416]#,##0.00\)"/>
    <numFmt numFmtId="235" formatCode="#,"/>
    <numFmt numFmtId="236" formatCode="_-&quot;L.&quot;\ * #,##0_-;\-&quot;L.&quot;\ * #,##0_-;_-&quot;L.&quot;\ * &quot;-&quot;_-;_-@_-"/>
    <numFmt numFmtId="237" formatCode="_(* #,##0.00_);_(* \(\ #,##0.00\ \);_(* &quot;-&quot;??_);_(\ @_ \)"/>
    <numFmt numFmtId="238" formatCode="0_)"/>
    <numFmt numFmtId="239" formatCode="_-#,##0&quot; years&quot;"/>
    <numFmt numFmtId="240" formatCode="_-* #,##0_-;\-* #,##0_-;_-* &quot;-&quot;??_-;_-@_-"/>
    <numFmt numFmtId="241" formatCode="_(* #,##0.0_);_(* \(#,##0.0\);_(* &quot;-&quot;??_);_(@_)"/>
    <numFmt numFmtId="242" formatCode="_-* #,##0.0_-;\-* #,##0.0_-;_-* &quot;-&quot;?_-;_-@_-"/>
    <numFmt numFmtId="243" formatCode="_-* #,##0_-;\-* #,##0_-;_-* &quot;-&quot;?_-;_-@_-"/>
  </numFmts>
  <fonts count="16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Tahom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/>
      <sz val="10"/>
      <color indexed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sz val="11"/>
      <color indexed="63"/>
      <name val="Calibri"/>
      <family val="2"/>
    </font>
    <font>
      <b/>
      <u/>
      <sz val="10"/>
      <name val="Arial"/>
      <family val="2"/>
    </font>
    <font>
      <sz val="10"/>
      <name val="Courier"/>
      <family val="3"/>
    </font>
    <font>
      <b/>
      <sz val="10"/>
      <color indexed="18"/>
      <name val="Arial"/>
      <family val="2"/>
    </font>
    <font>
      <sz val="8"/>
      <name val="Helv"/>
    </font>
    <font>
      <sz val="11"/>
      <color indexed="11"/>
      <name val="Calibri"/>
      <family val="2"/>
    </font>
    <font>
      <sz val="11"/>
      <color indexed="13"/>
      <name val="Calibri"/>
      <family val="2"/>
    </font>
    <font>
      <b/>
      <u/>
      <sz val="12"/>
      <color indexed="10"/>
      <name val="Arial"/>
      <family val="2"/>
    </font>
    <font>
      <sz val="12"/>
      <name val="Helv"/>
    </font>
    <font>
      <b/>
      <sz val="8"/>
      <name val="Arial"/>
      <family val="2"/>
    </font>
    <font>
      <sz val="11"/>
      <color indexed="24"/>
      <name val="Calibri"/>
      <family val="2"/>
    </font>
    <font>
      <strike/>
      <sz val="8"/>
      <name val="Arial"/>
      <family val="2"/>
    </font>
    <font>
      <sz val="8"/>
      <color indexed="8"/>
      <name val="Arial"/>
      <family val="2"/>
    </font>
    <font>
      <sz val="8"/>
      <color indexed="12"/>
      <name val="Helvetica"/>
      <family val="2"/>
    </font>
    <font>
      <sz val="10"/>
      <name val="Times New Roman"/>
      <family val="1"/>
    </font>
    <font>
      <sz val="8"/>
      <name val="SwitzerlandLight"/>
    </font>
    <font>
      <b/>
      <sz val="8"/>
      <color indexed="8"/>
      <name val="Arial"/>
      <family val="2"/>
    </font>
    <font>
      <sz val="7"/>
      <name val="Times New Roman"/>
      <family val="1"/>
    </font>
    <font>
      <sz val="11"/>
      <color indexed="58"/>
      <name val="Calibri"/>
      <family val="2"/>
    </font>
    <font>
      <sz val="10"/>
      <color indexed="33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sz val="12"/>
      <color indexed="24"/>
      <name val="Arial"/>
      <family val="2"/>
    </font>
    <font>
      <sz val="14"/>
      <color indexed="24"/>
      <name val="Arial"/>
      <family val="2"/>
    </font>
    <font>
      <b/>
      <sz val="11"/>
      <color indexed="18"/>
      <name val="Calibri"/>
      <family val="2"/>
    </font>
    <font>
      <b/>
      <sz val="11"/>
      <color indexed="13"/>
      <name val="Calibri"/>
      <family val="2"/>
    </font>
    <font>
      <b/>
      <sz val="11"/>
      <color indexed="11"/>
      <name val="Calibri"/>
      <family val="2"/>
    </font>
    <font>
      <b/>
      <sz val="8"/>
      <name val="Times New Roman"/>
      <family val="1"/>
    </font>
    <font>
      <sz val="8"/>
      <name val="Palatino"/>
      <family val="1"/>
    </font>
    <font>
      <sz val="10"/>
      <name val="MS Sans Serif"/>
      <family val="2"/>
    </font>
    <font>
      <sz val="10"/>
      <name val="Helv"/>
    </font>
    <font>
      <sz val="10"/>
      <name val="BERNHARD"/>
    </font>
    <font>
      <sz val="8"/>
      <color indexed="16"/>
      <name val="MS Sans Serif"/>
      <family val="2"/>
    </font>
    <font>
      <sz val="10"/>
      <color indexed="14"/>
      <name val="Arial"/>
      <family val="2"/>
    </font>
    <font>
      <sz val="9"/>
      <color indexed="33"/>
      <name val="Arial"/>
      <family val="2"/>
    </font>
    <font>
      <sz val="1"/>
      <color indexed="8"/>
      <name val="Courier"/>
      <family val="3"/>
    </font>
    <font>
      <sz val="8"/>
      <color indexed="18"/>
      <name val="Times New Roman"/>
      <family val="1"/>
    </font>
    <font>
      <i/>
      <sz val="8"/>
      <name val="Arial"/>
      <family val="2"/>
    </font>
    <font>
      <sz val="6"/>
      <color indexed="14"/>
      <name val="CG Times (E1)"/>
    </font>
    <font>
      <b/>
      <sz val="1"/>
      <color indexed="8"/>
      <name val="Courier"/>
      <family val="3"/>
    </font>
    <font>
      <b/>
      <sz val="10"/>
      <color indexed="12"/>
      <name val="Arial"/>
      <family val="2"/>
    </font>
    <font>
      <sz val="7"/>
      <name val="Palatino"/>
      <family val="1"/>
    </font>
    <font>
      <b/>
      <sz val="48"/>
      <color indexed="12"/>
      <name val="Lucida Console"/>
      <family val="3"/>
    </font>
    <font>
      <b/>
      <u/>
      <sz val="11"/>
      <color indexed="37"/>
      <name val="Arial"/>
      <family val="2"/>
    </font>
    <font>
      <b/>
      <i/>
      <sz val="9"/>
      <name val="Arial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sz val="1"/>
      <color indexed="16"/>
      <name val="Courier"/>
      <family val="3"/>
    </font>
    <font>
      <b/>
      <sz val="11"/>
      <color indexed="24"/>
      <name val="Calibri"/>
      <family val="2"/>
    </font>
    <font>
      <sz val="10"/>
      <color indexed="12"/>
      <name val="Arial"/>
      <family val="2"/>
    </font>
    <font>
      <u/>
      <sz val="10"/>
      <color indexed="12"/>
      <name val="Tahoma"/>
      <family val="2"/>
    </font>
    <font>
      <sz val="11"/>
      <color indexed="36"/>
      <name val="Calibri"/>
      <family val="2"/>
    </font>
    <font>
      <sz val="8"/>
      <color indexed="12"/>
      <name val="Times New Roman"/>
      <family val="1"/>
    </font>
    <font>
      <sz val="10"/>
      <name val="N Helvetica Narrow"/>
    </font>
    <font>
      <sz val="6"/>
      <name val="CG Times (WN)"/>
    </font>
    <font>
      <sz val="6"/>
      <name val="Courier"/>
      <family val="3"/>
    </font>
    <font>
      <sz val="11"/>
      <color indexed="18"/>
      <name val="Calibri"/>
      <family val="2"/>
    </font>
    <font>
      <b/>
      <sz val="10"/>
      <color indexed="37"/>
      <name val="Arial"/>
      <family val="2"/>
    </font>
    <font>
      <b/>
      <sz val="12"/>
      <color indexed="8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0"/>
      <name val="Palatino"/>
      <family val="1"/>
    </font>
    <font>
      <sz val="10"/>
      <name val="Tahoma"/>
      <family val="2"/>
    </font>
    <font>
      <sz val="10"/>
      <name val="Arial"/>
      <family val="5"/>
    </font>
    <font>
      <sz val="10"/>
      <color indexed="8"/>
      <name val="MS Sans Serif"/>
      <family val="2"/>
    </font>
    <font>
      <sz val="8"/>
      <name val="Helvetica"/>
      <family val="2"/>
    </font>
    <font>
      <b/>
      <sz val="11"/>
      <color indexed="16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color indexed="16"/>
      <name val="Helvetica-Black"/>
    </font>
    <font>
      <i/>
      <sz val="8"/>
      <name val="Times New Roman"/>
      <family val="1"/>
    </font>
    <font>
      <sz val="10"/>
      <name val="Bookman Old Style"/>
      <family val="1"/>
    </font>
    <font>
      <sz val="10"/>
      <color indexed="18"/>
      <name val="Times New Roman"/>
      <family val="1"/>
    </font>
    <font>
      <b/>
      <sz val="10"/>
      <name val="MS Sans Serif"/>
      <family val="2"/>
    </font>
    <font>
      <sz val="10"/>
      <color indexed="24"/>
      <name val="Arial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sz val="8"/>
      <color indexed="9"/>
      <name val="Arial"/>
      <family val="2"/>
    </font>
    <font>
      <b/>
      <i/>
      <sz val="10"/>
      <name val="Arial"/>
      <family val="2"/>
    </font>
    <font>
      <b/>
      <sz val="10"/>
      <color indexed="32"/>
      <name val="Arial"/>
      <family val="2"/>
    </font>
    <font>
      <i/>
      <sz val="11"/>
      <name val="Arial"/>
      <family val="2"/>
    </font>
    <font>
      <sz val="8"/>
      <color indexed="1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4"/>
      <name val="Helvetica"/>
      <family val="2"/>
    </font>
    <font>
      <sz val="10"/>
      <color indexed="12"/>
      <name val="Geneva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i/>
      <sz val="12"/>
      <color indexed="9"/>
      <name val="Arial"/>
      <family val="2"/>
    </font>
    <font>
      <b/>
      <sz val="12"/>
      <name val="Times New Roman"/>
      <family val="1"/>
    </font>
    <font>
      <b/>
      <sz val="8"/>
      <color indexed="17"/>
      <name val="Arial"/>
      <family val="2"/>
    </font>
    <font>
      <b/>
      <u/>
      <sz val="16"/>
      <color indexed="17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11"/>
      <color indexed="53"/>
      <name val="Calibri"/>
      <family val="2"/>
    </font>
    <font>
      <b/>
      <sz val="18"/>
      <color indexed="24"/>
      <name val="Cambria"/>
      <family val="2"/>
    </font>
    <font>
      <b/>
      <sz val="14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8"/>
      <color indexed="50"/>
      <name val="Times New Roman"/>
      <family val="1"/>
    </font>
    <font>
      <sz val="10"/>
      <color indexed="32"/>
      <name val="Arial"/>
      <family val="2"/>
    </font>
    <font>
      <sz val="8"/>
      <color indexed="12"/>
      <name val="Arial"/>
      <family val="2"/>
    </font>
    <font>
      <b/>
      <sz val="18"/>
      <color theme="3"/>
      <name val="Cambria"/>
      <family val="2"/>
    </font>
    <font>
      <i/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0"/>
      <color rgb="FF000000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50"/>
      </patternFill>
    </fill>
    <fill>
      <patternFill patternType="solid">
        <fgColor indexed="20"/>
      </patternFill>
    </fill>
    <fill>
      <patternFill patternType="solid">
        <fgColor indexed="9"/>
      </patternFill>
    </fill>
    <fill>
      <patternFill patternType="solid">
        <fgColor indexed="48"/>
      </patternFill>
    </fill>
    <fill>
      <patternFill patternType="solid">
        <fgColor indexed="13"/>
      </patternFill>
    </fill>
    <fill>
      <patternFill patternType="solid">
        <fgColor indexed="14"/>
      </patternFill>
    </fill>
    <fill>
      <patternFill patternType="solid">
        <fgColor indexed="21"/>
      </patternFill>
    </fill>
    <fill>
      <patternFill patternType="solid">
        <fgColor indexed="22"/>
        <bgColor indexed="64"/>
      </patternFill>
    </fill>
    <fill>
      <patternFill patternType="solid">
        <fgColor indexed="12"/>
      </patternFill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45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19"/>
      </patternFill>
    </fill>
    <fill>
      <patternFill patternType="solid">
        <fgColor indexed="33"/>
        <bgColor indexed="64"/>
      </patternFill>
    </fill>
    <fill>
      <patternFill patternType="lightGray">
        <fgColor indexed="15"/>
      </patternFill>
    </fill>
    <fill>
      <patternFill patternType="mediumGray">
        <fgColor indexed="15"/>
        <bgColor indexed="9"/>
      </patternFill>
    </fill>
    <fill>
      <patternFill patternType="solid">
        <fgColor indexed="53"/>
        <bgColor indexed="64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19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274C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18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32"/>
      </left>
      <right style="hair">
        <color indexed="32"/>
      </right>
      <top/>
      <bottom/>
      <diagonal/>
    </border>
    <border>
      <left style="hair">
        <color indexed="32"/>
      </left>
      <right style="hair">
        <color indexed="32"/>
      </right>
      <top/>
      <bottom style="hair">
        <color indexed="32"/>
      </bottom>
      <diagonal/>
    </border>
    <border>
      <left style="hair">
        <color indexed="32"/>
      </left>
      <right style="hair">
        <color indexed="32"/>
      </right>
      <top style="hair">
        <color indexed="32"/>
      </top>
      <bottom/>
      <diagonal/>
    </border>
    <border>
      <left style="hair">
        <color indexed="32"/>
      </left>
      <right style="hair">
        <color indexed="32"/>
      </right>
      <top style="hair">
        <color indexed="32"/>
      </top>
      <bottom style="hair">
        <color indexed="3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18"/>
      </right>
      <top/>
      <bottom/>
      <diagonal/>
    </border>
    <border>
      <left style="hair">
        <color indexed="18"/>
      </left>
      <right/>
      <top/>
      <bottom/>
      <diagonal/>
    </border>
    <border>
      <left style="hair">
        <color indexed="18"/>
      </left>
      <right style="hair">
        <color indexed="18"/>
      </right>
      <top/>
      <bottom/>
      <diagonal/>
    </border>
    <border>
      <left/>
      <right/>
      <top/>
      <bottom style="hair">
        <color indexed="18"/>
      </bottom>
      <diagonal/>
    </border>
    <border>
      <left/>
      <right/>
      <top style="hair">
        <color indexed="18"/>
      </top>
      <bottom/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16"/>
      </left>
      <right style="double">
        <color indexed="16"/>
      </right>
      <top style="double">
        <color indexed="16"/>
      </top>
      <bottom style="double">
        <color indexed="16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30"/>
      </bottom>
      <diagonal/>
    </border>
    <border>
      <left/>
      <right/>
      <top/>
      <bottom style="thick">
        <color indexed="52"/>
      </bottom>
      <diagonal/>
    </border>
    <border>
      <left/>
      <right/>
      <top/>
      <bottom style="medium">
        <color indexed="5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1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23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3517">
    <xf numFmtId="0" fontId="0" fillId="0" borderId="0"/>
    <xf numFmtId="0" fontId="30" fillId="18" borderId="7" applyNumberFormat="0" applyAlignment="0" applyProtection="0"/>
    <xf numFmtId="0" fontId="31" fillId="19" borderId="7" applyNumberFormat="0" applyAlignment="0" applyProtection="0"/>
    <xf numFmtId="0" fontId="11" fillId="0" borderId="0"/>
    <xf numFmtId="0" fontId="11" fillId="0" borderId="0"/>
    <xf numFmtId="0" fontId="29" fillId="0" borderId="0"/>
    <xf numFmtId="9" fontId="11" fillId="0" borderId="0" applyFont="0" applyFill="0" applyBorder="0" applyAlignment="0" applyProtection="0"/>
    <xf numFmtId="0" fontId="32" fillId="18" borderId="9" applyNumberFormat="0" applyAlignment="0" applyProtection="0"/>
    <xf numFmtId="43" fontId="1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0" applyNumberFormat="0" applyFill="0" applyAlignment="0" applyProtection="0"/>
    <xf numFmtId="43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0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177" fontId="11" fillId="0" borderId="0">
      <alignment horizontal="left" wrapText="1"/>
    </xf>
    <xf numFmtId="0" fontId="40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41" fillId="0" borderId="11" applyNumberFormat="0" applyFill="0" applyProtection="0">
      <alignment horizontal="center"/>
    </xf>
    <xf numFmtId="181" fontId="42" fillId="0" borderId="0">
      <alignment horizontal="center"/>
    </xf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8" borderId="0" applyNumberFormat="0" applyBorder="0" applyAlignment="0" applyProtection="0"/>
    <xf numFmtId="0" fontId="10" fillId="24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6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9" borderId="0" applyNumberFormat="0" applyBorder="0" applyAlignment="0" applyProtection="0"/>
    <xf numFmtId="0" fontId="10" fillId="25" borderId="0" applyNumberFormat="0" applyBorder="0" applyAlignment="0" applyProtection="0"/>
    <xf numFmtId="0" fontId="10" fillId="8" borderId="0" applyNumberFormat="0" applyBorder="0" applyAlignment="0" applyProtection="0"/>
    <xf numFmtId="0" fontId="10" fillId="27" borderId="0" applyNumberFormat="0" applyBorder="0" applyAlignment="0" applyProtection="0"/>
    <xf numFmtId="0" fontId="10" fillId="22" borderId="0" applyNumberFormat="0" applyBorder="0" applyAlignment="0" applyProtection="0"/>
    <xf numFmtId="0" fontId="10" fillId="25" borderId="0" applyNumberFormat="0" applyBorder="0" applyAlignment="0" applyProtection="0"/>
    <xf numFmtId="0" fontId="10" fillId="10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0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3" fillId="28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25" borderId="0" applyNumberFormat="0" applyBorder="0" applyAlignment="0" applyProtection="0"/>
    <xf numFmtId="0" fontId="44" fillId="8" borderId="0" applyNumberFormat="0" applyBorder="0" applyAlignment="0" applyProtection="0"/>
    <xf numFmtId="0" fontId="44" fillId="24" borderId="0" applyNumberFormat="0" applyBorder="0" applyAlignment="0" applyProtection="0"/>
    <xf numFmtId="0" fontId="44" fillId="24" borderId="0" applyNumberFormat="0" applyBorder="0" applyAlignment="0" applyProtection="0"/>
    <xf numFmtId="0" fontId="44" fillId="10" borderId="0" applyNumberFormat="0" applyBorder="0" applyAlignment="0" applyProtection="0"/>
    <xf numFmtId="0" fontId="44" fillId="8" borderId="0" applyNumberFormat="0" applyBorder="0" applyAlignment="0" applyProtection="0"/>
    <xf numFmtId="0" fontId="44" fillId="5" borderId="0" applyNumberFormat="0" applyBorder="0" applyAlignment="0" applyProtection="0"/>
    <xf numFmtId="182" fontId="42" fillId="0" borderId="0">
      <alignment horizontal="center"/>
    </xf>
    <xf numFmtId="183" fontId="42" fillId="0" borderId="0">
      <alignment horizontal="center"/>
    </xf>
    <xf numFmtId="0" fontId="45" fillId="29" borderId="0">
      <alignment horizontal="center"/>
    </xf>
    <xf numFmtId="37" fontId="46" fillId="0" borderId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0" fontId="43" fillId="15" borderId="0" applyNumberFormat="0" applyBorder="0" applyAlignment="0" applyProtection="0"/>
    <xf numFmtId="0" fontId="43" fillId="31" borderId="0" applyNumberFormat="0" applyBorder="0" applyAlignment="0" applyProtection="0"/>
    <xf numFmtId="0" fontId="43" fillId="7" borderId="0" applyNumberFormat="0" applyBorder="0" applyAlignment="0" applyProtection="0"/>
    <xf numFmtId="0" fontId="43" fillId="30" borderId="0" applyNumberFormat="0" applyBorder="0" applyAlignment="0" applyProtection="0"/>
    <xf numFmtId="184" fontId="19" fillId="32" borderId="12">
      <alignment horizontal="center" vertical="center"/>
    </xf>
    <xf numFmtId="0" fontId="47" fillId="16" borderId="0" applyNumberFormat="0" applyBorder="0" applyAlignment="0" applyProtection="0"/>
    <xf numFmtId="176" fontId="11" fillId="33" borderId="0" applyBorder="0" applyAlignment="0">
      <protection locked="0"/>
    </xf>
    <xf numFmtId="185" fontId="40" fillId="0" borderId="13"/>
    <xf numFmtId="0" fontId="11" fillId="34" borderId="14" applyBorder="0"/>
    <xf numFmtId="0" fontId="11" fillId="34" borderId="14" applyBorder="0"/>
    <xf numFmtId="0" fontId="11" fillId="34" borderId="14" applyBorder="0"/>
    <xf numFmtId="0" fontId="48" fillId="1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6" borderId="0" applyNumberFormat="0" applyFill="0" applyBorder="0" applyAlignment="0" applyProtection="0">
      <protection locked="0"/>
    </xf>
    <xf numFmtId="14" fontId="51" fillId="0" borderId="0" applyNumberFormat="0" applyFill="0" applyBorder="0" applyAlignment="0" applyProtection="0">
      <alignment horizontal="center"/>
    </xf>
    <xf numFmtId="0" fontId="52" fillId="16" borderId="0"/>
    <xf numFmtId="185" fontId="53" fillId="0" borderId="0">
      <alignment vertical="top"/>
    </xf>
    <xf numFmtId="0" fontId="54" fillId="16" borderId="15" applyNumberFormat="0" applyFill="0" applyBorder="0" applyAlignment="0" applyProtection="0">
      <protection locked="0"/>
    </xf>
    <xf numFmtId="185" fontId="55" fillId="0" borderId="0">
      <alignment horizontal="right"/>
    </xf>
    <xf numFmtId="185" fontId="55" fillId="0" borderId="0">
      <alignment horizontal="left"/>
    </xf>
    <xf numFmtId="0" fontId="56" fillId="3" borderId="0" applyNumberFormat="0" applyBorder="0" applyAlignment="0" applyProtection="0"/>
    <xf numFmtId="37" fontId="11" fillId="35" borderId="16"/>
    <xf numFmtId="37" fontId="11" fillId="35" borderId="16"/>
    <xf numFmtId="37" fontId="11" fillId="35" borderId="16"/>
    <xf numFmtId="38" fontId="57" fillId="0" borderId="17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8" applyNumberFormat="0" applyFont="0" applyFill="0" applyAlignment="0" applyProtection="0">
      <protection locked="0"/>
    </xf>
    <xf numFmtId="38" fontId="57" fillId="0" borderId="19" applyNumberFormat="0" applyFont="0" applyFill="0" applyAlignment="0" applyProtection="0">
      <protection locked="0"/>
    </xf>
    <xf numFmtId="38" fontId="57" fillId="0" borderId="20" applyNumberFormat="0" applyFont="0" applyFill="0" applyAlignment="0" applyProtection="0">
      <protection locked="0"/>
    </xf>
    <xf numFmtId="37" fontId="11" fillId="35" borderId="16"/>
    <xf numFmtId="37" fontId="11" fillId="36" borderId="21"/>
    <xf numFmtId="37" fontId="11" fillId="36" borderId="21"/>
    <xf numFmtId="37" fontId="11" fillId="36" borderId="21"/>
    <xf numFmtId="37" fontId="11" fillId="36" borderId="0"/>
    <xf numFmtId="37" fontId="11" fillId="36" borderId="0"/>
    <xf numFmtId="37" fontId="11" fillId="36" borderId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2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3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4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5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6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7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38" fontId="11" fillId="0" borderId="28" applyNumberFormat="0" applyFont="0" applyFill="0" applyAlignment="0" applyProtection="0"/>
    <xf numFmtId="0" fontId="58" fillId="0" borderId="29" applyNumberFormat="0" applyFon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0" fontId="11" fillId="0" borderId="30" applyNumberFormat="0" applyFill="0" applyAlignment="0" applyProtection="0"/>
    <xf numFmtId="3" fontId="47" fillId="29" borderId="0" applyNumberFormat="0" applyBorder="0" applyAlignment="0" applyProtection="0"/>
    <xf numFmtId="186" fontId="59" fillId="0" borderId="0" applyFill="0"/>
    <xf numFmtId="186" fontId="12" fillId="0" borderId="0">
      <alignment horizontal="center"/>
    </xf>
    <xf numFmtId="186" fontId="12" fillId="0" borderId="0">
      <alignment horizontal="center"/>
    </xf>
    <xf numFmtId="186" fontId="12" fillId="0" borderId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0" fontId="12" fillId="0" borderId="0" applyFill="0">
      <alignment horizontal="center"/>
    </xf>
    <xf numFmtId="186" fontId="60" fillId="0" borderId="31" applyFill="0"/>
    <xf numFmtId="0" fontId="11" fillId="0" borderId="0" applyFont="0" applyAlignment="0"/>
    <xf numFmtId="0" fontId="11" fillId="0" borderId="0" applyFont="0" applyAlignment="0"/>
    <xf numFmtId="0" fontId="11" fillId="0" borderId="0" applyFont="0" applyAlignment="0"/>
    <xf numFmtId="0" fontId="61" fillId="0" borderId="0" applyFill="0">
      <alignment vertical="top"/>
    </xf>
    <xf numFmtId="0" fontId="60" fillId="0" borderId="0" applyFill="0">
      <alignment horizontal="left" vertical="top"/>
    </xf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186" fontId="62" fillId="0" borderId="14" applyFill="0"/>
    <xf numFmtId="0" fontId="11" fillId="0" borderId="0" applyNumberFormat="0" applyFont="0" applyAlignment="0"/>
    <xf numFmtId="0" fontId="11" fillId="0" borderId="0" applyNumberFormat="0" applyFont="0" applyAlignment="0"/>
    <xf numFmtId="0" fontId="11" fillId="0" borderId="0" applyNumberFormat="0" applyFont="0" applyAlignment="0"/>
    <xf numFmtId="0" fontId="61" fillId="0" borderId="0" applyFill="0">
      <alignment wrapText="1"/>
    </xf>
    <xf numFmtId="0" fontId="60" fillId="0" borderId="0" applyFill="0">
      <alignment horizontal="left" vertical="top" wrapText="1"/>
    </xf>
    <xf numFmtId="186" fontId="63" fillId="0" borderId="0" applyFill="0"/>
    <xf numFmtId="0" fontId="64" fillId="0" borderId="0" applyNumberFormat="0" applyFont="0" applyAlignment="0">
      <alignment horizontal="center"/>
    </xf>
    <xf numFmtId="0" fontId="65" fillId="0" borderId="0" applyFill="0">
      <alignment vertical="top" wrapText="1"/>
    </xf>
    <xf numFmtId="0" fontId="62" fillId="0" borderId="0" applyFill="0">
      <alignment horizontal="left" vertical="top" wrapText="1"/>
    </xf>
    <xf numFmtId="186" fontId="11" fillId="0" borderId="0" applyFill="0"/>
    <xf numFmtId="186" fontId="11" fillId="0" borderId="0" applyFill="0"/>
    <xf numFmtId="186" fontId="11" fillId="0" borderId="0" applyFill="0"/>
    <xf numFmtId="0" fontId="64" fillId="0" borderId="0" applyNumberFormat="0" applyFont="0" applyAlignment="0">
      <alignment horizontal="center"/>
    </xf>
    <xf numFmtId="0" fontId="66" fillId="0" borderId="0" applyFill="0">
      <alignment vertical="center" wrapText="1"/>
    </xf>
    <xf numFmtId="0" fontId="67" fillId="0" borderId="0">
      <alignment horizontal="left" vertical="center" wrapText="1"/>
    </xf>
    <xf numFmtId="186" fontId="59" fillId="0" borderId="0" applyFill="0"/>
    <xf numFmtId="0" fontId="64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0" fontId="11" fillId="0" borderId="0" applyFill="0">
      <alignment horizontal="center" vertical="center" wrapText="1"/>
    </xf>
    <xf numFmtId="186" fontId="68" fillId="0" borderId="0" applyFill="0"/>
    <xf numFmtId="0" fontId="64" fillId="0" borderId="0" applyNumberFormat="0" applyFont="0" applyAlignment="0">
      <alignment horizontal="center"/>
    </xf>
    <xf numFmtId="0" fontId="69" fillId="0" borderId="0" applyFill="0">
      <alignment horizontal="center" vertical="center" wrapText="1"/>
    </xf>
    <xf numFmtId="0" fontId="70" fillId="0" borderId="0" applyFill="0">
      <alignment horizontal="center" vertical="center" wrapText="1"/>
    </xf>
    <xf numFmtId="4" fontId="68" fillId="0" borderId="0" applyFill="0"/>
    <xf numFmtId="0" fontId="64" fillId="0" borderId="0" applyNumberFormat="0" applyFont="0" applyAlignment="0">
      <alignment horizontal="center"/>
    </xf>
    <xf numFmtId="0" fontId="71" fillId="0" borderId="0">
      <alignment horizontal="center" wrapText="1"/>
    </xf>
    <xf numFmtId="0" fontId="68" fillId="0" borderId="0" applyFill="0">
      <alignment horizontal="center" wrapText="1"/>
    </xf>
    <xf numFmtId="14" fontId="41" fillId="37" borderId="32" applyBorder="0" applyAlignment="0">
      <alignment horizontal="center" vertical="center"/>
    </xf>
    <xf numFmtId="0" fontId="7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38" borderId="32" applyNumberFormat="0" applyBorder="0" applyAlignment="0">
      <alignment horizontal="center" vertical="center"/>
    </xf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4" borderId="1" applyNumberFormat="0" applyAlignment="0" applyProtection="0"/>
    <xf numFmtId="0" fontId="21" fillId="10" borderId="1" applyNumberFormat="0" applyAlignment="0" applyProtection="0"/>
    <xf numFmtId="0" fontId="21" fillId="10" borderId="1" applyNumberFormat="0" applyAlignment="0" applyProtection="0"/>
    <xf numFmtId="0" fontId="75" fillId="24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21" fillId="26" borderId="1" applyNumberFormat="0" applyAlignment="0" applyProtection="0"/>
    <xf numFmtId="0" fontId="76" fillId="11" borderId="2" applyNumberFormat="0" applyAlignment="0" applyProtection="0"/>
    <xf numFmtId="0" fontId="22" fillId="0" borderId="3" applyNumberFormat="0" applyFill="0" applyAlignment="0" applyProtection="0"/>
    <xf numFmtId="0" fontId="52" fillId="0" borderId="0" applyNumberFormat="0" applyFont="0" applyFill="0" applyBorder="0" applyProtection="0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7" fillId="11" borderId="33" applyNumberFormat="0" applyAlignment="0" applyProtection="0"/>
    <xf numFmtId="0" fontId="12" fillId="0" borderId="0" applyNumberFormat="0" applyFill="0" applyBorder="0" applyProtection="0">
      <alignment horizontal="center" wrapText="1"/>
    </xf>
    <xf numFmtId="4" fontId="47" fillId="39" borderId="34" applyNumberFormat="0" applyProtection="0">
      <alignment horizontal="right" wrapText="1"/>
    </xf>
    <xf numFmtId="0" fontId="12" fillId="0" borderId="0" applyBorder="0"/>
    <xf numFmtId="0" fontId="12" fillId="0" borderId="0" applyBorder="0"/>
    <xf numFmtId="0" fontId="12" fillId="0" borderId="0" applyBorder="0"/>
    <xf numFmtId="4" fontId="11" fillId="0" borderId="0" applyFont="0" applyFill="0" applyBorder="0" applyAlignment="0" applyProtection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87" fontId="11" fillId="0" borderId="0"/>
    <xf numFmtId="166" fontId="12" fillId="0" borderId="0" applyFont="0" applyFill="0" applyBorder="0" applyAlignment="0" applyProtection="0"/>
    <xf numFmtId="188" fontId="58" fillId="0" borderId="0" applyFont="0" applyFill="0" applyBorder="0" applyAlignment="0" applyProtection="0"/>
    <xf numFmtId="40" fontId="78" fillId="0" borderId="0" applyFont="0" applyFill="0" applyBorder="0" applyAlignment="0" applyProtection="0">
      <alignment horizontal="center"/>
    </xf>
    <xf numFmtId="189" fontId="78" fillId="0" borderId="0" applyFont="0" applyFill="0" applyBorder="0" applyAlignment="0" applyProtection="0">
      <alignment horizontal="center"/>
    </xf>
    <xf numFmtId="190" fontId="79" fillId="0" borderId="0" applyFont="0" applyFill="0" applyBorder="0" applyAlignment="0" applyProtection="0">
      <alignment horizontal="right"/>
    </xf>
    <xf numFmtId="191" fontId="79" fillId="0" borderId="0" applyFont="0" applyFill="0" applyBorder="0" applyAlignment="0" applyProtection="0">
      <alignment horizontal="right"/>
    </xf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18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89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73" fillId="0" borderId="0" applyFont="0" applyFill="0" applyBorder="0" applyAlignment="0" applyProtection="0"/>
    <xf numFmtId="0" fontId="81" fillId="0" borderId="0"/>
    <xf numFmtId="0" fontId="82" fillId="0" borderId="0"/>
    <xf numFmtId="0" fontId="81" fillId="0" borderId="0"/>
    <xf numFmtId="0" fontId="81" fillId="0" borderId="0"/>
    <xf numFmtId="0" fontId="82" fillId="0" borderId="0"/>
    <xf numFmtId="0" fontId="81" fillId="0" borderId="0"/>
    <xf numFmtId="0" fontId="83" fillId="0" borderId="35" applyBorder="0" applyProtection="0"/>
    <xf numFmtId="168" fontId="11" fillId="40" borderId="0" applyNumberFormat="0" applyFont="0" applyBorder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38" fontId="11" fillId="0" borderId="36" applyNumberFormat="0" applyFont="0" applyFill="0" applyAlignment="0" applyProtection="0"/>
    <xf numFmtId="192" fontId="12" fillId="0" borderId="0" applyFont="0" applyFill="0" applyBorder="0" applyAlignment="0" applyProtection="0"/>
    <xf numFmtId="193" fontId="52" fillId="0" borderId="0" applyFont="0" applyFill="0" applyBorder="0" applyAlignment="0" applyProtection="0"/>
    <xf numFmtId="165" fontId="11" fillId="0" borderId="0" applyFont="0" applyFill="0" applyBorder="0" applyAlignment="0"/>
    <xf numFmtId="165" fontId="58" fillId="0" borderId="0" applyFont="0" applyFill="0" applyBorder="0" applyAlignment="0" applyProtection="0"/>
    <xf numFmtId="194" fontId="58" fillId="0" borderId="0" applyFont="0" applyFill="0" applyBorder="0" applyAlignment="0" applyProtection="0"/>
    <xf numFmtId="195" fontId="79" fillId="0" borderId="0" applyFont="0" applyFill="0" applyBorder="0" applyAlignment="0" applyProtection="0">
      <alignment horizontal="right"/>
    </xf>
    <xf numFmtId="196" fontId="79" fillId="0" borderId="0" applyFont="0" applyFill="0" applyBorder="0" applyAlignment="0" applyProtection="0">
      <alignment horizontal="right"/>
    </xf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80" fillId="0" borderId="0" applyFont="0" applyFill="0" applyBorder="0" applyAlignment="0" applyProtection="0"/>
    <xf numFmtId="167" fontId="11" fillId="0" borderId="0" applyFont="0" applyFill="0" applyBorder="0" applyAlignment="0" applyProtection="0"/>
    <xf numFmtId="197" fontId="73" fillId="0" borderId="0" applyFont="0" applyFill="0" applyBorder="0" applyAlignment="0" applyProtection="0"/>
    <xf numFmtId="164" fontId="42" fillId="0" borderId="0" applyFill="0" applyBorder="0">
      <alignment horizontal="right"/>
    </xf>
    <xf numFmtId="38" fontId="84" fillId="0" borderId="0" applyFill="0" applyBorder="0" applyAlignment="0">
      <protection locked="0"/>
    </xf>
    <xf numFmtId="38" fontId="85" fillId="0" borderId="0" applyNumberFormat="0" applyFill="0" applyBorder="0" applyAlignment="0">
      <protection locked="0"/>
    </xf>
    <xf numFmtId="38" fontId="84" fillId="0" borderId="0" applyFill="0" applyBorder="0" applyAlignment="0">
      <protection locked="0"/>
    </xf>
    <xf numFmtId="0" fontId="86" fillId="0" borderId="0">
      <protection locked="0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87" fillId="0" borderId="0" applyNumberFormat="0" applyFill="0" applyBorder="0" applyAlignment="0"/>
    <xf numFmtId="0" fontId="73" fillId="0" borderId="0" applyFont="0" applyFill="0" applyBorder="0" applyAlignment="0" applyProtection="0"/>
    <xf numFmtId="0" fontId="81" fillId="0" borderId="0"/>
    <xf numFmtId="17" fontId="47" fillId="0" borderId="0" applyFill="0" applyBorder="0">
      <alignment horizontal="right"/>
    </xf>
    <xf numFmtId="198" fontId="79" fillId="0" borderId="0" applyFont="0" applyFill="0" applyBorder="0" applyAlignment="0" applyProtection="0"/>
    <xf numFmtId="199" fontId="11" fillId="0" borderId="0">
      <alignment horizontal="left"/>
    </xf>
    <xf numFmtId="199" fontId="11" fillId="0" borderId="0">
      <alignment horizontal="left"/>
    </xf>
    <xf numFmtId="199" fontId="11" fillId="0" borderId="0">
      <alignment horizontal="left"/>
    </xf>
    <xf numFmtId="0" fontId="88" fillId="16" borderId="0" applyNumberFormat="0" applyBorder="0" applyAlignment="0" applyProtection="0"/>
    <xf numFmtId="0" fontId="86" fillId="0" borderId="0">
      <protection locked="0"/>
    </xf>
    <xf numFmtId="37" fontId="89" fillId="0" borderId="0"/>
    <xf numFmtId="10" fontId="89" fillId="0" borderId="0"/>
    <xf numFmtId="37" fontId="89" fillId="0" borderId="0"/>
    <xf numFmtId="200" fontId="79" fillId="0" borderId="37" applyNumberFormat="0" applyFont="0" applyFill="0" applyAlignment="0" applyProtection="0"/>
    <xf numFmtId="0" fontId="90" fillId="0" borderId="0">
      <protection locked="0"/>
    </xf>
    <xf numFmtId="0" fontId="90" fillId="0" borderId="0">
      <protection locked="0"/>
    </xf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44" fillId="12" borderId="0" applyNumberFormat="0" applyBorder="0" applyAlignment="0" applyProtection="0"/>
    <xf numFmtId="0" fontId="44" fillId="41" borderId="0" applyNumberFormat="0" applyBorder="0" applyAlignment="0" applyProtection="0"/>
    <xf numFmtId="0" fontId="44" fillId="8" borderId="0" applyNumberFormat="0" applyBorder="0" applyAlignment="0" applyProtection="0"/>
    <xf numFmtId="0" fontId="44" fillId="13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0" fontId="23" fillId="5" borderId="1" applyNumberFormat="0" applyAlignment="0" applyProtection="0"/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3" fontId="91" fillId="0" borderId="38" applyFill="0" applyBorder="0" applyAlignment="0">
      <protection locked="0"/>
    </xf>
    <xf numFmtId="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201" fontId="11" fillId="0" borderId="0" applyFont="0" applyFill="0" applyBorder="0" applyAlignment="0" applyProtection="0"/>
    <xf numFmtId="3" fontId="19" fillId="0" borderId="39" applyFill="0" applyBorder="0"/>
    <xf numFmtId="0" fontId="27" fillId="0" borderId="0" applyNumberFormat="0" applyFill="0" applyBorder="0" applyAlignment="0" applyProtection="0"/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86" fillId="0" borderId="0">
      <protection locked="0"/>
    </xf>
    <xf numFmtId="0" fontId="11" fillId="0" borderId="0" applyProtection="0"/>
    <xf numFmtId="0" fontId="11" fillId="0" borderId="0" applyProtection="0"/>
    <xf numFmtId="0" fontId="86" fillId="0" borderId="0">
      <protection locked="0"/>
    </xf>
    <xf numFmtId="0" fontId="12" fillId="0" borderId="0" applyProtection="0"/>
    <xf numFmtId="0" fontId="12" fillId="0" borderId="0" applyProtection="0"/>
    <xf numFmtId="0" fontId="86" fillId="0" borderId="0">
      <protection locked="0"/>
    </xf>
    <xf numFmtId="202" fontId="37" fillId="0" borderId="0"/>
    <xf numFmtId="0" fontId="52" fillId="0" borderId="0" applyFont="0" applyFill="0" applyBorder="0" applyAlignment="0" applyProtection="0"/>
    <xf numFmtId="2" fontId="52" fillId="0" borderId="0" applyFont="0" applyFill="0" applyBorder="0" applyAlignment="0" applyProtection="0"/>
    <xf numFmtId="4" fontId="11" fillId="0" borderId="40">
      <alignment horizontal="right"/>
    </xf>
    <xf numFmtId="38" fontId="57" fillId="0" borderId="18" applyNumberFormat="0" applyFont="0" applyFill="0" applyProtection="0">
      <alignment vertical="top"/>
      <protection locked="0"/>
    </xf>
    <xf numFmtId="38" fontId="57" fillId="0" borderId="18" applyNumberFormat="0" applyFont="0" applyFill="0" applyProtection="0">
      <alignment vertical="top"/>
      <protection locked="0"/>
    </xf>
    <xf numFmtId="0" fontId="86" fillId="0" borderId="0">
      <protection locked="0"/>
    </xf>
    <xf numFmtId="2" fontId="73" fillId="0" borderId="0" applyFont="0" applyFill="0" applyBorder="0" applyAlignment="0" applyProtection="0"/>
    <xf numFmtId="179" fontId="42" fillId="0" borderId="0" applyFill="0" applyBorder="0">
      <alignment horizontal="right"/>
    </xf>
    <xf numFmtId="203" fontId="86" fillId="0" borderId="0">
      <protection locked="0"/>
    </xf>
    <xf numFmtId="2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92" fillId="0" borderId="0" applyFill="0" applyBorder="0" applyProtection="0">
      <alignment horizontal="left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188" fontId="12" fillId="16" borderId="41" applyFont="0" applyBorder="0" applyAlignment="0" applyProtection="0">
      <alignment vertical="top"/>
    </xf>
    <xf numFmtId="0" fontId="93" fillId="33" borderId="0" applyNumberFormat="0" applyFont="0" applyBorder="0" applyAlignment="0" applyProtection="0">
      <alignment horizontal="centerContinuous"/>
    </xf>
    <xf numFmtId="0" fontId="93" fillId="42" borderId="0" applyNumberFormat="0" applyFont="0" applyBorder="0" applyAlignment="0" applyProtection="0">
      <alignment horizontal="centerContinuous"/>
    </xf>
    <xf numFmtId="0" fontId="70" fillId="29" borderId="42" applyNumberFormat="0" applyFont="0" applyBorder="0" applyAlignment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0" fontId="11" fillId="33" borderId="43" applyNumberFormat="0" applyFont="0" applyBorder="0" applyAlignment="0" applyProtection="0"/>
    <xf numFmtId="10" fontId="11" fillId="33" borderId="0" applyNumberFormat="0" applyFont="0" applyBorder="0" applyAlignment="0"/>
    <xf numFmtId="0" fontId="48" fillId="12" borderId="0" applyNumberFormat="0" applyBorder="0" applyAlignment="0" applyProtection="0"/>
    <xf numFmtId="38" fontId="12" fillId="29" borderId="0" applyNumberFormat="0" applyBorder="0" applyAlignment="0" applyProtection="0"/>
    <xf numFmtId="38" fontId="12" fillId="29" borderId="0" applyNumberFormat="0" applyFont="0" applyBorder="0" applyAlignment="0">
      <protection hidden="1"/>
    </xf>
    <xf numFmtId="38" fontId="12" fillId="29" borderId="0" applyNumberFormat="0" applyFont="0" applyBorder="0" applyAlignment="0">
      <protection hidden="1"/>
    </xf>
    <xf numFmtId="204" fontId="79" fillId="0" borderId="0" applyFont="0" applyFill="0" applyBorder="0" applyAlignment="0" applyProtection="0">
      <alignment horizontal="right"/>
    </xf>
    <xf numFmtId="0" fontId="94" fillId="0" borderId="0" applyNumberFormat="0" applyFill="0" applyBorder="0" applyAlignment="0" applyProtection="0"/>
    <xf numFmtId="4" fontId="95" fillId="29" borderId="0" applyNumberFormat="0" applyFill="0" applyBorder="0" applyAlignment="0" applyProtection="0"/>
    <xf numFmtId="0" fontId="12" fillId="0" borderId="0" applyNumberFormat="0" applyFont="0" applyFill="0" applyBorder="0" applyProtection="0">
      <alignment horizontal="center" vertical="top" wrapText="1"/>
    </xf>
    <xf numFmtId="0" fontId="96" fillId="0" borderId="44" applyNumberFormat="0" applyFill="0" applyAlignment="0" applyProtection="0"/>
    <xf numFmtId="0" fontId="97" fillId="0" borderId="45" applyNumberFormat="0" applyFill="0" applyAlignment="0" applyProtection="0"/>
    <xf numFmtId="205" fontId="98" fillId="0" borderId="0">
      <protection locked="0"/>
    </xf>
    <xf numFmtId="0" fontId="99" fillId="0" borderId="46" applyNumberFormat="0" applyFill="0" applyAlignment="0" applyProtection="0"/>
    <xf numFmtId="0" fontId="99" fillId="0" borderId="0" applyNumberFormat="0" applyFill="0" applyBorder="0" applyAlignment="0" applyProtection="0"/>
    <xf numFmtId="206" fontId="11" fillId="0" borderId="0">
      <protection locked="0"/>
    </xf>
    <xf numFmtId="206" fontId="11" fillId="0" borderId="0">
      <protection locked="0"/>
    </xf>
    <xf numFmtId="0" fontId="19" fillId="0" borderId="0">
      <protection hidden="1"/>
    </xf>
    <xf numFmtId="0" fontId="100" fillId="0" borderId="47" applyNumberFormat="0" applyFill="0" applyAlignment="0" applyProtection="0"/>
    <xf numFmtId="0" fontId="101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102" fillId="2" borderId="0" applyNumberFormat="0" applyBorder="0" applyAlignment="0" applyProtection="0"/>
    <xf numFmtId="0" fontId="38" fillId="25" borderId="1" applyNumberFormat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10" fontId="12" fillId="33" borderId="41" applyNumberFormat="0" applyBorder="0" applyAlignment="0" applyProtection="0"/>
    <xf numFmtId="0" fontId="23" fillId="5" borderId="1" applyNumberFormat="0" applyAlignment="0" applyProtection="0"/>
    <xf numFmtId="207" fontId="100" fillId="0" borderId="0"/>
    <xf numFmtId="207" fontId="100" fillId="0" borderId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207" fontId="103" fillId="0" borderId="0" applyNumberFormat="0" applyFill="0" applyBorder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0" fontId="38" fillId="25" borderId="1" applyNumberFormat="0" applyAlignment="0" applyProtection="0"/>
    <xf numFmtId="3" fontId="104" fillId="0" borderId="48" applyNumberFormat="0" applyFont="0" applyFill="0" applyAlignment="0">
      <alignment horizontal="center" vertical="top"/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208" fontId="12" fillId="33" borderId="0" applyFont="0" applyBorder="0" applyAlignment="0" applyProtection="0">
      <protection locked="0"/>
    </xf>
    <xf numFmtId="188" fontId="12" fillId="33" borderId="0">
      <protection locked="0"/>
    </xf>
    <xf numFmtId="188" fontId="12" fillId="33" borderId="0">
      <protection locked="0"/>
    </xf>
    <xf numFmtId="188" fontId="12" fillId="33" borderId="0">
      <protection locked="0"/>
    </xf>
    <xf numFmtId="209" fontId="12" fillId="33" borderId="0" applyFont="0" applyBorder="0" applyAlignment="0">
      <protection locked="0"/>
    </xf>
    <xf numFmtId="10" fontId="12" fillId="33" borderId="0">
      <protection locked="0"/>
    </xf>
    <xf numFmtId="10" fontId="12" fillId="33" borderId="0">
      <protection locked="0"/>
    </xf>
    <xf numFmtId="10" fontId="12" fillId="33" borderId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9" fontId="12" fillId="33" borderId="0" applyFont="0" applyBorder="0" applyAlignment="0">
      <protection locked="0"/>
    </xf>
    <xf numFmtId="207" fontId="103" fillId="0" borderId="0" applyNumberFormat="0" applyFill="0" applyBorder="0" applyAlignment="0" applyProtection="0"/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210" fontId="12" fillId="33" borderId="0" applyNumberFormat="0" applyFont="0" applyBorder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170" fontId="12" fillId="33" borderId="49" applyNumberFormat="0" applyFont="0" applyAlignment="0" applyProtection="0">
      <alignment horizontal="center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1" fillId="0" borderId="41" applyNumberFormat="0">
      <alignment horizontal="left" wrapText="1"/>
      <protection locked="0"/>
    </xf>
    <xf numFmtId="0" fontId="19" fillId="43" borderId="50" applyNumberFormat="0" applyFont="0" applyFill="0" applyBorder="0" applyAlignment="0">
      <alignment horizontal="left"/>
    </xf>
    <xf numFmtId="37" fontId="105" fillId="0" borderId="35"/>
    <xf numFmtId="10" fontId="106" fillId="0" borderId="35"/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1" fillId="33" borderId="41" applyNumberFormat="0" applyProtection="0">
      <alignment vertical="center" wrapText="1"/>
    </xf>
    <xf numFmtId="0" fontId="107" fillId="0" borderId="51" applyNumberFormat="0" applyFill="0" applyAlignment="0" applyProtection="0"/>
    <xf numFmtId="9" fontId="47" fillId="29" borderId="0" applyNumberFormat="0" applyFont="0" applyBorder="0" applyAlignment="0">
      <protection locked="0"/>
    </xf>
    <xf numFmtId="0" fontId="11" fillId="0" borderId="0"/>
    <xf numFmtId="166" fontId="11" fillId="0" borderId="0">
      <alignment vertical="center"/>
    </xf>
    <xf numFmtId="166" fontId="11" fillId="0" borderId="0">
      <alignment vertical="center"/>
    </xf>
    <xf numFmtId="166" fontId="11" fillId="0" borderId="0">
      <alignment vertical="center"/>
    </xf>
    <xf numFmtId="166" fontId="11" fillId="0" borderId="0" applyFont="0" applyFill="0" applyBorder="0" applyAlignment="0" applyProtection="0"/>
    <xf numFmtId="211" fontId="11" fillId="0" borderId="0" applyFont="0" applyFill="0" applyBorder="0" applyAlignment="0" applyProtection="0"/>
    <xf numFmtId="212" fontId="11" fillId="0" borderId="0" applyFont="0" applyFill="0" applyBorder="0" applyAlignment="0" applyProtection="0"/>
    <xf numFmtId="38" fontId="80" fillId="0" borderId="0" applyFont="0" applyFill="0" applyBorder="0" applyAlignment="0" applyProtection="0"/>
    <xf numFmtId="40" fontId="80" fillId="0" borderId="0" applyFont="0" applyFill="0" applyBorder="0" applyAlignment="0" applyProtection="0"/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3" fontId="108" fillId="0" borderId="52" applyFill="0" applyBorder="0" applyAlignment="0">
      <alignment horizontal="center"/>
    </xf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213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21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15" fontId="80" fillId="0" borderId="0" applyFont="0" applyFill="0" applyBorder="0" applyAlignment="0" applyProtection="0"/>
    <xf numFmtId="216" fontId="80" fillId="0" borderId="0" applyFont="0" applyFill="0" applyBorder="0" applyAlignment="0" applyProtection="0"/>
    <xf numFmtId="0" fontId="86" fillId="0" borderId="0">
      <protection locked="0"/>
    </xf>
    <xf numFmtId="217" fontId="11" fillId="0" borderId="0" applyFont="0" applyFill="0" applyBorder="0" applyAlignment="0" applyProtection="0"/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3" fontId="109" fillId="44" borderId="49">
      <alignment horizontal="center"/>
    </xf>
    <xf numFmtId="218" fontId="79" fillId="0" borderId="0" applyFont="0" applyFill="0" applyBorder="0" applyAlignment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19" fontId="11" fillId="0" borderId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220" fontId="79" fillId="0" borderId="0" applyFont="0" applyFill="0" applyBorder="0" applyProtection="0">
      <alignment horizontal="right"/>
    </xf>
    <xf numFmtId="0" fontId="25" fillId="14" borderId="0" applyNumberFormat="0" applyBorder="0" applyAlignment="0" applyProtection="0"/>
    <xf numFmtId="0" fontId="107" fillId="25" borderId="0" applyNumberFormat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7" fontId="110" fillId="0" borderId="0"/>
    <xf numFmtId="0" fontId="11" fillId="0" borderId="53">
      <alignment horizontal="center"/>
    </xf>
    <xf numFmtId="0" fontId="40" fillId="0" borderId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11" fillId="29" borderId="41" applyNumberFormat="0" applyAlignment="0"/>
    <xf numFmtId="0" fontId="4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221" fontId="111" fillId="0" borderId="0"/>
    <xf numFmtId="222" fontId="11" fillId="0" borderId="0"/>
    <xf numFmtId="223" fontId="112" fillId="0" borderId="0"/>
    <xf numFmtId="224" fontId="112" fillId="0" borderId="0"/>
    <xf numFmtId="188" fontId="11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40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189" fontId="12" fillId="0" borderId="0" applyFont="0" applyFill="0" applyBorder="0" applyAlignment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29" fillId="0" borderId="0"/>
    <xf numFmtId="0" fontId="113" fillId="0" borderId="0"/>
    <xf numFmtId="0" fontId="11" fillId="0" borderId="0"/>
    <xf numFmtId="0" fontId="80" fillId="0" borderId="0"/>
    <xf numFmtId="0" fontId="114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6" fillId="0" borderId="0">
      <alignment vertical="top"/>
    </xf>
    <xf numFmtId="0" fontId="11" fillId="0" borderId="0"/>
    <xf numFmtId="0" fontId="29" fillId="0" borderId="0"/>
    <xf numFmtId="0" fontId="3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225" fontId="11" fillId="0" borderId="0"/>
    <xf numFmtId="0" fontId="80" fillId="0" borderId="0"/>
    <xf numFmtId="0" fontId="10" fillId="0" borderId="0"/>
    <xf numFmtId="0" fontId="10" fillId="0" borderId="0"/>
    <xf numFmtId="0" fontId="29" fillId="0" borderId="0"/>
    <xf numFmtId="0" fontId="11" fillId="0" borderId="0"/>
    <xf numFmtId="226" fontId="29" fillId="0" borderId="0"/>
    <xf numFmtId="0" fontId="29" fillId="0" borderId="0"/>
    <xf numFmtId="225" fontId="11" fillId="0" borderId="0"/>
    <xf numFmtId="0" fontId="29" fillId="0" borderId="0"/>
    <xf numFmtId="0" fontId="11" fillId="0" borderId="0"/>
    <xf numFmtId="225" fontId="11" fillId="0" borderId="0"/>
    <xf numFmtId="0" fontId="115" fillId="0" borderId="0"/>
    <xf numFmtId="225" fontId="11" fillId="0" borderId="0"/>
    <xf numFmtId="0" fontId="113" fillId="0" borderId="0"/>
    <xf numFmtId="225" fontId="11" fillId="0" borderId="0"/>
    <xf numFmtId="0" fontId="11" fillId="0" borderId="0"/>
    <xf numFmtId="225" fontId="11" fillId="0" borderId="0"/>
    <xf numFmtId="0" fontId="29" fillId="0" borderId="0"/>
    <xf numFmtId="225" fontId="11" fillId="0" borderId="0"/>
    <xf numFmtId="0" fontId="29" fillId="0" borderId="0"/>
    <xf numFmtId="225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3" fillId="0" borderId="0"/>
    <xf numFmtId="0" fontId="11" fillId="0" borderId="0"/>
    <xf numFmtId="37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37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207" fontId="11" fillId="0" borderId="0"/>
    <xf numFmtId="207" fontId="11" fillId="0" borderId="0"/>
    <xf numFmtId="188" fontId="47" fillId="0" borderId="0" applyNumberFormat="0" applyFill="0" applyBorder="0" applyAlignment="0" applyProtection="0"/>
    <xf numFmtId="0" fontId="67" fillId="0" borderId="0"/>
    <xf numFmtId="0" fontId="11" fillId="0" borderId="0"/>
    <xf numFmtId="0" fontId="116" fillId="0" borderId="0" applyFill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1" fillId="45" borderId="41" applyNumberFormat="0" applyFont="0" applyBorder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15" borderId="4" applyNumberFormat="0" applyFont="0" applyAlignment="0" applyProtection="0"/>
    <xf numFmtId="0" fontId="10" fillId="15" borderId="4" applyNumberFormat="0" applyFont="0" applyAlignment="0" applyProtection="0"/>
    <xf numFmtId="0" fontId="11" fillId="15" borderId="4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0" fillId="20" borderId="8" applyNumberFormat="0" applyFont="0" applyAlignment="0" applyProtection="0"/>
    <xf numFmtId="0" fontId="11" fillId="25" borderId="54" applyNumberFormat="0" applyFont="0" applyAlignment="0" applyProtection="0"/>
    <xf numFmtId="0" fontId="11" fillId="15" borderId="4" applyNumberFormat="0" applyFont="0" applyAlignment="0" applyProtection="0"/>
    <xf numFmtId="0" fontId="11" fillId="15" borderId="4" applyNumberFormat="0" applyFont="0" applyAlignment="0" applyProtection="0"/>
    <xf numFmtId="0" fontId="11" fillId="25" borderId="54" applyNumberFormat="0" applyFont="0" applyAlignment="0" applyProtection="0"/>
    <xf numFmtId="1" fontId="47" fillId="0" borderId="0" applyFont="0" applyFill="0" applyBorder="0" applyAlignment="0" applyProtection="0">
      <protection locked="0"/>
    </xf>
    <xf numFmtId="172" fontId="11" fillId="0" borderId="0"/>
    <xf numFmtId="0" fontId="117" fillId="24" borderId="55" applyNumberFormat="0" applyAlignment="0" applyProtection="0"/>
    <xf numFmtId="0" fontId="26" fillId="10" borderId="5" applyNumberFormat="0" applyAlignment="0" applyProtection="0"/>
    <xf numFmtId="0" fontId="26" fillId="10" borderId="5" applyNumberFormat="0" applyAlignment="0" applyProtection="0"/>
    <xf numFmtId="0" fontId="117" fillId="24" borderId="55" applyNumberFormat="0" applyAlignment="0" applyProtection="0"/>
    <xf numFmtId="40" fontId="16" fillId="16" borderId="0">
      <alignment horizontal="right"/>
    </xf>
    <xf numFmtId="40" fontId="16" fillId="16" borderId="0">
      <alignment horizontal="right"/>
    </xf>
    <xf numFmtId="40" fontId="16" fillId="16" borderId="0">
      <alignment horizontal="right"/>
    </xf>
    <xf numFmtId="0" fontId="15" fillId="16" borderId="0">
      <alignment horizontal="left"/>
    </xf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6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38" fontId="11" fillId="47" borderId="0" applyNumberFormat="0" applyFont="0" applyBorder="0" applyAlignment="0" applyProtection="0"/>
    <xf numFmtId="0" fontId="118" fillId="0" borderId="0" applyFill="0" applyBorder="0" applyProtection="0">
      <alignment horizontal="left"/>
    </xf>
    <xf numFmtId="0" fontId="119" fillId="0" borderId="0" applyFill="0" applyBorder="0" applyProtection="0">
      <alignment horizontal="left"/>
    </xf>
    <xf numFmtId="1" fontId="120" fillId="0" borderId="0" applyProtection="0">
      <alignment horizontal="right" vertical="center"/>
    </xf>
    <xf numFmtId="227" fontId="11" fillId="0" borderId="0" applyFont="0" applyFill="0" applyBorder="0" applyAlignment="0" applyProtection="0"/>
    <xf numFmtId="0" fontId="81" fillId="0" borderId="0"/>
    <xf numFmtId="0" fontId="12" fillId="0" borderId="0"/>
    <xf numFmtId="170" fontId="121" fillId="0" borderId="0" applyFont="0" applyFill="0" applyBorder="0" applyAlignment="0" applyProtection="0"/>
    <xf numFmtId="10" fontId="11" fillId="0" borderId="0" applyFont="0" applyFill="0" applyBorder="0" applyAlignment="0" applyProtection="0"/>
    <xf numFmtId="228" fontId="58" fillId="0" borderId="0" applyFont="0" applyFill="0" applyBorder="0" applyProtection="0">
      <alignment horizontal="right"/>
    </xf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10" fontId="80" fillId="0" borderId="0" applyFont="0" applyFill="0" applyBorder="0" applyAlignment="0" applyProtection="0"/>
    <xf numFmtId="2" fontId="11" fillId="0" borderId="0" applyFont="0" applyFill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29" fontId="12" fillId="0" borderId="0" applyFont="0" applyFill="0" applyBorder="0" applyAlignment="0" applyProtection="0"/>
    <xf numFmtId="230" fontId="86" fillId="0" borderId="0">
      <protection locked="0"/>
    </xf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42" fillId="0" borderId="0" applyFill="0" applyBorder="0">
      <alignment horizontal="right"/>
    </xf>
    <xf numFmtId="231" fontId="86" fillId="0" borderId="0">
      <protection locked="0"/>
    </xf>
    <xf numFmtId="9" fontId="10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ill="0" applyBorder="0" applyAlignment="0" applyProtection="0"/>
    <xf numFmtId="9" fontId="12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6" fillId="0" borderId="0">
      <protection locked="0"/>
    </xf>
    <xf numFmtId="9" fontId="52" fillId="0" borderId="0" applyFont="0" applyFill="0" applyBorder="0" applyAlignment="0" applyProtection="0"/>
    <xf numFmtId="10" fontId="52" fillId="0" borderId="0" applyFont="0" applyFill="0" applyBorder="0" applyAlignment="0" applyProtection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1" fillId="33" borderId="0"/>
    <xf numFmtId="171" fontId="11" fillId="40" borderId="0"/>
    <xf numFmtId="225" fontId="100" fillId="33" borderId="0"/>
    <xf numFmtId="199" fontId="100" fillId="33" borderId="0"/>
    <xf numFmtId="0" fontId="19" fillId="32" borderId="56" applyNumberFormat="0" applyFont="0" applyBorder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0" fontId="47" fillId="29" borderId="41" applyNumberFormat="0" applyFont="0" applyAlignment="0" applyProtection="0"/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210" fontId="12" fillId="29" borderId="0" applyNumberFormat="0" applyFont="0" applyBorder="0" applyAlignment="0" applyProtection="0">
      <alignment horizontal="center"/>
      <protection locked="0"/>
    </xf>
    <xf numFmtId="14" fontId="41" fillId="48" borderId="47" applyNumberFormat="0" applyFont="0" applyBorder="0" applyAlignment="0" applyProtection="0">
      <alignment horizontal="center" vertical="center"/>
    </xf>
    <xf numFmtId="0" fontId="80" fillId="0" borderId="0" applyNumberFormat="0" applyFont="0" applyFill="0" applyBorder="0" applyAlignment="0" applyProtection="0">
      <alignment horizontal="left"/>
    </xf>
    <xf numFmtId="15" fontId="80" fillId="0" borderId="0" applyFont="0" applyFill="0" applyBorder="0" applyAlignment="0" applyProtection="0"/>
    <xf numFmtId="4" fontId="80" fillId="0" borderId="0" applyFont="0" applyFill="0" applyBorder="0" applyAlignment="0" applyProtection="0"/>
    <xf numFmtId="232" fontId="123" fillId="0" borderId="35"/>
    <xf numFmtId="0" fontId="124" fillId="0" borderId="29">
      <alignment horizontal="center"/>
    </xf>
    <xf numFmtId="3" fontId="80" fillId="0" borderId="0" applyFont="0" applyFill="0" applyBorder="0" applyAlignment="0" applyProtection="0"/>
    <xf numFmtId="0" fontId="80" fillId="49" borderId="0" applyNumberFormat="0" applyFont="0" applyBorder="0" applyAlignment="0" applyProtection="0"/>
    <xf numFmtId="3" fontId="125" fillId="0" borderId="0" applyFont="0" applyFill="0" applyBorder="0" applyAlignment="0" applyProtection="0"/>
    <xf numFmtId="4" fontId="12" fillId="29" borderId="0" applyFill="0"/>
    <xf numFmtId="4" fontId="12" fillId="29" borderId="0" applyFill="0"/>
    <xf numFmtId="4" fontId="12" fillId="29" borderId="0" applyFill="0"/>
    <xf numFmtId="0" fontId="126" fillId="0" borderId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0" fontId="11" fillId="0" borderId="0" applyFill="0">
      <alignment horizontal="left" indent="7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4" fontId="127" fillId="0" borderId="14" applyFill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9" fillId="0" borderId="41" applyNumberFormat="0" applyFont="0" applyBorder="0">
      <alignment horizontal="right"/>
    </xf>
    <xf numFmtId="0" fontId="128" fillId="0" borderId="0" applyFill="0">
      <protection hidden="1"/>
    </xf>
    <xf numFmtId="0" fontId="19" fillId="0" borderId="0" applyFill="0">
      <alignment horizontal="left" indent="1"/>
    </xf>
    <xf numFmtId="4" fontId="127" fillId="0" borderId="0" applyFill="0">
      <alignment horizontal="right"/>
    </xf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29" fillId="0" borderId="0" applyFill="0">
      <alignment horizontal="left" indent="1"/>
    </xf>
    <xf numFmtId="0" fontId="130" fillId="0" borderId="0" applyFill="0">
      <alignment horizontal="left" indent="2"/>
    </xf>
    <xf numFmtId="4" fontId="59" fillId="0" borderId="0" applyFill="0">
      <alignment horizontal="right"/>
    </xf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65" fillId="0" borderId="0" applyFill="0">
      <alignment horizontal="left" indent="2"/>
    </xf>
    <xf numFmtId="0" fontId="19" fillId="0" borderId="0" applyFill="0">
      <alignment horizontal="left" indent="3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31" fillId="0" borderId="0">
      <alignment horizontal="left" indent="3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0" fontId="11" fillId="0" borderId="0" applyFill="0">
      <alignment horizontal="left" indent="4"/>
    </xf>
    <xf numFmtId="4" fontId="59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20" fillId="0" borderId="0">
      <alignment horizontal="left" indent="4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0" fontId="11" fillId="0" borderId="0" applyFill="0">
      <alignment horizontal="left" indent="5"/>
    </xf>
    <xf numFmtId="4" fontId="68" fillId="0" borderId="0" applyFill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11" fillId="0" borderId="0" applyNumberFormat="0" applyFont="0" applyBorder="0" applyAlignment="0"/>
    <xf numFmtId="0" fontId="69" fillId="0" borderId="0">
      <alignment horizontal="left" indent="5"/>
    </xf>
    <xf numFmtId="0" fontId="70" fillId="0" borderId="0" applyFill="0">
      <alignment horizontal="left" indent="6"/>
    </xf>
    <xf numFmtId="4" fontId="132" fillId="0" borderId="0" applyFill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11" fillId="0" borderId="0" applyNumberFormat="0" applyFont="0" applyFill="0" applyBorder="0" applyAlignment="0"/>
    <xf numFmtId="0" fontId="71" fillId="0" borderId="0" applyFill="0">
      <alignment horizontal="left" indent="6"/>
    </xf>
    <xf numFmtId="0" fontId="68" fillId="0" borderId="0" applyFill="0">
      <alignment horizontal="left" indent="6"/>
    </xf>
    <xf numFmtId="188" fontId="133" fillId="0" borderId="0" applyNumberFormat="0" applyFill="0" applyBorder="0" applyAlignment="0" applyProtection="0">
      <alignment horizontal="left"/>
    </xf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4" fontId="134" fillId="40" borderId="57" applyBorder="0" applyProtection="0"/>
    <xf numFmtId="37" fontId="135" fillId="0" borderId="0" applyNumberFormat="0" applyFill="0" applyBorder="0" applyAlignment="0" applyProtection="0"/>
    <xf numFmtId="38" fontId="42" fillId="0" borderId="0"/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0" fontId="136" fillId="16" borderId="4" applyNumberFormat="0" applyFont="0" applyAlignment="0" applyProtection="0">
      <alignment horizontal="left"/>
    </xf>
    <xf numFmtId="233" fontId="55" fillId="0" borderId="0"/>
    <xf numFmtId="3" fontId="47" fillId="39" borderId="34" applyNumberFormat="0" applyFill="0" applyBorder="0" applyProtection="0">
      <alignment horizontal="left"/>
    </xf>
    <xf numFmtId="0" fontId="115" fillId="0" borderId="0" applyNumberFormat="0" applyFill="0" applyBorder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0" fontId="26" fillId="26" borderId="5" applyNumberFormat="0" applyAlignment="0" applyProtection="0"/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7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8" fillId="40" borderId="58" applyNumberFormat="0" applyProtection="0">
      <alignment vertical="center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4" fontId="139" fillId="40" borderId="58" applyNumberFormat="0" applyProtection="0">
      <alignment horizontal="left" vertical="center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0" fontId="15" fillId="0" borderId="58" applyNumberFormat="0" applyProtection="0">
      <alignment horizontal="left" vertical="top" indent="1"/>
    </xf>
    <xf numFmtId="4" fontId="139" fillId="50" borderId="0" applyNumberFormat="0" applyProtection="0">
      <alignment horizontal="left" vertical="center" indent="1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1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2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3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4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5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6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7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58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9" fillId="17" borderId="58" applyNumberFormat="0" applyProtection="0">
      <alignment horizontal="right" vertical="center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59" borderId="59" applyNumberFormat="0" applyProtection="0">
      <alignment horizontal="left" vertical="center" indent="1"/>
    </xf>
    <xf numFmtId="4" fontId="137" fillId="32" borderId="0" applyNumberFormat="0" applyProtection="0">
      <alignment horizontal="left" vertical="center" indent="1"/>
    </xf>
    <xf numFmtId="4" fontId="137" fillId="50" borderId="0" applyNumberFormat="0" applyProtection="0">
      <alignment horizontal="left" vertical="center" indent="1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39" fillId="32" borderId="58" applyNumberFormat="0" applyProtection="0">
      <alignment horizontal="right" vertical="center"/>
    </xf>
    <xf numFmtId="4" fontId="16" fillId="32" borderId="0" applyNumberFormat="0" applyProtection="0">
      <alignment horizontal="left" vertical="center" indent="1"/>
    </xf>
    <xf numFmtId="4" fontId="16" fillId="50" borderId="0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5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60" borderId="58" applyNumberFormat="0" applyProtection="0">
      <alignment horizontal="left" vertical="top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0" borderId="41" applyNumberFormat="0" applyProtection="0">
      <alignment horizontal="left" vertical="center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32" borderId="58" applyNumberFormat="0" applyProtection="0">
      <alignment horizontal="left" vertical="top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center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0" fontId="11" fillId="43" borderId="58" applyNumberFormat="0" applyProtection="0">
      <alignment horizontal="left" vertical="top" indent="1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39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40" fillId="43" borderId="58" applyNumberFormat="0" applyProtection="0">
      <alignment vertical="center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4" fontId="137" fillId="32" borderId="60" applyNumberFormat="0" applyProtection="0">
      <alignment horizontal="left" vertical="center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0" fontId="16" fillId="33" borderId="58" applyNumberFormat="0" applyProtection="0">
      <alignment horizontal="left" vertical="top" indent="1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39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40" fillId="43" borderId="58" applyNumberFormat="0" applyProtection="0">
      <alignment horizontal="right" vertical="center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4" fontId="137" fillId="32" borderId="58" applyNumberFormat="0" applyProtection="0">
      <alignment horizontal="left" vertical="center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0" fontId="15" fillId="0" borderId="41" applyNumberFormat="0" applyProtection="0">
      <alignment horizontal="left" vertical="top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1" fillId="60" borderId="60" applyNumberFormat="0" applyProtection="0">
      <alignment horizontal="left" vertical="center" indent="1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4" fontId="142" fillId="43" borderId="58" applyNumberFormat="0" applyProtection="0">
      <alignment horizontal="right" vertical="center"/>
    </xf>
    <xf numFmtId="0" fontId="11" fillId="15" borderId="0" applyNumberFormat="0" applyFont="0" applyBorder="0" applyAlignment="0" applyProtection="0"/>
    <xf numFmtId="0" fontId="11" fillId="24" borderId="0" applyNumberFormat="0" applyFont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10" borderId="0" applyNumberFormat="0" applyFont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Border="0" applyAlignment="0" applyProtection="0"/>
    <xf numFmtId="38" fontId="8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6" fontId="113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45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234" fontId="114" fillId="0" borderId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52" fillId="61" borderId="0" applyNumberFormat="0" applyFont="0" applyBorder="0" applyAlignment="0" applyProtection="0"/>
    <xf numFmtId="0" fontId="143" fillId="34" borderId="0" applyAlignment="0"/>
    <xf numFmtId="3" fontId="130" fillId="62" borderId="0">
      <alignment horizontal="left"/>
    </xf>
    <xf numFmtId="0" fontId="52" fillId="0" borderId="61"/>
    <xf numFmtId="0" fontId="52" fillId="0" borderId="61"/>
    <xf numFmtId="0" fontId="52" fillId="0" borderId="61"/>
    <xf numFmtId="0" fontId="144" fillId="0" borderId="0">
      <alignment horizontal="left"/>
    </xf>
    <xf numFmtId="0" fontId="145" fillId="0" borderId="35"/>
    <xf numFmtId="38" fontId="14" fillId="63" borderId="28" applyNumberFormat="0" applyBorder="0">
      <alignment horizontal="center" vertical="center"/>
    </xf>
    <xf numFmtId="38" fontId="146" fillId="0" borderId="0" applyNumberFormat="0" applyFill="0" applyBorder="0">
      <alignment horizontal="centerContinuous" vertical="top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38" fontId="14" fillId="63" borderId="28" applyNumberFormat="0" applyBorder="0">
      <alignment horizontal="center" vertical="center"/>
    </xf>
    <xf numFmtId="0" fontId="47" fillId="29" borderId="0" applyNumberFormat="0" applyFont="0" applyBorder="0" applyAlignment="0" applyProtection="0"/>
    <xf numFmtId="0" fontId="127" fillId="0" borderId="0" applyFill="0" applyBorder="0" applyProtection="0">
      <alignment horizontal="center" vertical="center"/>
    </xf>
    <xf numFmtId="0" fontId="147" fillId="0" borderId="0" applyBorder="0" applyProtection="0">
      <alignment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200" fontId="147" fillId="0" borderId="49" applyBorder="0" applyProtection="0">
      <alignment horizontal="right" vertical="center"/>
    </xf>
    <xf numFmtId="0" fontId="148" fillId="64" borderId="0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48" fillId="65" borderId="49" applyBorder="0" applyProtection="0">
      <alignment horizontal="centerContinuous" vertical="center"/>
    </xf>
    <xf numFmtId="0" fontId="127" fillId="0" borderId="0" applyFill="0" applyBorder="0" applyProtection="0"/>
    <xf numFmtId="0" fontId="149" fillId="0" borderId="0" applyFill="0" applyBorder="0" applyProtection="0">
      <alignment horizontal="left"/>
    </xf>
    <xf numFmtId="0" fontId="19" fillId="0" borderId="0" applyFill="0" applyBorder="0" applyProtection="0">
      <alignment horizontal="left"/>
    </xf>
    <xf numFmtId="0" fontId="92" fillId="0" borderId="62" applyFill="0" applyBorder="0" applyProtection="0">
      <alignment horizontal="left" vertical="top"/>
    </xf>
    <xf numFmtId="0" fontId="55" fillId="0" borderId="0" applyFill="0" applyBorder="0" applyProtection="0">
      <alignment horizontal="left" vertical="top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50" fillId="16" borderId="14" applyNumberFormat="0" applyFont="0" applyFill="0" applyAlignment="0" applyProtection="0">
      <protection locked="0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19" fillId="33" borderId="41" applyNumberFormat="0" applyAlignment="0">
      <alignment horizontal="center"/>
    </xf>
    <xf numFmtId="0" fontId="4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18" fontId="50" fillId="16" borderId="0" applyFont="0" applyFill="0" applyBorder="0" applyAlignment="0" applyProtection="0">
      <protection locked="0"/>
    </xf>
    <xf numFmtId="0" fontId="151" fillId="0" borderId="0" applyNumberFormat="0" applyFill="0" applyBorder="0" applyAlignment="0" applyProtection="0"/>
    <xf numFmtId="185" fontId="152" fillId="0" borderId="63"/>
    <xf numFmtId="0" fontId="153" fillId="0" borderId="64" applyNumberFormat="0" applyFill="0" applyAlignment="0" applyProtection="0"/>
    <xf numFmtId="0" fontId="154" fillId="0" borderId="6" applyNumberFormat="0" applyFill="0" applyAlignment="0" applyProtection="0"/>
    <xf numFmtId="0" fontId="155" fillId="0" borderId="65" applyNumberFormat="0" applyFill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38" fontId="157" fillId="16" borderId="0" applyNumberFormat="0">
      <alignment horizontal="center" vertical="center"/>
    </xf>
    <xf numFmtId="235" fontId="90" fillId="0" borderId="0">
      <protection locked="0"/>
    </xf>
    <xf numFmtId="235" fontId="90" fillId="0" borderId="0">
      <protection locked="0"/>
    </xf>
    <xf numFmtId="3" fontId="158" fillId="62" borderId="0">
      <alignment horizontal="left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28" fillId="0" borderId="66" applyNumberFormat="0" applyFill="0" applyAlignment="0" applyProtection="0"/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86" fillId="0" borderId="67">
      <protection locked="0"/>
    </xf>
    <xf numFmtId="0" fontId="58" fillId="0" borderId="0" applyNumberFormat="0" applyFill="0" applyBorder="0" applyAlignment="0" applyProtection="0"/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8" fontId="16" fillId="0" borderId="35" applyFill="0" applyBorder="0" applyAlignment="0" applyProtection="0">
      <protection locked="0"/>
    </xf>
    <xf numFmtId="37" fontId="12" fillId="40" borderId="0" applyNumberFormat="0" applyBorder="0" applyAlignment="0" applyProtection="0"/>
    <xf numFmtId="37" fontId="12" fillId="0" borderId="0"/>
    <xf numFmtId="3" fontId="159" fillId="0" borderId="47" applyProtection="0"/>
    <xf numFmtId="236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29" fillId="0" borderId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237" fontId="113" fillId="0" borderId="0" applyFont="0" applyFill="0" applyBorder="0" applyAlignment="0" applyProtection="0"/>
    <xf numFmtId="237" fontId="113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47" fillId="16" borderId="0" applyNumberFormat="0" applyFont="0" applyAlignment="0" applyProtection="0"/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47" fillId="16" borderId="14" applyNumberFormat="0" applyFont="0" applyAlignment="0" applyProtection="0">
      <protection locked="0"/>
    </xf>
    <xf numFmtId="0" fontId="128" fillId="0" borderId="0" applyNumberFormat="0" applyFill="0" applyBorder="0" applyAlignment="0" applyProtection="0"/>
    <xf numFmtId="238" fontId="39" fillId="0" borderId="0"/>
    <xf numFmtId="239" fontId="12" fillId="0" borderId="0" applyFill="0" applyProtection="0"/>
    <xf numFmtId="239" fontId="12" fillId="0" borderId="0" applyFill="0" applyProtection="0"/>
    <xf numFmtId="239" fontId="12" fillId="0" borderId="0" applyFill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226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9" fillId="0" borderId="0" applyFill="0" applyBorder="0" applyAlignment="0" applyProtection="0"/>
    <xf numFmtId="9" fontId="9" fillId="0" borderId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226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ill="0" applyBorder="0" applyAlignment="0" applyProtection="0"/>
    <xf numFmtId="9" fontId="8" fillId="0" borderId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226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ill="0" applyBorder="0" applyAlignment="0" applyProtection="0"/>
    <xf numFmtId="9" fontId="7" fillId="0" borderId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226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160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1" fillId="0" borderId="0"/>
    <xf numFmtId="9" fontId="6" fillId="0" borderId="0" applyFont="0" applyFill="0" applyBorder="0" applyAlignment="0" applyProtection="0"/>
    <xf numFmtId="0" fontId="11" fillId="0" borderId="0"/>
    <xf numFmtId="168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2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ill="0" applyBorder="0" applyAlignment="0" applyProtection="0"/>
    <xf numFmtId="9" fontId="5" fillId="0" borderId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22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ill="0" applyBorder="0" applyAlignment="0" applyProtection="0"/>
    <xf numFmtId="9" fontId="4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57">
    <xf numFmtId="0" fontId="0" fillId="0" borderId="0" xfId="0"/>
    <xf numFmtId="0" fontId="0" fillId="16" borderId="0" xfId="0" applyFill="1"/>
    <xf numFmtId="173" fontId="15" fillId="16" borderId="0" xfId="0" applyNumberFormat="1" applyFont="1" applyFill="1" applyBorder="1" applyAlignment="1">
      <alignment wrapText="1"/>
    </xf>
    <xf numFmtId="0" fontId="19" fillId="16" borderId="0" xfId="0" applyFont="1" applyFill="1" applyBorder="1"/>
    <xf numFmtId="169" fontId="18" fillId="0" borderId="0" xfId="0" applyNumberFormat="1" applyFont="1" applyBorder="1"/>
    <xf numFmtId="0" fontId="11" fillId="0" borderId="0" xfId="3" applyAlignment="1">
      <alignment horizontal="left" vertical="center"/>
    </xf>
    <xf numFmtId="0" fontId="0" fillId="0" borderId="0" xfId="0" applyAlignment="1">
      <alignment horizontal="left" vertical="center"/>
    </xf>
    <xf numFmtId="0" fontId="13" fillId="16" borderId="0" xfId="3" applyFont="1" applyFill="1" applyBorder="1" applyAlignment="1">
      <alignment horizontal="left" vertical="center" wrapText="1"/>
    </xf>
    <xf numFmtId="169" fontId="13" fillId="16" borderId="0" xfId="3" applyNumberFormat="1" applyFont="1" applyFill="1" applyBorder="1" applyAlignment="1">
      <alignment horizontal="left" vertical="center" wrapText="1"/>
    </xf>
    <xf numFmtId="173" fontId="15" fillId="16" borderId="0" xfId="3" applyNumberFormat="1" applyFont="1" applyFill="1" applyBorder="1" applyAlignment="1">
      <alignment horizontal="left" vertical="center" wrapText="1"/>
    </xf>
    <xf numFmtId="169" fontId="15" fillId="0" borderId="0" xfId="8" applyNumberFormat="1" applyFont="1" applyFill="1" applyBorder="1" applyAlignment="1">
      <alignment horizontal="left" vertical="center" wrapText="1"/>
    </xf>
    <xf numFmtId="173" fontId="16" fillId="16" borderId="0" xfId="3" applyNumberFormat="1" applyFont="1" applyFill="1" applyBorder="1" applyAlignment="1">
      <alignment horizontal="left" vertical="center" wrapText="1"/>
    </xf>
    <xf numFmtId="0" fontId="11" fillId="16" borderId="0" xfId="0" applyFont="1" applyFill="1" applyBorder="1"/>
    <xf numFmtId="0" fontId="20" fillId="16" borderId="0" xfId="0" applyFont="1" applyFill="1" applyBorder="1"/>
    <xf numFmtId="169" fontId="20" fillId="16" borderId="0" xfId="0" applyNumberFormat="1" applyFont="1" applyFill="1" applyBorder="1"/>
    <xf numFmtId="175" fontId="15" fillId="0" borderId="0" xfId="8" applyNumberFormat="1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left" vertical="center" wrapText="1"/>
    </xf>
    <xf numFmtId="0" fontId="14" fillId="66" borderId="0" xfId="0" applyFont="1" applyFill="1" applyBorder="1" applyAlignment="1">
      <alignment horizontal="right" vertical="center" wrapText="1"/>
    </xf>
    <xf numFmtId="0" fontId="20" fillId="0" borderId="0" xfId="0" applyFont="1" applyFill="1" applyBorder="1"/>
    <xf numFmtId="169" fontId="11" fillId="16" borderId="0" xfId="0" applyNumberFormat="1" applyFont="1" applyFill="1" applyBorder="1"/>
    <xf numFmtId="0" fontId="15" fillId="16" borderId="0" xfId="0" applyFont="1" applyFill="1" applyBorder="1" applyAlignment="1">
      <alignment wrapText="1"/>
    </xf>
    <xf numFmtId="43" fontId="11" fillId="16" borderId="0" xfId="13" applyNumberFormat="1" applyFont="1" applyFill="1" applyBorder="1"/>
    <xf numFmtId="169" fontId="11" fillId="21" borderId="0" xfId="0" applyNumberFormat="1" applyFont="1" applyFill="1" applyBorder="1"/>
    <xf numFmtId="169" fontId="11" fillId="0" borderId="0" xfId="0" applyNumberFormat="1" applyFont="1" applyFill="1" applyBorder="1"/>
    <xf numFmtId="0" fontId="15" fillId="16" borderId="0" xfId="0" applyFont="1" applyFill="1" applyBorder="1" applyAlignment="1">
      <alignment horizontal="center" wrapText="1"/>
    </xf>
    <xf numFmtId="169" fontId="15" fillId="16" borderId="0" xfId="0" applyNumberFormat="1" applyFont="1" applyFill="1" applyBorder="1" applyAlignment="1">
      <alignment horizontal="center" wrapText="1"/>
    </xf>
    <xf numFmtId="0" fontId="11" fillId="16" borderId="0" xfId="0" applyFont="1" applyFill="1" applyBorder="1" applyAlignment="1">
      <alignment horizontal="center"/>
    </xf>
    <xf numFmtId="0" fontId="11" fillId="0" borderId="0" xfId="0" applyFont="1" applyFill="1" applyBorder="1"/>
    <xf numFmtId="173" fontId="16" fillId="16" borderId="0" xfId="0" applyNumberFormat="1" applyFont="1" applyFill="1" applyBorder="1" applyAlignment="1">
      <alignment horizontal="left" wrapText="1" indent="1"/>
    </xf>
    <xf numFmtId="173" fontId="16" fillId="21" borderId="0" xfId="0" applyNumberFormat="1" applyFont="1" applyFill="1" applyBorder="1" applyAlignment="1">
      <alignment horizontal="left" wrapText="1" indent="1"/>
    </xf>
    <xf numFmtId="173" fontId="18" fillId="16" borderId="0" xfId="0" applyNumberFormat="1" applyFont="1" applyFill="1" applyBorder="1" applyAlignment="1">
      <alignment horizontal="left" wrapText="1"/>
    </xf>
    <xf numFmtId="241" fontId="19" fillId="0" borderId="0" xfId="0" applyNumberFormat="1" applyFont="1" applyFill="1" applyAlignment="1">
      <alignment horizontal="right" wrapText="1"/>
    </xf>
    <xf numFmtId="241" fontId="19" fillId="16" borderId="0" xfId="0" applyNumberFormat="1" applyFont="1" applyFill="1" applyBorder="1"/>
    <xf numFmtId="241" fontId="11" fillId="0" borderId="0" xfId="0" applyNumberFormat="1" applyFont="1" applyFill="1" applyAlignment="1">
      <alignment horizontal="right" wrapText="1"/>
    </xf>
    <xf numFmtId="241" fontId="11" fillId="16" borderId="0" xfId="0" applyNumberFormat="1" applyFont="1" applyFill="1" applyBorder="1"/>
    <xf numFmtId="241" fontId="20" fillId="16" borderId="0" xfId="0" applyNumberFormat="1" applyFont="1" applyFill="1" applyBorder="1"/>
    <xf numFmtId="170" fontId="20" fillId="0" borderId="0" xfId="6" applyNumberFormat="1" applyFont="1" applyFill="1" applyAlignment="1">
      <alignment horizontal="right" wrapText="1"/>
    </xf>
    <xf numFmtId="242" fontId="20" fillId="0" borderId="0" xfId="0" applyNumberFormat="1" applyFont="1" applyFill="1" applyBorder="1"/>
    <xf numFmtId="242" fontId="20" fillId="16" borderId="0" xfId="0" applyNumberFormat="1" applyFont="1" applyFill="1" applyBorder="1"/>
    <xf numFmtId="0" fontId="14" fillId="66" borderId="68" xfId="0" applyFont="1" applyFill="1" applyBorder="1" applyAlignment="1">
      <alignment horizontal="left" vertical="center" wrapText="1"/>
    </xf>
    <xf numFmtId="241" fontId="11" fillId="0" borderId="0" xfId="0" applyNumberFormat="1" applyFont="1" applyFill="1" applyBorder="1" applyAlignment="1">
      <alignment horizontal="right" wrapText="1"/>
    </xf>
    <xf numFmtId="241" fontId="19" fillId="0" borderId="0" xfId="0" applyNumberFormat="1" applyFont="1" applyFill="1" applyBorder="1" applyAlignment="1">
      <alignment horizontal="right" wrapText="1"/>
    </xf>
    <xf numFmtId="14" fontId="11" fillId="0" borderId="0" xfId="3" applyNumberFormat="1" applyAlignment="1">
      <alignment horizontal="left" vertical="center"/>
    </xf>
    <xf numFmtId="43" fontId="15" fillId="16" borderId="0" xfId="13" applyFont="1" applyFill="1" applyBorder="1" applyAlignment="1">
      <alignment wrapText="1"/>
    </xf>
    <xf numFmtId="175" fontId="16" fillId="0" borderId="0" xfId="8" applyNumberFormat="1" applyFont="1" applyFill="1" applyBorder="1" applyAlignment="1">
      <alignment horizontal="right" vertical="center" wrapText="1"/>
    </xf>
    <xf numFmtId="175" fontId="16" fillId="21" borderId="0" xfId="8" applyNumberFormat="1" applyFont="1" applyFill="1" applyBorder="1" applyAlignment="1">
      <alignment horizontal="right" vertical="center" wrapText="1"/>
    </xf>
    <xf numFmtId="173" fontId="15" fillId="16" borderId="0" xfId="3" applyNumberFormat="1" applyFont="1" applyFill="1" applyBorder="1" applyAlignment="1">
      <alignment horizontal="right" vertical="center" wrapText="1"/>
    </xf>
    <xf numFmtId="169" fontId="15" fillId="0" borderId="0" xfId="3" applyNumberFormat="1" applyFont="1" applyFill="1" applyBorder="1" applyAlignment="1">
      <alignment horizontal="right" vertical="center" wrapText="1"/>
    </xf>
    <xf numFmtId="169" fontId="15" fillId="21" borderId="0" xfId="3" applyNumberFormat="1" applyFont="1" applyFill="1" applyBorder="1" applyAlignment="1">
      <alignment horizontal="right" vertical="center" wrapText="1"/>
    </xf>
    <xf numFmtId="175" fontId="15" fillId="0" borderId="0" xfId="3" applyNumberFormat="1" applyFont="1" applyFill="1" applyBorder="1" applyAlignment="1">
      <alignment horizontal="right" vertical="center" wrapText="1"/>
    </xf>
    <xf numFmtId="175" fontId="16" fillId="0" borderId="0" xfId="3" applyNumberFormat="1" applyFont="1" applyFill="1" applyBorder="1" applyAlignment="1">
      <alignment horizontal="right" vertical="center" wrapText="1"/>
    </xf>
    <xf numFmtId="175" fontId="16" fillId="21" borderId="0" xfId="3" applyNumberFormat="1" applyFont="1" applyFill="1" applyBorder="1" applyAlignment="1">
      <alignment horizontal="right" vertical="center" wrapText="1"/>
    </xf>
    <xf numFmtId="175" fontId="15" fillId="21" borderId="0" xfId="3" applyNumberFormat="1" applyFont="1" applyFill="1" applyBorder="1" applyAlignment="1">
      <alignment horizontal="right" vertical="center" wrapText="1"/>
    </xf>
    <xf numFmtId="173" fontId="16" fillId="16" borderId="0" xfId="3" applyNumberFormat="1" applyFont="1" applyFill="1" applyBorder="1" applyAlignment="1">
      <alignment horizontal="right" vertical="center" wrapText="1"/>
    </xf>
    <xf numFmtId="175" fontId="16" fillId="16" borderId="0" xfId="3" applyNumberFormat="1" applyFont="1" applyFill="1" applyBorder="1" applyAlignment="1">
      <alignment horizontal="right" vertical="center" wrapText="1"/>
    </xf>
    <xf numFmtId="0" fontId="14" fillId="66" borderId="69" xfId="0" applyFont="1" applyFill="1" applyBorder="1" applyAlignment="1">
      <alignment horizontal="right" vertical="center" wrapText="1"/>
    </xf>
    <xf numFmtId="170" fontId="20" fillId="16" borderId="0" xfId="6" applyNumberFormat="1" applyFont="1" applyFill="1" applyBorder="1"/>
    <xf numFmtId="0" fontId="2" fillId="0" borderId="0" xfId="3512"/>
    <xf numFmtId="0" fontId="14" fillId="66" borderId="0" xfId="3512" applyFont="1" applyFill="1" applyBorder="1" applyAlignment="1">
      <alignment horizontal="left" vertical="center"/>
    </xf>
    <xf numFmtId="0" fontId="14" fillId="66" borderId="0" xfId="3512" applyFont="1" applyFill="1" applyBorder="1" applyAlignment="1">
      <alignment horizontal="right" vertical="center"/>
    </xf>
    <xf numFmtId="0" fontId="2" fillId="0" borderId="0" xfId="3512" applyAlignment="1"/>
    <xf numFmtId="173" fontId="15" fillId="16" borderId="0" xfId="3512" applyNumberFormat="1" applyFont="1" applyFill="1" applyBorder="1" applyAlignment="1">
      <alignment wrapText="1"/>
    </xf>
    <xf numFmtId="241" fontId="19" fillId="0" borderId="0" xfId="3512" applyNumberFormat="1" applyFont="1" applyFill="1" applyAlignment="1">
      <alignment horizontal="right" wrapText="1"/>
    </xf>
    <xf numFmtId="173" fontId="16" fillId="16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Border="1" applyAlignment="1">
      <alignment horizontal="right" wrapText="1"/>
    </xf>
    <xf numFmtId="173" fontId="16" fillId="21" borderId="0" xfId="3512" applyNumberFormat="1" applyFont="1" applyFill="1" applyBorder="1" applyAlignment="1">
      <alignment horizontal="left" wrapText="1" indent="1"/>
    </xf>
    <xf numFmtId="241" fontId="11" fillId="0" borderId="0" xfId="3512" applyNumberFormat="1" applyFont="1" applyFill="1" applyAlignment="1">
      <alignment horizontal="right" wrapText="1"/>
    </xf>
    <xf numFmtId="241" fontId="19" fillId="0" borderId="0" xfId="3512" applyNumberFormat="1" applyFont="1" applyFill="1" applyBorder="1" applyAlignment="1">
      <alignment horizontal="right" wrapText="1"/>
    </xf>
    <xf numFmtId="173" fontId="18" fillId="16" borderId="0" xfId="3512" applyNumberFormat="1" applyFont="1" applyFill="1" applyBorder="1" applyAlignment="1">
      <alignment horizontal="left" wrapText="1"/>
    </xf>
    <xf numFmtId="170" fontId="20" fillId="0" borderId="0" xfId="3513" applyNumberFormat="1" applyFont="1" applyFill="1" applyAlignment="1">
      <alignment horizontal="right" wrapText="1"/>
    </xf>
    <xf numFmtId="0" fontId="11" fillId="16" borderId="0" xfId="3512" applyFont="1" applyFill="1" applyBorder="1"/>
    <xf numFmtId="0" fontId="11" fillId="0" borderId="0" xfId="3512" applyFont="1" applyFill="1" applyBorder="1"/>
    <xf numFmtId="169" fontId="11" fillId="16" borderId="0" xfId="3512" applyNumberFormat="1" applyFont="1" applyFill="1" applyBorder="1"/>
    <xf numFmtId="169" fontId="11" fillId="21" borderId="0" xfId="3512" applyNumberFormat="1" applyFont="1" applyFill="1" applyBorder="1"/>
    <xf numFmtId="0" fontId="20" fillId="16" borderId="0" xfId="3512" applyFont="1" applyFill="1" applyBorder="1"/>
    <xf numFmtId="0" fontId="20" fillId="0" borderId="0" xfId="3512" applyFont="1" applyFill="1" applyBorder="1"/>
    <xf numFmtId="169" fontId="20" fillId="16" borderId="0" xfId="3512" applyNumberFormat="1" applyFont="1" applyFill="1" applyBorder="1"/>
    <xf numFmtId="242" fontId="20" fillId="0" borderId="0" xfId="3512" applyNumberFormat="1" applyFont="1" applyFill="1" applyBorder="1"/>
    <xf numFmtId="242" fontId="20" fillId="16" borderId="0" xfId="3512" applyNumberFormat="1" applyFont="1" applyFill="1" applyBorder="1"/>
    <xf numFmtId="10" fontId="20" fillId="16" borderId="0" xfId="3513" applyNumberFormat="1" applyFont="1" applyFill="1" applyBorder="1"/>
    <xf numFmtId="169" fontId="18" fillId="0" borderId="0" xfId="3512" applyNumberFormat="1" applyFont="1" applyBorder="1"/>
    <xf numFmtId="0" fontId="20" fillId="16" borderId="0" xfId="0" quotePrefix="1" applyFont="1" applyFill="1" applyBorder="1"/>
    <xf numFmtId="242" fontId="11" fillId="0" borderId="0" xfId="0" applyNumberFormat="1" applyFont="1" applyFill="1" applyBorder="1"/>
    <xf numFmtId="0" fontId="14" fillId="66" borderId="0" xfId="3512" applyFont="1" applyFill="1" applyBorder="1" applyAlignment="1">
      <alignment horizontal="left" vertical="center" wrapText="1"/>
    </xf>
    <xf numFmtId="0" fontId="2" fillId="0" borderId="0" xfId="3512" applyFill="1" applyAlignment="1"/>
    <xf numFmtId="0" fontId="14" fillId="0" borderId="0" xfId="3512" applyFont="1" applyFill="1" applyBorder="1" applyAlignment="1">
      <alignment horizontal="left" vertical="center" wrapText="1"/>
    </xf>
    <xf numFmtId="0" fontId="14" fillId="0" borderId="0" xfId="3512" applyFont="1" applyFill="1" applyBorder="1" applyAlignment="1">
      <alignment horizontal="right" vertical="center"/>
    </xf>
    <xf numFmtId="0" fontId="15" fillId="0" borderId="71" xfId="3512" applyFont="1" applyFill="1" applyBorder="1" applyAlignment="1">
      <alignment horizontal="left" wrapText="1" indent="1"/>
    </xf>
    <xf numFmtId="0" fontId="15" fillId="0" borderId="71" xfId="3512" applyFont="1" applyFill="1" applyBorder="1" applyAlignment="1"/>
    <xf numFmtId="0" fontId="36" fillId="0" borderId="71" xfId="3512" applyFont="1" applyFill="1" applyBorder="1" applyAlignment="1">
      <alignment horizontal="right"/>
    </xf>
    <xf numFmtId="0" fontId="16" fillId="0" borderId="0" xfId="3512" applyFont="1" applyFill="1" applyBorder="1" applyAlignment="1">
      <alignment horizontal="left" wrapText="1" indent="2"/>
    </xf>
    <xf numFmtId="3" fontId="11" fillId="0" borderId="0" xfId="3512" applyNumberFormat="1" applyFont="1" applyFill="1" applyBorder="1" applyAlignment="1"/>
    <xf numFmtId="3" fontId="2" fillId="0" borderId="0" xfId="3512" applyNumberFormat="1" applyFont="1" applyFill="1" applyAlignment="1"/>
    <xf numFmtId="174" fontId="11" fillId="0" borderId="0" xfId="15" applyNumberFormat="1" applyFont="1" applyFill="1" applyBorder="1" applyAlignment="1"/>
    <xf numFmtId="0" fontId="2" fillId="0" borderId="0" xfId="3512" applyFont="1" applyFill="1" applyBorder="1" applyAlignment="1"/>
    <xf numFmtId="3" fontId="2" fillId="0" borderId="0" xfId="3512" applyNumberFormat="1" applyFont="1" applyFill="1" applyBorder="1" applyAlignment="1">
      <alignment horizontal="right"/>
    </xf>
    <xf numFmtId="3" fontId="2" fillId="0" borderId="0" xfId="3512" applyNumberFormat="1" applyFont="1" applyFill="1" applyAlignment="1">
      <alignment horizontal="right"/>
    </xf>
    <xf numFmtId="43" fontId="0" fillId="0" borderId="0" xfId="15" applyFont="1" applyFill="1" applyBorder="1" applyAlignment="1">
      <alignment horizontal="right"/>
    </xf>
    <xf numFmtId="0" fontId="15" fillId="0" borderId="72" xfId="3512" applyFont="1" applyFill="1" applyBorder="1" applyAlignment="1">
      <alignment horizontal="left" wrapText="1" indent="2"/>
    </xf>
    <xf numFmtId="3" fontId="19" fillId="0" borderId="72" xfId="3512" applyNumberFormat="1" applyFont="1" applyFill="1" applyBorder="1" applyAlignment="1"/>
    <xf numFmtId="174" fontId="19" fillId="0" borderId="72" xfId="15" applyNumberFormat="1" applyFont="1" applyFill="1" applyBorder="1" applyAlignment="1"/>
    <xf numFmtId="3" fontId="19" fillId="0" borderId="72" xfId="3512" applyNumberFormat="1" applyFont="1" applyFill="1" applyBorder="1" applyAlignment="1">
      <alignment horizontal="right"/>
    </xf>
    <xf numFmtId="3" fontId="165" fillId="0" borderId="72" xfId="3512" applyNumberFormat="1" applyFont="1" applyFill="1" applyBorder="1" applyAlignment="1">
      <alignment horizontal="right"/>
    </xf>
    <xf numFmtId="0" fontId="15" fillId="0" borderId="0" xfId="3512" applyFont="1" applyFill="1" applyBorder="1" applyAlignment="1">
      <alignment horizontal="left" wrapText="1" indent="2"/>
    </xf>
    <xf numFmtId="3" fontId="19" fillId="0" borderId="0" xfId="3512" applyNumberFormat="1" applyFont="1" applyFill="1" applyBorder="1" applyAlignment="1">
      <alignment horizontal="right"/>
    </xf>
    <xf numFmtId="0" fontId="19" fillId="0" borderId="71" xfId="3512" applyFont="1" applyFill="1" applyBorder="1" applyAlignment="1"/>
    <xf numFmtId="174" fontId="11" fillId="0" borderId="71" xfId="15" applyNumberFormat="1" applyFont="1" applyFill="1" applyBorder="1" applyAlignment="1"/>
    <xf numFmtId="0" fontId="165" fillId="0" borderId="71" xfId="3512" applyFont="1" applyFill="1" applyBorder="1" applyAlignment="1">
      <alignment horizontal="right"/>
    </xf>
    <xf numFmtId="174" fontId="11" fillId="0" borderId="0" xfId="15" applyNumberFormat="1" applyFont="1" applyFill="1" applyBorder="1" applyAlignment="1">
      <alignment horizontal="right"/>
    </xf>
    <xf numFmtId="0" fontId="11" fillId="0" borderId="0" xfId="3512" applyFont="1" applyFill="1" applyBorder="1" applyAlignment="1"/>
    <xf numFmtId="174" fontId="19" fillId="0" borderId="72" xfId="15" applyNumberFormat="1" applyFont="1" applyFill="1" applyBorder="1" applyAlignment="1">
      <alignment horizontal="right"/>
    </xf>
    <xf numFmtId="0" fontId="11" fillId="0" borderId="0" xfId="3512" applyFont="1" applyFill="1" applyBorder="1" applyAlignment="1">
      <alignment horizontal="left" wrapText="1" indent="2"/>
    </xf>
    <xf numFmtId="43" fontId="11" fillId="0" borderId="0" xfId="15" applyFont="1" applyFill="1" applyBorder="1" applyAlignment="1"/>
    <xf numFmtId="43" fontId="11" fillId="0" borderId="0" xfId="15" applyFont="1" applyFill="1" applyBorder="1" applyAlignment="1">
      <alignment horizontal="right"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/>
    <xf numFmtId="43" fontId="0" fillId="0" borderId="0" xfId="15" applyFont="1" applyFill="1" applyBorder="1" applyAlignment="1"/>
    <xf numFmtId="43" fontId="19" fillId="0" borderId="72" xfId="15" applyFont="1" applyFill="1" applyBorder="1" applyAlignment="1"/>
    <xf numFmtId="43" fontId="19" fillId="0" borderId="72" xfId="15" applyFont="1" applyFill="1" applyBorder="1" applyAlignment="1">
      <alignment horizontal="right"/>
    </xf>
    <xf numFmtId="43" fontId="165" fillId="0" borderId="72" xfId="15" applyFont="1" applyFill="1" applyBorder="1" applyAlignment="1">
      <alignment horizontal="right"/>
    </xf>
    <xf numFmtId="0" fontId="14" fillId="0" borderId="0" xfId="0" applyFont="1" applyFill="1" applyBorder="1" applyAlignment="1">
      <alignment horizontal="right" vertical="center" wrapText="1"/>
    </xf>
    <xf numFmtId="0" fontId="14" fillId="66" borderId="73" xfId="0" applyFont="1" applyFill="1" applyBorder="1" applyAlignment="1">
      <alignment horizontal="left" vertical="center" wrapText="1"/>
    </xf>
    <xf numFmtId="0" fontId="14" fillId="66" borderId="74" xfId="3512" applyFont="1" applyFill="1" applyBorder="1" applyAlignment="1">
      <alignment horizontal="right" vertical="center"/>
    </xf>
    <xf numFmtId="0" fontId="16" fillId="21" borderId="0" xfId="3512" applyFont="1" applyFill="1" applyBorder="1" applyAlignment="1"/>
    <xf numFmtId="3" fontId="16" fillId="69" borderId="0" xfId="3512" applyNumberFormat="1" applyFont="1" applyFill="1" applyBorder="1" applyAlignment="1"/>
    <xf numFmtId="3" fontId="16" fillId="0" borderId="0" xfId="3512" applyNumberFormat="1" applyFont="1" applyFill="1" applyBorder="1" applyAlignment="1"/>
    <xf numFmtId="3" fontId="2" fillId="0" borderId="0" xfId="3512" applyNumberFormat="1" applyFill="1" applyBorder="1" applyAlignment="1">
      <alignment horizontal="right"/>
    </xf>
    <xf numFmtId="3" fontId="16" fillId="0" borderId="0" xfId="3512" applyNumberFormat="1" applyFont="1" applyFill="1" applyBorder="1" applyAlignment="1">
      <alignment horizontal="right"/>
    </xf>
    <xf numFmtId="174" fontId="16" fillId="0" borderId="0" xfId="15" applyNumberFormat="1" applyFont="1" applyFill="1" applyBorder="1" applyAlignment="1">
      <alignment horizontal="right"/>
    </xf>
    <xf numFmtId="2" fontId="16" fillId="69" borderId="0" xfId="3512" applyNumberFormat="1" applyFont="1" applyFill="1" applyBorder="1" applyAlignment="1"/>
    <xf numFmtId="0" fontId="16" fillId="69" borderId="0" xfId="3512" applyFont="1" applyFill="1" applyBorder="1" applyAlignment="1"/>
    <xf numFmtId="0" fontId="16" fillId="0" borderId="0" xfId="3512" applyFont="1" applyFill="1" applyBorder="1" applyAlignment="1"/>
    <xf numFmtId="4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>
      <alignment horizontal="right"/>
    </xf>
    <xf numFmtId="0" fontId="16" fillId="0" borderId="0" xfId="3512" applyFont="1" applyFill="1" applyBorder="1" applyAlignment="1">
      <alignment horizontal="right"/>
    </xf>
    <xf numFmtId="4" fontId="2" fillId="0" borderId="0" xfId="3512" applyNumberFormat="1" applyFill="1" applyBorder="1" applyAlignment="1">
      <alignment horizontal="right"/>
    </xf>
    <xf numFmtId="0" fontId="2" fillId="0" borderId="0" xfId="3512" applyFill="1" applyBorder="1" applyAlignment="1">
      <alignment horizontal="right"/>
    </xf>
    <xf numFmtId="2" fontId="2" fillId="0" borderId="0" xfId="3512" applyNumberFormat="1" applyFill="1" applyBorder="1" applyAlignment="1">
      <alignment horizontal="right"/>
    </xf>
    <xf numFmtId="43" fontId="16" fillId="0" borderId="0" xfId="3512" applyNumberFormat="1" applyFont="1" applyFill="1" applyBorder="1" applyAlignment="1">
      <alignment horizontal="right"/>
    </xf>
    <xf numFmtId="173" fontId="16" fillId="0" borderId="0" xfId="15" applyNumberFormat="1" applyFont="1" applyFill="1" applyBorder="1" applyAlignment="1">
      <alignment horizontal="right"/>
    </xf>
    <xf numFmtId="173" fontId="16" fillId="0" borderId="0" xfId="3512" applyNumberFormat="1" applyFont="1" applyFill="1" applyBorder="1" applyAlignment="1">
      <alignment horizontal="right"/>
    </xf>
    <xf numFmtId="0" fontId="15" fillId="21" borderId="0" xfId="3512" applyFont="1" applyFill="1" applyBorder="1" applyAlignment="1"/>
    <xf numFmtId="0" fontId="15" fillId="69" borderId="0" xfId="3512" applyFont="1" applyFill="1" applyBorder="1" applyAlignment="1"/>
    <xf numFmtId="0" fontId="15" fillId="0" borderId="0" xfId="3512" applyFont="1" applyFill="1" applyBorder="1" applyAlignment="1"/>
    <xf numFmtId="0" fontId="15" fillId="0" borderId="0" xfId="3512" applyFont="1" applyFill="1" applyBorder="1" applyAlignment="1">
      <alignment horizontal="right"/>
    </xf>
    <xf numFmtId="4" fontId="36" fillId="0" borderId="0" xfId="3512" applyNumberFormat="1" applyFont="1" applyFill="1" applyBorder="1" applyAlignment="1">
      <alignment horizontal="right"/>
    </xf>
    <xf numFmtId="0" fontId="36" fillId="0" borderId="0" xfId="3512" applyFont="1" applyFill="1" applyBorder="1" applyAlignment="1">
      <alignment horizontal="right"/>
    </xf>
    <xf numFmtId="173" fontId="15" fillId="0" borderId="0" xfId="3512" applyNumberFormat="1" applyFont="1" applyFill="1" applyBorder="1" applyAlignment="1">
      <alignment horizontal="right"/>
    </xf>
    <xf numFmtId="172" fontId="16" fillId="69" borderId="0" xfId="3512" applyNumberFormat="1" applyFont="1" applyFill="1" applyBorder="1" applyAlignment="1"/>
    <xf numFmtId="172" fontId="16" fillId="0" borderId="0" xfId="3512" applyNumberFormat="1" applyFont="1" applyFill="1" applyBorder="1" applyAlignment="1"/>
    <xf numFmtId="172" fontId="2" fillId="0" borderId="0" xfId="3512" applyNumberFormat="1" applyFill="1" applyBorder="1" applyAlignment="1">
      <alignment horizontal="right"/>
    </xf>
    <xf numFmtId="0" fontId="2" fillId="0" borderId="0" xfId="3512" applyNumberFormat="1" applyFill="1" applyBorder="1" applyAlignment="1">
      <alignment horizontal="right"/>
    </xf>
    <xf numFmtId="172" fontId="16" fillId="0" borderId="0" xfId="3512" applyNumberFormat="1" applyFont="1" applyFill="1" applyBorder="1" applyAlignment="1">
      <alignment horizontal="right"/>
    </xf>
    <xf numFmtId="17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/>
    <xf numFmtId="241" fontId="16" fillId="67" borderId="0" xfId="3512" applyNumberFormat="1" applyFont="1" applyFill="1" applyBorder="1" applyAlignment="1"/>
    <xf numFmtId="241" fontId="16" fillId="69" borderId="0" xfId="3512" applyNumberFormat="1" applyFont="1" applyFill="1" applyBorder="1" applyAlignment="1"/>
    <xf numFmtId="241" fontId="16" fillId="0" borderId="0" xfId="3512" applyNumberFormat="1" applyFont="1" applyFill="1" applyBorder="1" applyAlignment="1">
      <alignment horizontal="right"/>
    </xf>
    <xf numFmtId="241" fontId="2" fillId="0" borderId="0" xfId="3512" applyNumberFormat="1" applyFill="1" applyBorder="1" applyAlignment="1">
      <alignment horizontal="right"/>
    </xf>
    <xf numFmtId="242" fontId="16" fillId="0" borderId="0" xfId="3512" applyNumberFormat="1" applyFont="1" applyFill="1" applyBorder="1" applyAlignment="1"/>
    <xf numFmtId="2" fontId="16" fillId="0" borderId="0" xfId="3512" applyNumberFormat="1" applyFont="1" applyFill="1" applyBorder="1" applyAlignment="1"/>
    <xf numFmtId="0" fontId="20" fillId="16" borderId="0" xfId="3512" applyFont="1" applyFill="1" applyBorder="1" applyAlignment="1"/>
    <xf numFmtId="0" fontId="20" fillId="0" borderId="0" xfId="3512" applyFont="1" applyFill="1" applyBorder="1" applyAlignment="1"/>
    <xf numFmtId="3" fontId="2" fillId="0" borderId="0" xfId="3512" applyNumberFormat="1" applyAlignment="1"/>
    <xf numFmtId="240" fontId="19" fillId="0" borderId="0" xfId="13" applyNumberFormat="1" applyFont="1" applyFill="1" applyBorder="1" applyAlignment="1"/>
    <xf numFmtId="240" fontId="19" fillId="0" borderId="0" xfId="13" applyNumberFormat="1" applyFont="1" applyFill="1" applyBorder="1" applyAlignment="1">
      <alignment horizontal="right"/>
    </xf>
    <xf numFmtId="240" fontId="165" fillId="0" borderId="0" xfId="13" applyNumberFormat="1" applyFont="1" applyFill="1" applyBorder="1" applyAlignment="1">
      <alignment horizontal="right"/>
    </xf>
    <xf numFmtId="43" fontId="2" fillId="0" borderId="0" xfId="13" applyFont="1" applyAlignment="1"/>
    <xf numFmtId="0" fontId="16" fillId="21" borderId="0" xfId="3512" applyFont="1" applyFill="1" applyBorder="1" applyAlignment="1">
      <alignment horizontal="left" indent="1"/>
    </xf>
    <xf numFmtId="0" fontId="16" fillId="0" borderId="0" xfId="3512" applyFont="1" applyFill="1" applyBorder="1" applyAlignment="1">
      <alignment horizontal="left" indent="1"/>
    </xf>
    <xf numFmtId="0" fontId="15" fillId="21" borderId="71" xfId="3512" applyFont="1" applyFill="1" applyBorder="1" applyAlignment="1"/>
    <xf numFmtId="43" fontId="15" fillId="0" borderId="71" xfId="13" applyFont="1" applyFill="1" applyBorder="1" applyAlignment="1"/>
    <xf numFmtId="0" fontId="15" fillId="0" borderId="71" xfId="3512" applyFont="1" applyFill="1" applyBorder="1" applyAlignment="1">
      <alignment horizontal="right"/>
    </xf>
    <xf numFmtId="173" fontId="16" fillId="0" borderId="71" xfId="3512" applyNumberFormat="1" applyFont="1" applyFill="1" applyBorder="1" applyAlignment="1">
      <alignment horizontal="right"/>
    </xf>
    <xf numFmtId="0" fontId="14" fillId="0" borderId="0" xfId="3512" applyFont="1" applyFill="1" applyBorder="1" applyAlignment="1">
      <alignment horizontal="left" vertical="center"/>
    </xf>
    <xf numFmtId="2" fontId="15" fillId="0" borderId="0" xfId="3512" applyNumberFormat="1" applyFont="1" applyFill="1" applyBorder="1" applyAlignment="1"/>
    <xf numFmtId="3" fontId="15" fillId="0" borderId="0" xfId="3512" applyNumberFormat="1" applyFont="1" applyFill="1" applyBorder="1" applyAlignment="1"/>
    <xf numFmtId="9" fontId="15" fillId="16" borderId="0" xfId="6" applyFont="1" applyFill="1" applyBorder="1" applyAlignment="1">
      <alignment wrapText="1"/>
    </xf>
    <xf numFmtId="43" fontId="19" fillId="0" borderId="0" xfId="15" applyFont="1" applyFill="1" applyBorder="1" applyAlignment="1"/>
    <xf numFmtId="43" fontId="19" fillId="0" borderId="0" xfId="15" applyFont="1" applyFill="1" applyBorder="1" applyAlignment="1">
      <alignment horizontal="right"/>
    </xf>
    <xf numFmtId="43" fontId="165" fillId="0" borderId="0" xfId="15" applyFont="1" applyFill="1" applyBorder="1" applyAlignment="1">
      <alignment horizontal="right"/>
    </xf>
    <xf numFmtId="3" fontId="2" fillId="0" borderId="0" xfId="3512" applyNumberFormat="1" applyFill="1" applyAlignment="1"/>
    <xf numFmtId="0" fontId="0" fillId="0" borderId="0" xfId="0" applyFill="1" applyAlignment="1">
      <alignment horizontal="left" vertical="center"/>
    </xf>
    <xf numFmtId="0" fontId="14" fillId="0" borderId="70" xfId="0" applyFont="1" applyFill="1" applyBorder="1" applyAlignment="1">
      <alignment horizontal="left" vertical="center" wrapText="1"/>
    </xf>
    <xf numFmtId="175" fontId="11" fillId="0" borderId="0" xfId="3" applyNumberFormat="1" applyAlignment="1">
      <alignment horizontal="left" vertical="center"/>
    </xf>
    <xf numFmtId="0" fontId="16" fillId="0" borderId="0" xfId="0" applyFont="1" applyFill="1" applyBorder="1" applyAlignment="1">
      <alignment horizontal="right" wrapText="1"/>
    </xf>
    <xf numFmtId="37" fontId="16" fillId="0" borderId="0" xfId="0" applyNumberFormat="1" applyFont="1" applyFill="1" applyBorder="1" applyAlignment="1">
      <alignment horizontal="right" wrapText="1"/>
    </xf>
    <xf numFmtId="0" fontId="0" fillId="0" borderId="0" xfId="0" applyFill="1" applyBorder="1"/>
    <xf numFmtId="240" fontId="0" fillId="16" borderId="0" xfId="13" applyNumberFormat="1" applyFont="1" applyFill="1" applyBorder="1"/>
    <xf numFmtId="0" fontId="0" fillId="16" borderId="0" xfId="0" applyFill="1" applyBorder="1"/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wrapText="1"/>
    </xf>
    <xf numFmtId="14" fontId="14" fillId="66" borderId="0" xfId="0" applyNumberFormat="1" applyFont="1" applyFill="1" applyBorder="1" applyAlignment="1">
      <alignment horizontal="right" vertical="center" wrapText="1"/>
    </xf>
    <xf numFmtId="174" fontId="16" fillId="0" borderId="0" xfId="13" applyNumberFormat="1" applyFont="1" applyFill="1" applyBorder="1" applyAlignment="1">
      <alignment horizontal="right" wrapText="1"/>
    </xf>
    <xf numFmtId="173" fontId="15" fillId="70" borderId="0" xfId="0" applyNumberFormat="1" applyFont="1" applyFill="1" applyBorder="1" applyAlignment="1">
      <alignment wrapText="1"/>
    </xf>
    <xf numFmtId="241" fontId="19" fillId="70" borderId="0" xfId="0" applyNumberFormat="1" applyFont="1" applyFill="1" applyBorder="1" applyAlignment="1">
      <alignment horizontal="right" wrapText="1"/>
    </xf>
    <xf numFmtId="4" fontId="162" fillId="0" borderId="0" xfId="3512" applyNumberFormat="1" applyFont="1" applyFill="1" applyBorder="1" applyAlignment="1">
      <alignment horizontal="right"/>
    </xf>
    <xf numFmtId="0" fontId="162" fillId="0" borderId="0" xfId="3512" applyFont="1" applyFill="1" applyBorder="1" applyAlignment="1">
      <alignment horizontal="right"/>
    </xf>
    <xf numFmtId="2" fontId="162" fillId="0" borderId="0" xfId="3512" applyNumberFormat="1" applyFont="1" applyFill="1" applyBorder="1" applyAlignment="1">
      <alignment horizontal="right"/>
    </xf>
    <xf numFmtId="4" fontId="163" fillId="0" borderId="71" xfId="3512" applyNumberFormat="1" applyFont="1" applyFill="1" applyBorder="1" applyAlignment="1">
      <alignment horizontal="right"/>
    </xf>
    <xf numFmtId="0" fontId="163" fillId="0" borderId="71" xfId="3512" applyFont="1" applyFill="1" applyBorder="1" applyAlignment="1">
      <alignment horizontal="right"/>
    </xf>
    <xf numFmtId="241" fontId="162" fillId="0" borderId="0" xfId="3512" applyNumberFormat="1" applyFont="1" applyFill="1" applyBorder="1" applyAlignment="1">
      <alignment horizontal="right"/>
    </xf>
    <xf numFmtId="242" fontId="11" fillId="0" borderId="0" xfId="3512" applyNumberFormat="1" applyFont="1" applyFill="1" applyBorder="1"/>
    <xf numFmtId="0" fontId="1" fillId="0" borderId="0" xfId="3514"/>
    <xf numFmtId="174" fontId="1" fillId="0" borderId="0" xfId="3514" applyNumberFormat="1"/>
    <xf numFmtId="174" fontId="19" fillId="0" borderId="75" xfId="3515" applyNumberFormat="1" applyFont="1" applyFill="1" applyBorder="1" applyAlignment="1">
      <alignment horizontal="right" wrapText="1"/>
    </xf>
    <xf numFmtId="174" fontId="19" fillId="0" borderId="75" xfId="3515" applyNumberFormat="1" applyFont="1" applyFill="1" applyBorder="1"/>
    <xf numFmtId="174" fontId="19" fillId="0" borderId="75" xfId="3516" applyNumberFormat="1" applyFont="1" applyFill="1" applyBorder="1"/>
    <xf numFmtId="174" fontId="163" fillId="0" borderId="75" xfId="3515" applyNumberFormat="1" applyFont="1" applyBorder="1"/>
    <xf numFmtId="174" fontId="19" fillId="0" borderId="0" xfId="3515" applyNumberFormat="1" applyFont="1" applyFill="1" applyAlignment="1">
      <alignment horizontal="right" wrapText="1"/>
    </xf>
    <xf numFmtId="174" fontId="19" fillId="0" borderId="0" xfId="3515" applyNumberFormat="1" applyFont="1" applyFill="1"/>
    <xf numFmtId="174" fontId="19" fillId="0" borderId="0" xfId="3516" applyNumberFormat="1" applyFont="1" applyFill="1"/>
    <xf numFmtId="174" fontId="163" fillId="0" borderId="0" xfId="3515" applyNumberFormat="1" applyFont="1" applyFill="1"/>
    <xf numFmtId="174" fontId="163" fillId="0" borderId="0" xfId="3515" applyNumberFormat="1" applyFont="1"/>
    <xf numFmtId="174" fontId="11" fillId="0" borderId="0" xfId="3515" applyNumberFormat="1" applyFont="1" applyFill="1" applyAlignment="1">
      <alignment horizontal="right" wrapText="1"/>
    </xf>
    <xf numFmtId="174" fontId="11" fillId="0" borderId="0" xfId="3515" applyNumberFormat="1" applyFont="1" applyFill="1"/>
    <xf numFmtId="174" fontId="11" fillId="0" borderId="0" xfId="3515" applyNumberFormat="1" applyFont="1" applyFill="1" applyAlignment="1">
      <alignment horizontal="right"/>
    </xf>
    <xf numFmtId="174" fontId="11" fillId="0" borderId="0" xfId="3516" applyNumberFormat="1" applyFont="1" applyFill="1"/>
    <xf numFmtId="174" fontId="162" fillId="0" borderId="0" xfId="3515" applyNumberFormat="1" applyFont="1" applyAlignment="1">
      <alignment horizontal="left" indent="1"/>
    </xf>
    <xf numFmtId="174" fontId="162" fillId="0" borderId="0" xfId="3515" applyNumberFormat="1" applyFont="1" applyFill="1"/>
    <xf numFmtId="174" fontId="162" fillId="0" borderId="0" xfId="3515" applyNumberFormat="1" applyFont="1" applyFill="1" applyAlignment="1">
      <alignment horizontal="left" indent="1"/>
    </xf>
    <xf numFmtId="174" fontId="19" fillId="0" borderId="71" xfId="3515" applyNumberFormat="1" applyFont="1" applyFill="1" applyBorder="1" applyAlignment="1">
      <alignment horizontal="right" wrapText="1"/>
    </xf>
    <xf numFmtId="174" fontId="19" fillId="0" borderId="71" xfId="3515" applyNumberFormat="1" applyFont="1" applyFill="1" applyBorder="1"/>
    <xf numFmtId="174" fontId="166" fillId="0" borderId="71" xfId="3515" applyNumberFormat="1" applyFont="1" applyFill="1" applyBorder="1"/>
    <xf numFmtId="174" fontId="11" fillId="0" borderId="71" xfId="3516" applyNumberFormat="1" applyFont="1" applyFill="1" applyBorder="1"/>
    <xf numFmtId="174" fontId="163" fillId="0" borderId="71" xfId="3515" applyNumberFormat="1" applyFont="1" applyFill="1" applyBorder="1"/>
    <xf numFmtId="174" fontId="19" fillId="0" borderId="76" xfId="3515" applyNumberFormat="1" applyFont="1" applyFill="1" applyBorder="1" applyAlignment="1">
      <alignment horizontal="right" wrapText="1"/>
    </xf>
    <xf numFmtId="174" fontId="19" fillId="0" borderId="76" xfId="3516" applyNumberFormat="1" applyFont="1" applyFill="1" applyBorder="1"/>
    <xf numFmtId="174" fontId="163" fillId="0" borderId="76" xfId="3515" applyNumberFormat="1" applyFont="1" applyFill="1" applyBorder="1"/>
    <xf numFmtId="174" fontId="163" fillId="0" borderId="75" xfId="3515" applyNumberFormat="1" applyFont="1" applyFill="1" applyBorder="1"/>
    <xf numFmtId="174" fontId="166" fillId="0" borderId="0" xfId="3515" applyNumberFormat="1" applyFont="1" applyFill="1"/>
    <xf numFmtId="174" fontId="1" fillId="0" borderId="0" xfId="3515" applyNumberFormat="1" applyFill="1"/>
    <xf numFmtId="174" fontId="1" fillId="0" borderId="0" xfId="3515" applyNumberFormat="1"/>
    <xf numFmtId="174" fontId="19" fillId="0" borderId="76" xfId="3515" applyNumberFormat="1" applyFont="1" applyFill="1" applyBorder="1"/>
    <xf numFmtId="174" fontId="11" fillId="0" borderId="0" xfId="3516" applyNumberFormat="1" applyFont="1" applyFill="1" applyAlignment="1">
      <alignment horizontal="right"/>
    </xf>
    <xf numFmtId="174" fontId="11" fillId="0" borderId="0" xfId="3516" applyNumberFormat="1" applyFont="1" applyFill="1" applyAlignment="1">
      <alignment horizontal="right" wrapText="1"/>
    </xf>
    <xf numFmtId="174" fontId="163" fillId="0" borderId="71" xfId="3515" applyNumberFormat="1" applyFont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right" wrapText="1"/>
    </xf>
    <xf numFmtId="174" fontId="163" fillId="0" borderId="71" xfId="3515" applyNumberFormat="1" applyFont="1" applyFill="1" applyBorder="1" applyAlignment="1">
      <alignment horizontal="left"/>
    </xf>
    <xf numFmtId="174" fontId="163" fillId="0" borderId="71" xfId="3515" applyNumberFormat="1" applyFont="1" applyBorder="1" applyAlignment="1">
      <alignment horizontal="left"/>
    </xf>
    <xf numFmtId="174" fontId="163" fillId="0" borderId="0" xfId="3515" applyNumberFormat="1" applyFont="1" applyAlignment="1">
      <alignment horizontal="right" wrapText="1"/>
    </xf>
    <xf numFmtId="174" fontId="163" fillId="0" borderId="0" xfId="3515" applyNumberFormat="1" applyFont="1" applyAlignment="1">
      <alignment horizontal="left"/>
    </xf>
    <xf numFmtId="0" fontId="1" fillId="0" borderId="0" xfId="3514" applyAlignment="1"/>
    <xf numFmtId="14" fontId="164" fillId="68" borderId="0" xfId="3515" applyNumberFormat="1" applyFont="1" applyFill="1" applyAlignment="1">
      <alignment horizontal="right"/>
    </xf>
    <xf numFmtId="0" fontId="164" fillId="68" borderId="0" xfId="3515" applyFont="1" applyFill="1" applyAlignment="1">
      <alignment horizontal="right"/>
    </xf>
    <xf numFmtId="14" fontId="14" fillId="66" borderId="0" xfId="3514" applyNumberFormat="1" applyFont="1" applyFill="1" applyBorder="1" applyAlignment="1">
      <alignment horizontal="right"/>
    </xf>
    <xf numFmtId="0" fontId="14" fillId="66" borderId="0" xfId="3514" applyFont="1" applyFill="1" applyBorder="1" applyAlignment="1">
      <alignment horizontal="left" vertical="center"/>
    </xf>
    <xf numFmtId="0" fontId="14" fillId="66" borderId="76" xfId="3512" applyFont="1" applyFill="1" applyBorder="1" applyAlignment="1">
      <alignment horizontal="right" vertical="center"/>
    </xf>
    <xf numFmtId="175" fontId="0" fillId="0" borderId="0" xfId="0" applyNumberFormat="1" applyAlignment="1">
      <alignment horizontal="left" vertical="center"/>
    </xf>
    <xf numFmtId="0" fontId="2" fillId="0" borderId="0" xfId="3512" applyFill="1"/>
    <xf numFmtId="173" fontId="16" fillId="0" borderId="0" xfId="0" applyNumberFormat="1" applyFont="1" applyFill="1" applyBorder="1" applyAlignment="1">
      <alignment horizontal="left" wrapText="1" indent="1"/>
    </xf>
    <xf numFmtId="241" fontId="11" fillId="0" borderId="0" xfId="0" applyNumberFormat="1" applyFont="1" applyFill="1" applyBorder="1"/>
    <xf numFmtId="3" fontId="162" fillId="0" borderId="0" xfId="3512" applyNumberFormat="1" applyFont="1" applyFill="1" applyBorder="1" applyAlignment="1">
      <alignment horizontal="right"/>
    </xf>
    <xf numFmtId="243" fontId="11" fillId="0" borderId="0" xfId="0" applyNumberFormat="1" applyFont="1" applyFill="1" applyBorder="1"/>
    <xf numFmtId="3" fontId="16" fillId="0" borderId="0" xfId="13" applyNumberFormat="1" applyFont="1" applyFill="1" applyBorder="1" applyAlignment="1"/>
    <xf numFmtId="241" fontId="11" fillId="0" borderId="0" xfId="3512" applyNumberFormat="1" applyFont="1" applyFill="1" applyBorder="1" applyAlignment="1"/>
    <xf numFmtId="0" fontId="11" fillId="21" borderId="0" xfId="3512" applyFont="1" applyFill="1" applyBorder="1" applyAlignment="1">
      <alignment horizontal="left" indent="1"/>
    </xf>
  </cellXfs>
  <cellStyles count="3517">
    <cellStyle name="_x0002_" xfId="16" xr:uid="{00000000-0005-0000-0000-000000000000}"/>
    <cellStyle name="_x0013_" xfId="17" xr:uid="{00000000-0005-0000-0000-000001000000}"/>
    <cellStyle name="_x0013_ 2" xfId="18" xr:uid="{00000000-0005-0000-0000-000002000000}"/>
    <cellStyle name="_x0013_ 3" xfId="19" xr:uid="{00000000-0005-0000-0000-000003000000}"/>
    <cellStyle name="_Avaliação Santa Cruz -Unibanco" xfId="20" xr:uid="{00000000-0005-0000-0000-000004000000}"/>
    <cellStyle name="_Avaliação Santa Cruz -Unibanco 10032006" xfId="21" xr:uid="{00000000-0005-0000-0000-000005000000}"/>
    <cellStyle name="_Avaliação Santa Cruz -Unibanco 10032006_BP 20Y - TECONDI v15.06.2010" xfId="22" xr:uid="{00000000-0005-0000-0000-000006000000}"/>
    <cellStyle name="_Avaliação Santa Cruz -Unibanco 10032006_BP 20Y - TECONDI v15.06.2010 2" xfId="23" xr:uid="{00000000-0005-0000-0000-000007000000}"/>
    <cellStyle name="_Avaliação Santa Cruz -Unibanco_BP 20Y - TECONDI v15.06.2010" xfId="24" xr:uid="{00000000-0005-0000-0000-000008000000}"/>
    <cellStyle name="_Avaliação Santa Cruz -Unibanco_BP 20Y - TECONDI v15.06.2010 2" xfId="25" xr:uid="{00000000-0005-0000-0000-000009000000}"/>
    <cellStyle name="_DEI Guatemala v1.1" xfId="26" xr:uid="{00000000-0005-0000-0000-00000A000000}"/>
    <cellStyle name="_DEI Guatemala v1.1 2" xfId="27" xr:uid="{00000000-0005-0000-0000-00000B000000}"/>
    <cellStyle name="_DEI Guatemala v1.1 3" xfId="28" xr:uid="{00000000-0005-0000-0000-00000C000000}"/>
    <cellStyle name="_DispatchNumbers" xfId="29" xr:uid="{00000000-0005-0000-0000-00000D000000}"/>
    <cellStyle name="_DispatchNumbers 2" xfId="30" xr:uid="{00000000-0005-0000-0000-00000E000000}"/>
    <cellStyle name="_DispatchNumbers 3" xfId="31" xr:uid="{00000000-0005-0000-0000-00000F000000}"/>
    <cellStyle name="_Exelon - NY ISO 10_7_2003 Nuke Relicensed LI CT InterfaceUpdate" xfId="32" xr:uid="{00000000-0005-0000-0000-000010000000}"/>
    <cellStyle name="_Exelon - NY ISO 10_7_2003 Nuke Relicensed LI CT InterfaceUpdate 2" xfId="33" xr:uid="{00000000-0005-0000-0000-000011000000}"/>
    <cellStyle name="_Exelon - NY ISO 10_7_2003 Nuke Relicensed LI CT InterfaceUpdate 3" xfId="34" xr:uid="{00000000-0005-0000-0000-000012000000}"/>
    <cellStyle name="_Exelon Power Team - NY ISO Assumptions and Prices 08_27_2003 LI CT Interface" xfId="35" xr:uid="{00000000-0005-0000-0000-000013000000}"/>
    <cellStyle name="_Exelon Power Team - NY ISO Assumptions and Prices 08_27_2003 LI CT Interface 2" xfId="36" xr:uid="{00000000-0005-0000-0000-000014000000}"/>
    <cellStyle name="_Exelon Power Team - NY ISO Assumptions and Prices 08_27_2003 LI CT Interface 3" xfId="37" xr:uid="{00000000-0005-0000-0000-000015000000}"/>
    <cellStyle name="_Growth and Load assumption" xfId="38" xr:uid="{00000000-0005-0000-0000-000016000000}"/>
    <cellStyle name="_Growth and Load assumption 2" xfId="39" xr:uid="{00000000-0005-0000-0000-000017000000}"/>
    <cellStyle name="_Growth and Load assumption 3" xfId="40" xr:uid="{00000000-0005-0000-0000-000018000000}"/>
    <cellStyle name="_Gua_ELS Debt Schedule 110105" xfId="41" xr:uid="{00000000-0005-0000-0000-000019000000}"/>
    <cellStyle name="_Gua_ELS Debt Schedule 110105 2" xfId="42" xr:uid="{00000000-0005-0000-0000-00001A000000}"/>
    <cellStyle name="_Gua_ELS Debt Schedule 110105 3" xfId="43" xr:uid="{00000000-0005-0000-0000-00001B000000}"/>
    <cellStyle name="_Gua_ELS Debt Schedule 110105_Gráfico comparativo" xfId="44" xr:uid="{00000000-0005-0000-0000-00001C000000}"/>
    <cellStyle name="_Gua_ELS Debt Schedule 110105_Gráfico comparativo 2" xfId="45" xr:uid="{00000000-0005-0000-0000-00001D000000}"/>
    <cellStyle name="_Gua_ELS Debt Schedule 110105_Gráfico comparativo 3" xfId="46" xr:uid="{00000000-0005-0000-0000-00001E000000}"/>
    <cellStyle name="_LoadGenerationRM" xfId="47" xr:uid="{00000000-0005-0000-0000-00001F000000}"/>
    <cellStyle name="_LoadGenerationRM 2" xfId="48" xr:uid="{00000000-0005-0000-0000-000020000000}"/>
    <cellStyle name="_LoadGenerationRM 3" xfId="49" xr:uid="{00000000-0005-0000-0000-000021000000}"/>
    <cellStyle name="_PT vs PA consulting comparison Mar03" xfId="50" xr:uid="{00000000-0005-0000-0000-000022000000}"/>
    <cellStyle name="_PT vs PA consulting comparison Mar03 2" xfId="51" xr:uid="{00000000-0005-0000-0000-000023000000}"/>
    <cellStyle name="_PT vs PA consulting comparison Mar03 3" xfId="52" xr:uid="{00000000-0005-0000-0000-000024000000}"/>
    <cellStyle name="_Sheet1" xfId="53" xr:uid="{00000000-0005-0000-0000-000025000000}"/>
    <cellStyle name="_Sheet1_BP 20Y - TECONDI v15.06.2010" xfId="54" xr:uid="{00000000-0005-0000-0000-000026000000}"/>
    <cellStyle name="_Sheet1_BP 20Y - TECONDI v15.06.2010 2" xfId="55" xr:uid="{00000000-0005-0000-0000-000027000000}"/>
    <cellStyle name="_TableHead" xfId="56" xr:uid="{00000000-0005-0000-0000-000028000000}"/>
    <cellStyle name="000 PN" xfId="57" xr:uid="{00000000-0005-0000-0000-000029000000}"/>
    <cellStyle name="20% - Accent1" xfId="58" xr:uid="{00000000-0005-0000-0000-00002A000000}"/>
    <cellStyle name="20% - Accent2" xfId="59" xr:uid="{00000000-0005-0000-0000-00002B000000}"/>
    <cellStyle name="20% - Accent3" xfId="60" xr:uid="{00000000-0005-0000-0000-00002C000000}"/>
    <cellStyle name="20% - Accent4" xfId="61" xr:uid="{00000000-0005-0000-0000-00002D000000}"/>
    <cellStyle name="20% - Accent5" xfId="62" xr:uid="{00000000-0005-0000-0000-00002E000000}"/>
    <cellStyle name="20% - Accent6" xfId="63" xr:uid="{00000000-0005-0000-0000-00002F000000}"/>
    <cellStyle name="20% - Ênfase1 2" xfId="64" xr:uid="{00000000-0005-0000-0000-000030000000}"/>
    <cellStyle name="20% - Ênfase2 2" xfId="65" xr:uid="{00000000-0005-0000-0000-000031000000}"/>
    <cellStyle name="20% - Ênfase3 2" xfId="66" xr:uid="{00000000-0005-0000-0000-000032000000}"/>
    <cellStyle name="20% - Ênfase4 2" xfId="67" xr:uid="{00000000-0005-0000-0000-000033000000}"/>
    <cellStyle name="20% - Ênfase5 2" xfId="68" xr:uid="{00000000-0005-0000-0000-000034000000}"/>
    <cellStyle name="20% - Ênfase6 2" xfId="69" xr:uid="{00000000-0005-0000-0000-000035000000}"/>
    <cellStyle name="40% - Accent1" xfId="70" xr:uid="{00000000-0005-0000-0000-000036000000}"/>
    <cellStyle name="40% - Accent2" xfId="71" xr:uid="{00000000-0005-0000-0000-000037000000}"/>
    <cellStyle name="40% - Accent3" xfId="72" xr:uid="{00000000-0005-0000-0000-000038000000}"/>
    <cellStyle name="40% - Accent4" xfId="73" xr:uid="{00000000-0005-0000-0000-000039000000}"/>
    <cellStyle name="40% - Accent5" xfId="74" xr:uid="{00000000-0005-0000-0000-00003A000000}"/>
    <cellStyle name="40% - Accent6" xfId="75" xr:uid="{00000000-0005-0000-0000-00003B000000}"/>
    <cellStyle name="40% - Ênfase1 2" xfId="76" xr:uid="{00000000-0005-0000-0000-00003C000000}"/>
    <cellStyle name="40% - Ênfase2 2" xfId="77" xr:uid="{00000000-0005-0000-0000-00003D000000}"/>
    <cellStyle name="40% - Ênfase3 2" xfId="78" xr:uid="{00000000-0005-0000-0000-00003E000000}"/>
    <cellStyle name="40% - Ênfase4 2" xfId="79" xr:uid="{00000000-0005-0000-0000-00003F000000}"/>
    <cellStyle name="40% - Ênfase5 2" xfId="80" xr:uid="{00000000-0005-0000-0000-000040000000}"/>
    <cellStyle name="40% - Ênfase6 2" xfId="81" xr:uid="{00000000-0005-0000-0000-000041000000}"/>
    <cellStyle name="60% - Accent1" xfId="82" xr:uid="{00000000-0005-0000-0000-000042000000}"/>
    <cellStyle name="60% - Accent2" xfId="83" xr:uid="{00000000-0005-0000-0000-000043000000}"/>
    <cellStyle name="60% - Accent3" xfId="84" xr:uid="{00000000-0005-0000-0000-000044000000}"/>
    <cellStyle name="60% - Accent4" xfId="85" xr:uid="{00000000-0005-0000-0000-000045000000}"/>
    <cellStyle name="60% - Accent5" xfId="86" xr:uid="{00000000-0005-0000-0000-000046000000}"/>
    <cellStyle name="60% - Accent6" xfId="87" xr:uid="{00000000-0005-0000-0000-000047000000}"/>
    <cellStyle name="60% - Ênfase1 2" xfId="88" xr:uid="{00000000-0005-0000-0000-000048000000}"/>
    <cellStyle name="60% - Ênfase2 2" xfId="89" xr:uid="{00000000-0005-0000-0000-000049000000}"/>
    <cellStyle name="60% - Ênfase3 2" xfId="90" xr:uid="{00000000-0005-0000-0000-00004A000000}"/>
    <cellStyle name="60% - Ênfase4 2" xfId="91" xr:uid="{00000000-0005-0000-0000-00004B000000}"/>
    <cellStyle name="60% - Ênfase5 2" xfId="92" xr:uid="{00000000-0005-0000-0000-00004C000000}"/>
    <cellStyle name="60% - Ênfase6 2" xfId="93" xr:uid="{00000000-0005-0000-0000-00004D000000}"/>
    <cellStyle name="600 PN" xfId="94" xr:uid="{00000000-0005-0000-0000-00004E000000}"/>
    <cellStyle name="700 PN" xfId="95" xr:uid="{00000000-0005-0000-0000-00004F000000}"/>
    <cellStyle name="a_quebra_1" xfId="96" xr:uid="{00000000-0005-0000-0000-000050000000}"/>
    <cellStyle name="A3 297 x 420 mm" xfId="97" xr:uid="{00000000-0005-0000-0000-000051000000}"/>
    <cellStyle name="Accent1" xfId="98" xr:uid="{00000000-0005-0000-0000-000052000000}"/>
    <cellStyle name="Accent2" xfId="99" xr:uid="{00000000-0005-0000-0000-000053000000}"/>
    <cellStyle name="Accent3" xfId="100" xr:uid="{00000000-0005-0000-0000-000054000000}"/>
    <cellStyle name="Accent4" xfId="101" xr:uid="{00000000-0005-0000-0000-000055000000}"/>
    <cellStyle name="Accent5" xfId="102" xr:uid="{00000000-0005-0000-0000-000056000000}"/>
    <cellStyle name="Accent6" xfId="103" xr:uid="{00000000-0005-0000-0000-000057000000}"/>
    <cellStyle name="Actual Date" xfId="104" xr:uid="{00000000-0005-0000-0000-000058000000}"/>
    <cellStyle name="Add" xfId="105" xr:uid="{00000000-0005-0000-0000-000059000000}"/>
    <cellStyle name="Amarelocot" xfId="106" xr:uid="{00000000-0005-0000-0000-00005A000000}"/>
    <cellStyle name="b0let" xfId="107" xr:uid="{00000000-0005-0000-0000-00005B000000}"/>
    <cellStyle name="Background" xfId="108" xr:uid="{00000000-0005-0000-0000-00005C000000}"/>
    <cellStyle name="Background 2" xfId="109" xr:uid="{00000000-0005-0000-0000-00005D000000}"/>
    <cellStyle name="Background 2 2" xfId="110" xr:uid="{00000000-0005-0000-0000-00005E000000}"/>
    <cellStyle name="Bad" xfId="111" xr:uid="{00000000-0005-0000-0000-00005F000000}"/>
    <cellStyle name="BlackStrike" xfId="112" xr:uid="{00000000-0005-0000-0000-000060000000}"/>
    <cellStyle name="BlackText" xfId="113" xr:uid="{00000000-0005-0000-0000-000061000000}"/>
    <cellStyle name="blue" xfId="114" xr:uid="{00000000-0005-0000-0000-000062000000}"/>
    <cellStyle name="Body_InputCellText" xfId="115" xr:uid="{00000000-0005-0000-0000-000063000000}"/>
    <cellStyle name="Bol-Data" xfId="116" xr:uid="{00000000-0005-0000-0000-000064000000}"/>
    <cellStyle name="BoldText" xfId="117" xr:uid="{00000000-0005-0000-0000-000065000000}"/>
    <cellStyle name="bolet" xfId="118" xr:uid="{00000000-0005-0000-0000-000066000000}"/>
    <cellStyle name="Boletim" xfId="119" xr:uid="{00000000-0005-0000-0000-000067000000}"/>
    <cellStyle name="Bom 2" xfId="120" xr:uid="{00000000-0005-0000-0000-000068000000}"/>
    <cellStyle name="borda ---" xfId="121" xr:uid="{00000000-0005-0000-0000-000069000000}"/>
    <cellStyle name="borda --- 2" xfId="122" xr:uid="{00000000-0005-0000-0000-00006A000000}"/>
    <cellStyle name="borda --- 3" xfId="123" xr:uid="{00000000-0005-0000-0000-00006B000000}"/>
    <cellStyle name="Borda - ED" xfId="124" xr:uid="{00000000-0005-0000-0000-00006C000000}"/>
    <cellStyle name="Borda - I" xfId="125" xr:uid="{00000000-0005-0000-0000-00006D000000}"/>
    <cellStyle name="Borda - I 2" xfId="126" xr:uid="{00000000-0005-0000-0000-00006E000000}"/>
    <cellStyle name="Borda - S" xfId="127" xr:uid="{00000000-0005-0000-0000-00006F000000}"/>
    <cellStyle name="Borda - SI" xfId="128" xr:uid="{00000000-0005-0000-0000-000070000000}"/>
    <cellStyle name="borda ---_Alexandre" xfId="129" xr:uid="{00000000-0005-0000-0000-000071000000}"/>
    <cellStyle name="borda | |" xfId="130" xr:uid="{00000000-0005-0000-0000-000072000000}"/>
    <cellStyle name="borda | | 2" xfId="131" xr:uid="{00000000-0005-0000-0000-000073000000}"/>
    <cellStyle name="borda | | 3" xfId="132" xr:uid="{00000000-0005-0000-0000-000074000000}"/>
    <cellStyle name="Borda ||" xfId="133" xr:uid="{00000000-0005-0000-0000-000075000000}"/>
    <cellStyle name="Borda || 2" xfId="134" xr:uid="{00000000-0005-0000-0000-000076000000}"/>
    <cellStyle name="Borda || 3" xfId="135" xr:uid="{00000000-0005-0000-0000-000077000000}"/>
    <cellStyle name="bordaD" xfId="136" xr:uid="{00000000-0005-0000-0000-000078000000}"/>
    <cellStyle name="bordaD 2" xfId="137" xr:uid="{00000000-0005-0000-0000-000079000000}"/>
    <cellStyle name="bordaD 3" xfId="138" xr:uid="{00000000-0005-0000-0000-00007A000000}"/>
    <cellStyle name="bordaE" xfId="139" xr:uid="{00000000-0005-0000-0000-00007B000000}"/>
    <cellStyle name="bordaE 2" xfId="140" xr:uid="{00000000-0005-0000-0000-00007C000000}"/>
    <cellStyle name="bordaE 3" xfId="141" xr:uid="{00000000-0005-0000-0000-00007D000000}"/>
    <cellStyle name="BordaED" xfId="142" xr:uid="{00000000-0005-0000-0000-00007E000000}"/>
    <cellStyle name="BordaED 2" xfId="143" xr:uid="{00000000-0005-0000-0000-00007F000000}"/>
    <cellStyle name="BordaED 3" xfId="144" xr:uid="{00000000-0005-0000-0000-000080000000}"/>
    <cellStyle name="BordaI-" xfId="145" xr:uid="{00000000-0005-0000-0000-000081000000}"/>
    <cellStyle name="BordaI- 2" xfId="146" xr:uid="{00000000-0005-0000-0000-000082000000}"/>
    <cellStyle name="BordaI- 2 2" xfId="147" xr:uid="{00000000-0005-0000-0000-000083000000}"/>
    <cellStyle name="BordaI- 3" xfId="148" xr:uid="{00000000-0005-0000-0000-000084000000}"/>
    <cellStyle name="BordaI- 3 2" xfId="149" xr:uid="{00000000-0005-0000-0000-000085000000}"/>
    <cellStyle name="BordaI- 4" xfId="150" xr:uid="{00000000-0005-0000-0000-000086000000}"/>
    <cellStyle name="BordaS-" xfId="151" xr:uid="{00000000-0005-0000-0000-000087000000}"/>
    <cellStyle name="BordaS- 2" xfId="152" xr:uid="{00000000-0005-0000-0000-000088000000}"/>
    <cellStyle name="BordaS- 3" xfId="153" xr:uid="{00000000-0005-0000-0000-000089000000}"/>
    <cellStyle name="BordaSI" xfId="154" xr:uid="{00000000-0005-0000-0000-00008A000000}"/>
    <cellStyle name="BordaSI 2" xfId="155" xr:uid="{00000000-0005-0000-0000-00008B000000}"/>
    <cellStyle name="BordaSI 3" xfId="156" xr:uid="{00000000-0005-0000-0000-00008C000000}"/>
    <cellStyle name="BordaSI+++" xfId="157" xr:uid="{00000000-0005-0000-0000-00008D000000}"/>
    <cellStyle name="BordaSI+++ 2" xfId="158" xr:uid="{00000000-0005-0000-0000-00008E000000}"/>
    <cellStyle name="BordaSI+++ 2 2" xfId="159" xr:uid="{00000000-0005-0000-0000-00008F000000}"/>
    <cellStyle name="BordaSI+++ 2 2 2" xfId="160" xr:uid="{00000000-0005-0000-0000-000090000000}"/>
    <cellStyle name="BordaSI+++ 2 3" xfId="161" xr:uid="{00000000-0005-0000-0000-000091000000}"/>
    <cellStyle name="BordaSI+++ 2 3 2" xfId="162" xr:uid="{00000000-0005-0000-0000-000092000000}"/>
    <cellStyle name="BordaSI+++ 2 4" xfId="163" xr:uid="{00000000-0005-0000-0000-000093000000}"/>
    <cellStyle name="BordaSI+++ 3" xfId="164" xr:uid="{00000000-0005-0000-0000-000094000000}"/>
    <cellStyle name="BordaSI+++ 3 2" xfId="165" xr:uid="{00000000-0005-0000-0000-000095000000}"/>
    <cellStyle name="BordaSI+++ 3 2 2" xfId="166" xr:uid="{00000000-0005-0000-0000-000096000000}"/>
    <cellStyle name="BordaSI+++ 3 3" xfId="167" xr:uid="{00000000-0005-0000-0000-000097000000}"/>
    <cellStyle name="BordaSI+++ 3 3 2" xfId="168" xr:uid="{00000000-0005-0000-0000-000098000000}"/>
    <cellStyle name="BordaSI+++ 3 4" xfId="169" xr:uid="{00000000-0005-0000-0000-000099000000}"/>
    <cellStyle name="BordaSI+++ 4" xfId="170" xr:uid="{00000000-0005-0000-0000-00009A000000}"/>
    <cellStyle name="BordaSI+++ 4 2" xfId="171" xr:uid="{00000000-0005-0000-0000-00009B000000}"/>
    <cellStyle name="BordaSI+++ 5" xfId="172" xr:uid="{00000000-0005-0000-0000-00009C000000}"/>
    <cellStyle name="BordaSI+++ 5 2" xfId="173" xr:uid="{00000000-0005-0000-0000-00009D000000}"/>
    <cellStyle name="BordaSI+++ 6" xfId="174" xr:uid="{00000000-0005-0000-0000-00009E000000}"/>
    <cellStyle name="Border Heavy" xfId="175" xr:uid="{00000000-0005-0000-0000-00009F000000}"/>
    <cellStyle name="Border Thin" xfId="176" xr:uid="{00000000-0005-0000-0000-0000A0000000}"/>
    <cellStyle name="Border Thin 2" xfId="177" xr:uid="{00000000-0005-0000-0000-0000A1000000}"/>
    <cellStyle name="Border Thin 3" xfId="178" xr:uid="{00000000-0005-0000-0000-0000A2000000}"/>
    <cellStyle name="BorderAreas" xfId="179" xr:uid="{00000000-0005-0000-0000-0000A3000000}"/>
    <cellStyle name="C00A" xfId="180" xr:uid="{00000000-0005-0000-0000-0000A4000000}"/>
    <cellStyle name="C00B" xfId="181" xr:uid="{00000000-0005-0000-0000-0000A5000000}"/>
    <cellStyle name="C00B 2" xfId="182" xr:uid="{00000000-0005-0000-0000-0000A6000000}"/>
    <cellStyle name="C00B 3" xfId="183" xr:uid="{00000000-0005-0000-0000-0000A7000000}"/>
    <cellStyle name="C00L" xfId="184" xr:uid="{00000000-0005-0000-0000-0000A8000000}"/>
    <cellStyle name="C00L 2" xfId="185" xr:uid="{00000000-0005-0000-0000-0000A9000000}"/>
    <cellStyle name="C00L 3" xfId="186" xr:uid="{00000000-0005-0000-0000-0000AA000000}"/>
    <cellStyle name="C01A" xfId="187" xr:uid="{00000000-0005-0000-0000-0000AB000000}"/>
    <cellStyle name="C01B" xfId="188" xr:uid="{00000000-0005-0000-0000-0000AC000000}"/>
    <cellStyle name="C01B 2" xfId="189" xr:uid="{00000000-0005-0000-0000-0000AD000000}"/>
    <cellStyle name="C01B 3" xfId="190" xr:uid="{00000000-0005-0000-0000-0000AE000000}"/>
    <cellStyle name="C01H" xfId="191" xr:uid="{00000000-0005-0000-0000-0000AF000000}"/>
    <cellStyle name="C01L" xfId="192" xr:uid="{00000000-0005-0000-0000-0000B0000000}"/>
    <cellStyle name="C02A" xfId="193" xr:uid="{00000000-0005-0000-0000-0000B1000000}"/>
    <cellStyle name="C02A 2" xfId="194" xr:uid="{00000000-0005-0000-0000-0000B2000000}"/>
    <cellStyle name="C02A 2 2" xfId="195" xr:uid="{00000000-0005-0000-0000-0000B3000000}"/>
    <cellStyle name="C02A 2 2 2" xfId="196" xr:uid="{00000000-0005-0000-0000-0000B4000000}"/>
    <cellStyle name="C02A 3" xfId="197" xr:uid="{00000000-0005-0000-0000-0000B5000000}"/>
    <cellStyle name="C02A 3 2" xfId="198" xr:uid="{00000000-0005-0000-0000-0000B6000000}"/>
    <cellStyle name="C02B" xfId="199" xr:uid="{00000000-0005-0000-0000-0000B7000000}"/>
    <cellStyle name="C02B 2" xfId="200" xr:uid="{00000000-0005-0000-0000-0000B8000000}"/>
    <cellStyle name="C02B 3" xfId="201" xr:uid="{00000000-0005-0000-0000-0000B9000000}"/>
    <cellStyle name="C02H" xfId="202" xr:uid="{00000000-0005-0000-0000-0000BA000000}"/>
    <cellStyle name="C02L" xfId="203" xr:uid="{00000000-0005-0000-0000-0000BB000000}"/>
    <cellStyle name="C03A" xfId="204" xr:uid="{00000000-0005-0000-0000-0000BC000000}"/>
    <cellStyle name="C03B" xfId="205" xr:uid="{00000000-0005-0000-0000-0000BD000000}"/>
    <cellStyle name="C03H" xfId="206" xr:uid="{00000000-0005-0000-0000-0000BE000000}"/>
    <cellStyle name="C03L" xfId="207" xr:uid="{00000000-0005-0000-0000-0000BF000000}"/>
    <cellStyle name="C04A" xfId="208" xr:uid="{00000000-0005-0000-0000-0000C0000000}"/>
    <cellStyle name="C04A 2" xfId="209" xr:uid="{00000000-0005-0000-0000-0000C1000000}"/>
    <cellStyle name="C04A 3" xfId="210" xr:uid="{00000000-0005-0000-0000-0000C2000000}"/>
    <cellStyle name="C04B" xfId="211" xr:uid="{00000000-0005-0000-0000-0000C3000000}"/>
    <cellStyle name="C04H" xfId="212" xr:uid="{00000000-0005-0000-0000-0000C4000000}"/>
    <cellStyle name="C04L" xfId="213" xr:uid="{00000000-0005-0000-0000-0000C5000000}"/>
    <cellStyle name="C05A" xfId="214" xr:uid="{00000000-0005-0000-0000-0000C6000000}"/>
    <cellStyle name="C05B" xfId="215" xr:uid="{00000000-0005-0000-0000-0000C7000000}"/>
    <cellStyle name="C05H" xfId="216" xr:uid="{00000000-0005-0000-0000-0000C8000000}"/>
    <cellStyle name="C05L" xfId="217" xr:uid="{00000000-0005-0000-0000-0000C9000000}"/>
    <cellStyle name="C05L 2" xfId="218" xr:uid="{00000000-0005-0000-0000-0000CA000000}"/>
    <cellStyle name="C05L 3" xfId="219" xr:uid="{00000000-0005-0000-0000-0000CB000000}"/>
    <cellStyle name="C06A" xfId="220" xr:uid="{00000000-0005-0000-0000-0000CC000000}"/>
    <cellStyle name="C06B" xfId="221" xr:uid="{00000000-0005-0000-0000-0000CD000000}"/>
    <cellStyle name="C06H" xfId="222" xr:uid="{00000000-0005-0000-0000-0000CE000000}"/>
    <cellStyle name="C06L" xfId="223" xr:uid="{00000000-0005-0000-0000-0000CF000000}"/>
    <cellStyle name="C07A" xfId="224" xr:uid="{00000000-0005-0000-0000-0000D0000000}"/>
    <cellStyle name="C07B" xfId="225" xr:uid="{00000000-0005-0000-0000-0000D1000000}"/>
    <cellStyle name="C07H" xfId="226" xr:uid="{00000000-0005-0000-0000-0000D2000000}"/>
    <cellStyle name="C07L" xfId="227" xr:uid="{00000000-0005-0000-0000-0000D3000000}"/>
    <cellStyle name="CABEÇALHO" xfId="228" xr:uid="{00000000-0005-0000-0000-0000D4000000}"/>
    <cellStyle name="Cabeçalho 1" xfId="229" xr:uid="{00000000-0005-0000-0000-0000D5000000}"/>
    <cellStyle name="Cabeçalho 2" xfId="230" xr:uid="{00000000-0005-0000-0000-0000D6000000}"/>
    <cellStyle name="CABEÇALHO2" xfId="231" xr:uid="{00000000-0005-0000-0000-0000D7000000}"/>
    <cellStyle name="Cabecera 1" xfId="232" xr:uid="{00000000-0005-0000-0000-0000D8000000}"/>
    <cellStyle name="Cabecera 2" xfId="233" xr:uid="{00000000-0005-0000-0000-0000D9000000}"/>
    <cellStyle name="Calculation" xfId="234" xr:uid="{00000000-0005-0000-0000-0000DA000000}"/>
    <cellStyle name="Calculation 2" xfId="235" xr:uid="{00000000-0005-0000-0000-0000DB000000}"/>
    <cellStyle name="Calculation 2 2" xfId="236" xr:uid="{00000000-0005-0000-0000-0000DC000000}"/>
    <cellStyle name="Calculation 3" xfId="237" xr:uid="{00000000-0005-0000-0000-0000DD000000}"/>
    <cellStyle name="Cálculo" xfId="1" builtinId="22" customBuiltin="1"/>
    <cellStyle name="Cálculo 2" xfId="238" xr:uid="{00000000-0005-0000-0000-0000DF000000}"/>
    <cellStyle name="Cálculo 2 2" xfId="239" xr:uid="{00000000-0005-0000-0000-0000E0000000}"/>
    <cellStyle name="Cálculo 2 2 2" xfId="240" xr:uid="{00000000-0005-0000-0000-0000E1000000}"/>
    <cellStyle name="Cálculo 2 3" xfId="241" xr:uid="{00000000-0005-0000-0000-0000E2000000}"/>
    <cellStyle name="Célula de Verificação 2" xfId="242" xr:uid="{00000000-0005-0000-0000-0000E3000000}"/>
    <cellStyle name="Célula Vinculada 2" xfId="243" xr:uid="{00000000-0005-0000-0000-0000E4000000}"/>
    <cellStyle name="Centrado" xfId="244" xr:uid="{00000000-0005-0000-0000-0000E5000000}"/>
    <cellStyle name="Cents" xfId="245" xr:uid="{00000000-0005-0000-0000-0000E6000000}"/>
    <cellStyle name="Cents (0.0)" xfId="246" xr:uid="{00000000-0005-0000-0000-0000E7000000}"/>
    <cellStyle name="Check Cell" xfId="247" xr:uid="{00000000-0005-0000-0000-0000E8000000}"/>
    <cellStyle name="ColHead" xfId="248" xr:uid="{00000000-0005-0000-0000-0000E9000000}"/>
    <cellStyle name="Column Headers" xfId="249" xr:uid="{00000000-0005-0000-0000-0000EA000000}"/>
    <cellStyle name="column1" xfId="250" xr:uid="{00000000-0005-0000-0000-0000EB000000}"/>
    <cellStyle name="column1 2" xfId="251" xr:uid="{00000000-0005-0000-0000-0000EC000000}"/>
    <cellStyle name="column1 3" xfId="252" xr:uid="{00000000-0005-0000-0000-0000ED000000}"/>
    <cellStyle name="Comma" xfId="253" xr:uid="{00000000-0005-0000-0000-0000EE000000}"/>
    <cellStyle name="Comma  - Style1" xfId="254" xr:uid="{00000000-0005-0000-0000-0000EF000000}"/>
    <cellStyle name="Comma  - Style1 2" xfId="255" xr:uid="{00000000-0005-0000-0000-0000F0000000}"/>
    <cellStyle name="Comma  - Style1 3" xfId="256" xr:uid="{00000000-0005-0000-0000-0000F1000000}"/>
    <cellStyle name="Comma  - Style2" xfId="257" xr:uid="{00000000-0005-0000-0000-0000F2000000}"/>
    <cellStyle name="Comma  - Style2 2" xfId="258" xr:uid="{00000000-0005-0000-0000-0000F3000000}"/>
    <cellStyle name="Comma  - Style2 3" xfId="259" xr:uid="{00000000-0005-0000-0000-0000F4000000}"/>
    <cellStyle name="Comma  - Style3" xfId="260" xr:uid="{00000000-0005-0000-0000-0000F5000000}"/>
    <cellStyle name="Comma  - Style3 2" xfId="261" xr:uid="{00000000-0005-0000-0000-0000F6000000}"/>
    <cellStyle name="Comma  - Style3 3" xfId="262" xr:uid="{00000000-0005-0000-0000-0000F7000000}"/>
    <cellStyle name="Comma  - Style4" xfId="263" xr:uid="{00000000-0005-0000-0000-0000F8000000}"/>
    <cellStyle name="Comma  - Style4 2" xfId="264" xr:uid="{00000000-0005-0000-0000-0000F9000000}"/>
    <cellStyle name="Comma  - Style4 3" xfId="265" xr:uid="{00000000-0005-0000-0000-0000FA000000}"/>
    <cellStyle name="Comma  - Style5" xfId="266" xr:uid="{00000000-0005-0000-0000-0000FB000000}"/>
    <cellStyle name="Comma  - Style5 2" xfId="267" xr:uid="{00000000-0005-0000-0000-0000FC000000}"/>
    <cellStyle name="Comma  - Style5 3" xfId="268" xr:uid="{00000000-0005-0000-0000-0000FD000000}"/>
    <cellStyle name="Comma  - Style6" xfId="269" xr:uid="{00000000-0005-0000-0000-0000FE000000}"/>
    <cellStyle name="Comma  - Style6 2" xfId="270" xr:uid="{00000000-0005-0000-0000-0000FF000000}"/>
    <cellStyle name="Comma  - Style6 3" xfId="271" xr:uid="{00000000-0005-0000-0000-000000010000}"/>
    <cellStyle name="Comma  - Style7" xfId="272" xr:uid="{00000000-0005-0000-0000-000001010000}"/>
    <cellStyle name="Comma  - Style7 2" xfId="273" xr:uid="{00000000-0005-0000-0000-000002010000}"/>
    <cellStyle name="Comma  - Style7 3" xfId="274" xr:uid="{00000000-0005-0000-0000-000003010000}"/>
    <cellStyle name="Comma  - Style8" xfId="275" xr:uid="{00000000-0005-0000-0000-000004010000}"/>
    <cellStyle name="Comma  - Style8 2" xfId="276" xr:uid="{00000000-0005-0000-0000-000005010000}"/>
    <cellStyle name="Comma  - Style8 3" xfId="277" xr:uid="{00000000-0005-0000-0000-000006010000}"/>
    <cellStyle name="Comma [0]" xfId="278" xr:uid="{00000000-0005-0000-0000-000007010000}"/>
    <cellStyle name="Comma [1]" xfId="279" xr:uid="{00000000-0005-0000-0000-000008010000}"/>
    <cellStyle name="Comma [2]" xfId="280" xr:uid="{00000000-0005-0000-0000-000009010000}"/>
    <cellStyle name="Comma [3]" xfId="281" xr:uid="{00000000-0005-0000-0000-00000A010000}"/>
    <cellStyle name="Comma 0" xfId="282" xr:uid="{00000000-0005-0000-0000-00000B010000}"/>
    <cellStyle name="Comma 2" xfId="283" xr:uid="{00000000-0005-0000-0000-00000C010000}"/>
    <cellStyle name="Comma[1]" xfId="284" xr:uid="{00000000-0005-0000-0000-00000D010000}"/>
    <cellStyle name="Comma[1] 2" xfId="285" xr:uid="{00000000-0005-0000-0000-00000E010000}"/>
    <cellStyle name="Comma[1] 3" xfId="286" xr:uid="{00000000-0005-0000-0000-00000F010000}"/>
    <cellStyle name="Comma[2]" xfId="287" xr:uid="{00000000-0005-0000-0000-000010010000}"/>
    <cellStyle name="Comma[2] 2" xfId="288" xr:uid="{00000000-0005-0000-0000-000011010000}"/>
    <cellStyle name="Comma[2] 3" xfId="289" xr:uid="{00000000-0005-0000-0000-000012010000}"/>
    <cellStyle name="Comma[3]" xfId="290" xr:uid="{00000000-0005-0000-0000-000013010000}"/>
    <cellStyle name="Comma[3] 2" xfId="291" xr:uid="{00000000-0005-0000-0000-000014010000}"/>
    <cellStyle name="Comma[3] 3" xfId="292" xr:uid="{00000000-0005-0000-0000-000015010000}"/>
    <cellStyle name="Comma_clien_audit" xfId="293" xr:uid="{00000000-0005-0000-0000-000016010000}"/>
    <cellStyle name="Comma0" xfId="294" xr:uid="{00000000-0005-0000-0000-000017010000}"/>
    <cellStyle name="Comma0 - Estilo4" xfId="295" xr:uid="{00000000-0005-0000-0000-000018010000}"/>
    <cellStyle name="Comma0 - Modelo1" xfId="296" xr:uid="{00000000-0005-0000-0000-000019010000}"/>
    <cellStyle name="Comma0 - Style1" xfId="297" xr:uid="{00000000-0005-0000-0000-00001A010000}"/>
    <cellStyle name="Comma1 - Estilo1" xfId="298" xr:uid="{00000000-0005-0000-0000-00001B010000}"/>
    <cellStyle name="Comma1 - Modelo2" xfId="299" xr:uid="{00000000-0005-0000-0000-00001C010000}"/>
    <cellStyle name="Comma1 - Style2" xfId="300" xr:uid="{00000000-0005-0000-0000-00001D010000}"/>
    <cellStyle name="Comment" xfId="301" xr:uid="{00000000-0005-0000-0000-00001E010000}"/>
    <cellStyle name="Conferência" xfId="302" xr:uid="{00000000-0005-0000-0000-00001F010000}"/>
    <cellStyle name="Contorno" xfId="303" xr:uid="{00000000-0005-0000-0000-000020010000}"/>
    <cellStyle name="Contorno 2" xfId="304" xr:uid="{00000000-0005-0000-0000-000021010000}"/>
    <cellStyle name="Contorno 3" xfId="305" xr:uid="{00000000-0005-0000-0000-000022010000}"/>
    <cellStyle name="Currency [0]" xfId="306" xr:uid="{00000000-0005-0000-0000-000023010000}"/>
    <cellStyle name="Currency [1]" xfId="307" xr:uid="{00000000-0005-0000-0000-000024010000}"/>
    <cellStyle name="Currency [2]" xfId="308" xr:uid="{00000000-0005-0000-0000-000025010000}"/>
    <cellStyle name="Currency [2] 2" xfId="309" xr:uid="{00000000-0005-0000-0000-000026010000}"/>
    <cellStyle name="Currency [3]" xfId="310" xr:uid="{00000000-0005-0000-0000-000027010000}"/>
    <cellStyle name="Currency 0" xfId="311" xr:uid="{00000000-0005-0000-0000-000028010000}"/>
    <cellStyle name="Currency 2" xfId="312" xr:uid="{00000000-0005-0000-0000-000029010000}"/>
    <cellStyle name="Currency[2]" xfId="313" xr:uid="{00000000-0005-0000-0000-00002A010000}"/>
    <cellStyle name="Currency[2] 2" xfId="314" xr:uid="{00000000-0005-0000-0000-00002B010000}"/>
    <cellStyle name="Currency[2] 3" xfId="315" xr:uid="{00000000-0005-0000-0000-00002C010000}"/>
    <cellStyle name="Currency_00_reais" xfId="316" xr:uid="{00000000-0005-0000-0000-00002D010000}"/>
    <cellStyle name="Currency0" xfId="317" xr:uid="{00000000-0005-0000-0000-00002E010000}"/>
    <cellStyle name="Currsmall" xfId="318" xr:uid="{00000000-0005-0000-0000-00002F010000}"/>
    <cellStyle name="Dados" xfId="319" xr:uid="{00000000-0005-0000-0000-000030010000}"/>
    <cellStyle name="Dados 9" xfId="320" xr:uid="{00000000-0005-0000-0000-000031010000}"/>
    <cellStyle name="Dados_ANG_Fibras" xfId="321" xr:uid="{00000000-0005-0000-0000-000032010000}"/>
    <cellStyle name="Data" xfId="322" xr:uid="{00000000-0005-0000-0000-000033010000}"/>
    <cellStyle name="Data 2" xfId="323" xr:uid="{00000000-0005-0000-0000-000034010000}"/>
    <cellStyle name="Data 3" xfId="324" xr:uid="{00000000-0005-0000-0000-000035010000}"/>
    <cellStyle name="Data Link" xfId="325" xr:uid="{00000000-0005-0000-0000-000036010000}"/>
    <cellStyle name="Date" xfId="326" xr:uid="{00000000-0005-0000-0000-000037010000}"/>
    <cellStyle name="Date - Estilo3" xfId="327" xr:uid="{00000000-0005-0000-0000-000038010000}"/>
    <cellStyle name="Date [mmm-yy]" xfId="328" xr:uid="{00000000-0005-0000-0000-000039010000}"/>
    <cellStyle name="Date Aligned" xfId="329" xr:uid="{00000000-0005-0000-0000-00003A010000}"/>
    <cellStyle name="DateHeading" xfId="330" xr:uid="{00000000-0005-0000-0000-00003B010000}"/>
    <cellStyle name="DateHeading 2" xfId="331" xr:uid="{00000000-0005-0000-0000-00003C010000}"/>
    <cellStyle name="DateHeading 3" xfId="332" xr:uid="{00000000-0005-0000-0000-00003D010000}"/>
    <cellStyle name="Del" xfId="333" xr:uid="{00000000-0005-0000-0000-00003E010000}"/>
    <cellStyle name="Dia" xfId="334" xr:uid="{00000000-0005-0000-0000-00003F010000}"/>
    <cellStyle name="dicme93" xfId="335" xr:uid="{00000000-0005-0000-0000-000040010000}"/>
    <cellStyle name="dicme93%" xfId="336" xr:uid="{00000000-0005-0000-0000-000041010000}"/>
    <cellStyle name="dicmn93" xfId="337" xr:uid="{00000000-0005-0000-0000-000042010000}"/>
    <cellStyle name="Dotted Line" xfId="338" xr:uid="{00000000-0005-0000-0000-000043010000}"/>
    <cellStyle name="Encabez1" xfId="339" xr:uid="{00000000-0005-0000-0000-000044010000}"/>
    <cellStyle name="Encabez2" xfId="340" xr:uid="{00000000-0005-0000-0000-000045010000}"/>
    <cellStyle name="Ênfase1 2" xfId="341" xr:uid="{00000000-0005-0000-0000-000046010000}"/>
    <cellStyle name="Ênfase2 2" xfId="342" xr:uid="{00000000-0005-0000-0000-000047010000}"/>
    <cellStyle name="Ênfase3 2" xfId="343" xr:uid="{00000000-0005-0000-0000-000048010000}"/>
    <cellStyle name="Ênfase4 2" xfId="344" xr:uid="{00000000-0005-0000-0000-000049010000}"/>
    <cellStyle name="Ênfase5 2" xfId="345" xr:uid="{00000000-0005-0000-0000-00004A010000}"/>
    <cellStyle name="Ênfase6 2" xfId="346" xr:uid="{00000000-0005-0000-0000-00004B010000}"/>
    <cellStyle name="Entrada" xfId="2" builtinId="20" customBuiltin="1"/>
    <cellStyle name="Entrada 2" xfId="347" xr:uid="{00000000-0005-0000-0000-00004D010000}"/>
    <cellStyle name="Entrada 2 2" xfId="348" xr:uid="{00000000-0005-0000-0000-00004E010000}"/>
    <cellStyle name="Entrada 2 2 2" xfId="349" xr:uid="{00000000-0005-0000-0000-00004F010000}"/>
    <cellStyle name="Entrada 2 2 3" xfId="350" xr:uid="{00000000-0005-0000-0000-000050010000}"/>
    <cellStyle name="Entrada 2 3" xfId="351" xr:uid="{00000000-0005-0000-0000-000051010000}"/>
    <cellStyle name="Entrada 2 4" xfId="352" xr:uid="{00000000-0005-0000-0000-000052010000}"/>
    <cellStyle name="Entrada 3" xfId="353" xr:uid="{00000000-0005-0000-0000-000053010000}"/>
    <cellStyle name="Entrada 3 2" xfId="354" xr:uid="{00000000-0005-0000-0000-000054010000}"/>
    <cellStyle name="Entrada 3 2 2" xfId="355" xr:uid="{00000000-0005-0000-0000-000055010000}"/>
    <cellStyle name="Entrada 3 3" xfId="356" xr:uid="{00000000-0005-0000-0000-000056010000}"/>
    <cellStyle name="Entrada 4" xfId="357" xr:uid="{00000000-0005-0000-0000-000057010000}"/>
    <cellStyle name="Entrada 4 2" xfId="358" xr:uid="{00000000-0005-0000-0000-000058010000}"/>
    <cellStyle name="Entrada 5" xfId="359" xr:uid="{00000000-0005-0000-0000-000059010000}"/>
    <cellStyle name="Entrada 5 2" xfId="360" xr:uid="{00000000-0005-0000-0000-00005A010000}"/>
    <cellStyle name="Estilo 1" xfId="361" xr:uid="{00000000-0005-0000-0000-00005B010000}"/>
    <cellStyle name="Estilo 1 2" xfId="362" xr:uid="{00000000-0005-0000-0000-00005C010000}"/>
    <cellStyle name="Euro" xfId="363" xr:uid="{00000000-0005-0000-0000-00005D010000}"/>
    <cellStyle name="Euro 2" xfId="364" xr:uid="{00000000-0005-0000-0000-00005E010000}"/>
    <cellStyle name="Ex_MISTO" xfId="365" xr:uid="{00000000-0005-0000-0000-00005F010000}"/>
    <cellStyle name="Explanatory Text" xfId="366" xr:uid="{00000000-0005-0000-0000-000060010000}"/>
    <cellStyle name="F2" xfId="367" xr:uid="{00000000-0005-0000-0000-000061010000}"/>
    <cellStyle name="F3" xfId="368" xr:uid="{00000000-0005-0000-0000-000062010000}"/>
    <cellStyle name="F4" xfId="369" xr:uid="{00000000-0005-0000-0000-000063010000}"/>
    <cellStyle name="F5" xfId="370" xr:uid="{00000000-0005-0000-0000-000064010000}"/>
    <cellStyle name="F6" xfId="371" xr:uid="{00000000-0005-0000-0000-000065010000}"/>
    <cellStyle name="F6 2" xfId="372" xr:uid="{00000000-0005-0000-0000-000066010000}"/>
    <cellStyle name="F6 3" xfId="373" xr:uid="{00000000-0005-0000-0000-000067010000}"/>
    <cellStyle name="F7" xfId="374" xr:uid="{00000000-0005-0000-0000-000068010000}"/>
    <cellStyle name="F7 2" xfId="375" xr:uid="{00000000-0005-0000-0000-000069010000}"/>
    <cellStyle name="F7 3" xfId="376" xr:uid="{00000000-0005-0000-0000-00006A010000}"/>
    <cellStyle name="F8" xfId="377" xr:uid="{00000000-0005-0000-0000-00006B010000}"/>
    <cellStyle name="Falces1" xfId="378" xr:uid="{00000000-0005-0000-0000-00006C010000}"/>
    <cellStyle name="Fecha" xfId="379" xr:uid="{00000000-0005-0000-0000-00006D010000}"/>
    <cellStyle name="Fijo" xfId="380" xr:uid="{00000000-0005-0000-0000-00006E010000}"/>
    <cellStyle name="FimFolha" xfId="381" xr:uid="{00000000-0005-0000-0000-00006F010000}"/>
    <cellStyle name="Final" xfId="382" xr:uid="{00000000-0005-0000-0000-000070010000}"/>
    <cellStyle name="Final 2" xfId="383" xr:uid="{00000000-0005-0000-0000-000071010000}"/>
    <cellStyle name="Financiero" xfId="384" xr:uid="{00000000-0005-0000-0000-000072010000}"/>
    <cellStyle name="Fixed" xfId="385" xr:uid="{00000000-0005-0000-0000-000073010000}"/>
    <cellStyle name="Fixlong" xfId="386" xr:uid="{00000000-0005-0000-0000-000074010000}"/>
    <cellStyle name="Fixo" xfId="387" xr:uid="{00000000-0005-0000-0000-000075010000}"/>
    <cellStyle name="Fixo 2" xfId="388" xr:uid="{00000000-0005-0000-0000-000076010000}"/>
    <cellStyle name="Fixo 3" xfId="389" xr:uid="{00000000-0005-0000-0000-000077010000}"/>
    <cellStyle name="Footnote" xfId="390" xr:uid="{00000000-0005-0000-0000-000078010000}"/>
    <cellStyle name="Formula" xfId="391" xr:uid="{00000000-0005-0000-0000-000079010000}"/>
    <cellStyle name="Formula 2" xfId="392" xr:uid="{00000000-0005-0000-0000-00007A010000}"/>
    <cellStyle name="Formula 2 2" xfId="393" xr:uid="{00000000-0005-0000-0000-00007B010000}"/>
    <cellStyle name="Formula 2 2 2" xfId="394" xr:uid="{00000000-0005-0000-0000-00007C010000}"/>
    <cellStyle name="Formula 3" xfId="395" xr:uid="{00000000-0005-0000-0000-00007D010000}"/>
    <cellStyle name="Formula 3 2" xfId="396" xr:uid="{00000000-0005-0000-0000-00007E010000}"/>
    <cellStyle name="Formula 3 2 2" xfId="397" xr:uid="{00000000-0005-0000-0000-00007F010000}"/>
    <cellStyle name="Formula 4" xfId="398" xr:uid="{00000000-0005-0000-0000-000080010000}"/>
    <cellStyle name="Formula 4 2" xfId="399" xr:uid="{00000000-0005-0000-0000-000081010000}"/>
    <cellStyle name="fundoamarelo" xfId="400" xr:uid="{00000000-0005-0000-0000-000082010000}"/>
    <cellStyle name="fundoazul" xfId="401" xr:uid="{00000000-0005-0000-0000-000083010000}"/>
    <cellStyle name="fundocinza" xfId="402" xr:uid="{00000000-0005-0000-0000-000084010000}"/>
    <cellStyle name="fundodeentrada" xfId="403" xr:uid="{00000000-0005-0000-0000-000085010000}"/>
    <cellStyle name="fundodeentrada 2" xfId="404" xr:uid="{00000000-0005-0000-0000-000086010000}"/>
    <cellStyle name="fundodeentrada 2 2" xfId="405" xr:uid="{00000000-0005-0000-0000-000087010000}"/>
    <cellStyle name="fundodeentrada 2 2 2" xfId="406" xr:uid="{00000000-0005-0000-0000-000088010000}"/>
    <cellStyle name="fundodeentrada 2 3" xfId="407" xr:uid="{00000000-0005-0000-0000-000089010000}"/>
    <cellStyle name="fundodeentrada 2 3 2" xfId="408" xr:uid="{00000000-0005-0000-0000-00008A010000}"/>
    <cellStyle name="fundodeentrada 2 4" xfId="409" xr:uid="{00000000-0005-0000-0000-00008B010000}"/>
    <cellStyle name="fundodeentrada 3" xfId="410" xr:uid="{00000000-0005-0000-0000-00008C010000}"/>
    <cellStyle name="fundodeentrada 3 2" xfId="411" xr:uid="{00000000-0005-0000-0000-00008D010000}"/>
    <cellStyle name="fundodeentrada 3 2 2" xfId="412" xr:uid="{00000000-0005-0000-0000-00008E010000}"/>
    <cellStyle name="fundodeentrada 3 3" xfId="413" xr:uid="{00000000-0005-0000-0000-00008F010000}"/>
    <cellStyle name="fundodeentrada 3 3 2" xfId="414" xr:uid="{00000000-0005-0000-0000-000090010000}"/>
    <cellStyle name="fundodeentrada 3 4" xfId="415" xr:uid="{00000000-0005-0000-0000-000091010000}"/>
    <cellStyle name="fundodeentrada 4" xfId="416" xr:uid="{00000000-0005-0000-0000-000092010000}"/>
    <cellStyle name="fundodeentrada 4 2" xfId="417" xr:uid="{00000000-0005-0000-0000-000093010000}"/>
    <cellStyle name="fundodeentrada 5" xfId="418" xr:uid="{00000000-0005-0000-0000-000094010000}"/>
    <cellStyle name="fundodeentrada 5 2" xfId="419" xr:uid="{00000000-0005-0000-0000-000095010000}"/>
    <cellStyle name="fundodeentrada 6" xfId="420" xr:uid="{00000000-0005-0000-0000-000096010000}"/>
    <cellStyle name="fundoentrada" xfId="421" xr:uid="{00000000-0005-0000-0000-000097010000}"/>
    <cellStyle name="Good" xfId="422" xr:uid="{00000000-0005-0000-0000-000098010000}"/>
    <cellStyle name="Grey" xfId="423" xr:uid="{00000000-0005-0000-0000-000099010000}"/>
    <cellStyle name="Grey 2" xfId="424" xr:uid="{00000000-0005-0000-0000-00009A010000}"/>
    <cellStyle name="Grey 3" xfId="425" xr:uid="{00000000-0005-0000-0000-00009B010000}"/>
    <cellStyle name="Hard Percent" xfId="426" xr:uid="{00000000-0005-0000-0000-00009C010000}"/>
    <cellStyle name="HEADER" xfId="427" xr:uid="{00000000-0005-0000-0000-00009D010000}"/>
    <cellStyle name="Headers" xfId="428" xr:uid="{00000000-0005-0000-0000-00009E010000}"/>
    <cellStyle name="Heading" xfId="429" xr:uid="{00000000-0005-0000-0000-00009F010000}"/>
    <cellStyle name="Heading 1" xfId="430" xr:uid="{00000000-0005-0000-0000-0000A0010000}"/>
    <cellStyle name="Heading 2" xfId="431" xr:uid="{00000000-0005-0000-0000-0000A1010000}"/>
    <cellStyle name="Heading 2 2" xfId="432" xr:uid="{00000000-0005-0000-0000-0000A2010000}"/>
    <cellStyle name="Heading 3" xfId="433" xr:uid="{00000000-0005-0000-0000-0000A3010000}"/>
    <cellStyle name="Heading 4" xfId="434" xr:uid="{00000000-0005-0000-0000-0000A4010000}"/>
    <cellStyle name="Heading1" xfId="435" xr:uid="{00000000-0005-0000-0000-0000A5010000}"/>
    <cellStyle name="Heading2" xfId="436" xr:uid="{00000000-0005-0000-0000-0000A6010000}"/>
    <cellStyle name="Hidden" xfId="437" xr:uid="{00000000-0005-0000-0000-0000A7010000}"/>
    <cellStyle name="HIGHLIGHT" xfId="438" xr:uid="{00000000-0005-0000-0000-0000A8010000}"/>
    <cellStyle name="Hiperlink 2" xfId="439" xr:uid="{00000000-0005-0000-0000-0000A9010000}"/>
    <cellStyle name="Hyperlink 2" xfId="440" xr:uid="{00000000-0005-0000-0000-0000AA010000}"/>
    <cellStyle name="Hyperlink 3" xfId="441" xr:uid="{00000000-0005-0000-0000-0000AB010000}"/>
    <cellStyle name="Incorreto 2" xfId="442" xr:uid="{00000000-0005-0000-0000-0000AC010000}"/>
    <cellStyle name="Input" xfId="443" xr:uid="{00000000-0005-0000-0000-0000AD010000}"/>
    <cellStyle name="Input [yellow]" xfId="444" xr:uid="{00000000-0005-0000-0000-0000AE010000}"/>
    <cellStyle name="Input [yellow] 2" xfId="445" xr:uid="{00000000-0005-0000-0000-0000AF010000}"/>
    <cellStyle name="Input [yellow] 2 2" xfId="446" xr:uid="{00000000-0005-0000-0000-0000B0010000}"/>
    <cellStyle name="Input [yellow] 2 2 2" xfId="447" xr:uid="{00000000-0005-0000-0000-0000B1010000}"/>
    <cellStyle name="Input [yellow] 2 2 2 2" xfId="448" xr:uid="{00000000-0005-0000-0000-0000B2010000}"/>
    <cellStyle name="Input [yellow] 3" xfId="449" xr:uid="{00000000-0005-0000-0000-0000B3010000}"/>
    <cellStyle name="Input [yellow] 3 2" xfId="450" xr:uid="{00000000-0005-0000-0000-0000B4010000}"/>
    <cellStyle name="Input [yellow] 3 2 2" xfId="451" xr:uid="{00000000-0005-0000-0000-0000B5010000}"/>
    <cellStyle name="Input [yellow] 3 2 2 2" xfId="452" xr:uid="{00000000-0005-0000-0000-0000B6010000}"/>
    <cellStyle name="Input [yellow] 4" xfId="453" xr:uid="{00000000-0005-0000-0000-0000B7010000}"/>
    <cellStyle name="Input [yellow] 4 2" xfId="454" xr:uid="{00000000-0005-0000-0000-0000B8010000}"/>
    <cellStyle name="Input [yellow] 4 2 2" xfId="455" xr:uid="{00000000-0005-0000-0000-0000B9010000}"/>
    <cellStyle name="Input 2" xfId="456" xr:uid="{00000000-0005-0000-0000-0000BA010000}"/>
    <cellStyle name="input 2 2" xfId="457" xr:uid="{00000000-0005-0000-0000-0000BB010000}"/>
    <cellStyle name="input 2 3" xfId="458" xr:uid="{00000000-0005-0000-0000-0000BC010000}"/>
    <cellStyle name="Input 2 4" xfId="459" xr:uid="{00000000-0005-0000-0000-0000BD010000}"/>
    <cellStyle name="Input 2 5" xfId="460" xr:uid="{00000000-0005-0000-0000-0000BE010000}"/>
    <cellStyle name="Input 2 6" xfId="461" xr:uid="{00000000-0005-0000-0000-0000BF010000}"/>
    <cellStyle name="Input 2 7" xfId="462" xr:uid="{00000000-0005-0000-0000-0000C0010000}"/>
    <cellStyle name="Input 2 8" xfId="463" xr:uid="{00000000-0005-0000-0000-0000C1010000}"/>
    <cellStyle name="Input 2 9" xfId="464" xr:uid="{00000000-0005-0000-0000-0000C2010000}"/>
    <cellStyle name="Input 3" xfId="465" xr:uid="{00000000-0005-0000-0000-0000C3010000}"/>
    <cellStyle name="Input 4" xfId="466" xr:uid="{00000000-0005-0000-0000-0000C4010000}"/>
    <cellStyle name="Input 5" xfId="467" xr:uid="{00000000-0005-0000-0000-0000C5010000}"/>
    <cellStyle name="Input 6" xfId="468" xr:uid="{00000000-0005-0000-0000-0000C6010000}"/>
    <cellStyle name="Input 7" xfId="469" xr:uid="{00000000-0005-0000-0000-0000C7010000}"/>
    <cellStyle name="Input 8" xfId="470" xr:uid="{00000000-0005-0000-0000-0000C8010000}"/>
    <cellStyle name="Input 9" xfId="471" xr:uid="{00000000-0005-0000-0000-0000C9010000}"/>
    <cellStyle name="Input Cell" xfId="472" xr:uid="{00000000-0005-0000-0000-0000CA010000}"/>
    <cellStyle name="Input Date" xfId="473" xr:uid="{00000000-0005-0000-0000-0000CB010000}"/>
    <cellStyle name="Input Date 2" xfId="474" xr:uid="{00000000-0005-0000-0000-0000CC010000}"/>
    <cellStyle name="Input Date 3" xfId="475" xr:uid="{00000000-0005-0000-0000-0000CD010000}"/>
    <cellStyle name="Input Normal" xfId="476" xr:uid="{00000000-0005-0000-0000-0000CE010000}"/>
    <cellStyle name="Input Normal 2" xfId="477" xr:uid="{00000000-0005-0000-0000-0000CF010000}"/>
    <cellStyle name="Input Normal 3" xfId="478" xr:uid="{00000000-0005-0000-0000-0000D0010000}"/>
    <cellStyle name="Input Percent" xfId="479" xr:uid="{00000000-0005-0000-0000-0000D1010000}"/>
    <cellStyle name="Input Percent [2]" xfId="480" xr:uid="{00000000-0005-0000-0000-0000D2010000}"/>
    <cellStyle name="Input Percent [2] 2" xfId="481" xr:uid="{00000000-0005-0000-0000-0000D3010000}"/>
    <cellStyle name="Input Percent [2] 3" xfId="482" xr:uid="{00000000-0005-0000-0000-0000D4010000}"/>
    <cellStyle name="Input Percent 2" xfId="483" xr:uid="{00000000-0005-0000-0000-0000D5010000}"/>
    <cellStyle name="Input Percent 3" xfId="484" xr:uid="{00000000-0005-0000-0000-0000D6010000}"/>
    <cellStyle name="Input Percent 4" xfId="485" xr:uid="{00000000-0005-0000-0000-0000D7010000}"/>
    <cellStyle name="Input_BP 20Y - TECONDI v15.06.2010" xfId="486" xr:uid="{00000000-0005-0000-0000-0000D8010000}"/>
    <cellStyle name="Input1" xfId="487" xr:uid="{00000000-0005-0000-0000-0000D9010000}"/>
    <cellStyle name="Input1 2" xfId="488" xr:uid="{00000000-0005-0000-0000-0000DA010000}"/>
    <cellStyle name="Input1 3" xfId="489" xr:uid="{00000000-0005-0000-0000-0000DB010000}"/>
    <cellStyle name="Input2" xfId="490" xr:uid="{00000000-0005-0000-0000-0000DC010000}"/>
    <cellStyle name="Input2 2" xfId="491" xr:uid="{00000000-0005-0000-0000-0000DD010000}"/>
    <cellStyle name="Input2 2 2" xfId="492" xr:uid="{00000000-0005-0000-0000-0000DE010000}"/>
    <cellStyle name="Input2 2 2 2" xfId="493" xr:uid="{00000000-0005-0000-0000-0000DF010000}"/>
    <cellStyle name="Input2 2 2 2 2" xfId="494" xr:uid="{00000000-0005-0000-0000-0000E0010000}"/>
    <cellStyle name="Input2 2 2 2 3" xfId="495" xr:uid="{00000000-0005-0000-0000-0000E1010000}"/>
    <cellStyle name="Input2 2 3" xfId="496" xr:uid="{00000000-0005-0000-0000-0000E2010000}"/>
    <cellStyle name="Input2 2 3 2" xfId="497" xr:uid="{00000000-0005-0000-0000-0000E3010000}"/>
    <cellStyle name="Input2 2 3 3" xfId="498" xr:uid="{00000000-0005-0000-0000-0000E4010000}"/>
    <cellStyle name="Input2 3" xfId="499" xr:uid="{00000000-0005-0000-0000-0000E5010000}"/>
    <cellStyle name="Input2 3 2" xfId="500" xr:uid="{00000000-0005-0000-0000-0000E6010000}"/>
    <cellStyle name="Input2 3 2 2" xfId="501" xr:uid="{00000000-0005-0000-0000-0000E7010000}"/>
    <cellStyle name="Input2 3 2 3" xfId="502" xr:uid="{00000000-0005-0000-0000-0000E8010000}"/>
    <cellStyle name="Input2 4" xfId="503" xr:uid="{00000000-0005-0000-0000-0000E9010000}"/>
    <cellStyle name="Input2 4 2" xfId="504" xr:uid="{00000000-0005-0000-0000-0000EA010000}"/>
    <cellStyle name="Input2 4 3" xfId="505" xr:uid="{00000000-0005-0000-0000-0000EB010000}"/>
    <cellStyle name="InputCell" xfId="506" xr:uid="{00000000-0005-0000-0000-0000EC010000}"/>
    <cellStyle name="InputCell 2" xfId="507" xr:uid="{00000000-0005-0000-0000-0000ED010000}"/>
    <cellStyle name="InputCell 2 2" xfId="508" xr:uid="{00000000-0005-0000-0000-0000EE010000}"/>
    <cellStyle name="InputCell 2 2 2" xfId="509" xr:uid="{00000000-0005-0000-0000-0000EF010000}"/>
    <cellStyle name="INVERTIDO" xfId="510" xr:uid="{00000000-0005-0000-0000-0000F0010000}"/>
    <cellStyle name="JM" xfId="511" xr:uid="{00000000-0005-0000-0000-0000F1010000}"/>
    <cellStyle name="JM%" xfId="512" xr:uid="{00000000-0005-0000-0000-0000F2010000}"/>
    <cellStyle name="Label" xfId="513" xr:uid="{00000000-0005-0000-0000-0000F3010000}"/>
    <cellStyle name="Label 2" xfId="514" xr:uid="{00000000-0005-0000-0000-0000F4010000}"/>
    <cellStyle name="Label 2 2" xfId="515" xr:uid="{00000000-0005-0000-0000-0000F5010000}"/>
    <cellStyle name="Label 2 2 2" xfId="516" xr:uid="{00000000-0005-0000-0000-0000F6010000}"/>
    <cellStyle name="Linked Cell" xfId="517" xr:uid="{00000000-0005-0000-0000-0000F7010000}"/>
    <cellStyle name="Locked" xfId="518" xr:uid="{00000000-0005-0000-0000-0000F8010000}"/>
    <cellStyle name="M S SANS SERIF" xfId="519" xr:uid="{00000000-0005-0000-0000-0000F9010000}"/>
    <cellStyle name="Manuel" xfId="520" xr:uid="{00000000-0005-0000-0000-0000FA010000}"/>
    <cellStyle name="Manuel 2" xfId="521" xr:uid="{00000000-0005-0000-0000-0000FB010000}"/>
    <cellStyle name="Manuel 3" xfId="522" xr:uid="{00000000-0005-0000-0000-0000FC010000}"/>
    <cellStyle name="Migliaia (0)_1994" xfId="523" xr:uid="{00000000-0005-0000-0000-0000FD010000}"/>
    <cellStyle name="Millares [0]_10 AVERIAS MASIVAS + ANT" xfId="524" xr:uid="{00000000-0005-0000-0000-0000FE010000}"/>
    <cellStyle name="Millares_10 AVERIAS MASIVAS + ANT" xfId="525" xr:uid="{00000000-0005-0000-0000-0000FF010000}"/>
    <cellStyle name="Milliers [0]_CTXM" xfId="526" xr:uid="{00000000-0005-0000-0000-000000020000}"/>
    <cellStyle name="Milliers_CTXM" xfId="527" xr:uid="{00000000-0005-0000-0000-000001020000}"/>
    <cellStyle name="Misto" xfId="528" xr:uid="{00000000-0005-0000-0000-000002020000}"/>
    <cellStyle name="Misto 2" xfId="529" xr:uid="{00000000-0005-0000-0000-000003020000}"/>
    <cellStyle name="Misto 2 2" xfId="530" xr:uid="{00000000-0005-0000-0000-000004020000}"/>
    <cellStyle name="Misto 3" xfId="531" xr:uid="{00000000-0005-0000-0000-000005020000}"/>
    <cellStyle name="Moeda 2" xfId="532" xr:uid="{00000000-0005-0000-0000-000006020000}"/>
    <cellStyle name="Moeda 2 2" xfId="533" xr:uid="{00000000-0005-0000-0000-000007020000}"/>
    <cellStyle name="Moeda 2 3" xfId="534" xr:uid="{00000000-0005-0000-0000-000008020000}"/>
    <cellStyle name="Moeda 2 4" xfId="535" xr:uid="{00000000-0005-0000-0000-000009020000}"/>
    <cellStyle name="Moeda 2 5" xfId="536" xr:uid="{00000000-0005-0000-0000-00000A020000}"/>
    <cellStyle name="Moeda 2 6" xfId="537" xr:uid="{00000000-0005-0000-0000-00000B020000}"/>
    <cellStyle name="Moeda 3" xfId="538" xr:uid="{00000000-0005-0000-0000-00000C020000}"/>
    <cellStyle name="Moeda 3 10" xfId="539" xr:uid="{00000000-0005-0000-0000-00000D020000}"/>
    <cellStyle name="Moeda 3 11" xfId="540" xr:uid="{00000000-0005-0000-0000-00000E020000}"/>
    <cellStyle name="Moeda 3 12" xfId="541" xr:uid="{00000000-0005-0000-0000-00000F020000}"/>
    <cellStyle name="Moeda 3 2" xfId="542" xr:uid="{00000000-0005-0000-0000-000010020000}"/>
    <cellStyle name="Moeda 3 2 10" xfId="543" xr:uid="{00000000-0005-0000-0000-000011020000}"/>
    <cellStyle name="Moeda 3 2 11" xfId="544" xr:uid="{00000000-0005-0000-0000-000012020000}"/>
    <cellStyle name="Moeda 3 2 2" xfId="545" xr:uid="{00000000-0005-0000-0000-000013020000}"/>
    <cellStyle name="Moeda 3 2 3" xfId="546" xr:uid="{00000000-0005-0000-0000-000014020000}"/>
    <cellStyle name="Moeda 3 2 4" xfId="547" xr:uid="{00000000-0005-0000-0000-000015020000}"/>
    <cellStyle name="Moeda 3 2 5" xfId="548" xr:uid="{00000000-0005-0000-0000-000016020000}"/>
    <cellStyle name="Moeda 3 2 6" xfId="549" xr:uid="{00000000-0005-0000-0000-000017020000}"/>
    <cellStyle name="Moeda 3 2 7" xfId="550" xr:uid="{00000000-0005-0000-0000-000018020000}"/>
    <cellStyle name="Moeda 3 2 8" xfId="551" xr:uid="{00000000-0005-0000-0000-000019020000}"/>
    <cellStyle name="Moeda 3 2 9" xfId="552" xr:uid="{00000000-0005-0000-0000-00001A020000}"/>
    <cellStyle name="Moeda 3 3" xfId="553" xr:uid="{00000000-0005-0000-0000-00001B020000}"/>
    <cellStyle name="Moeda 3 4" xfId="554" xr:uid="{00000000-0005-0000-0000-00001C020000}"/>
    <cellStyle name="Moeda 3 5" xfId="555" xr:uid="{00000000-0005-0000-0000-00001D020000}"/>
    <cellStyle name="Moeda 3 6" xfId="556" xr:uid="{00000000-0005-0000-0000-00001E020000}"/>
    <cellStyle name="Moeda 3 7" xfId="557" xr:uid="{00000000-0005-0000-0000-00001F020000}"/>
    <cellStyle name="Moeda 3 8" xfId="558" xr:uid="{00000000-0005-0000-0000-000020020000}"/>
    <cellStyle name="Moeda 3 9" xfId="559" xr:uid="{00000000-0005-0000-0000-000021020000}"/>
    <cellStyle name="Moeda 4" xfId="560" xr:uid="{00000000-0005-0000-0000-000022020000}"/>
    <cellStyle name="Moeda 4 2" xfId="561" xr:uid="{00000000-0005-0000-0000-000023020000}"/>
    <cellStyle name="Moeda 4 2 10" xfId="562" xr:uid="{00000000-0005-0000-0000-000024020000}"/>
    <cellStyle name="Moeda 4 2 11" xfId="563" xr:uid="{00000000-0005-0000-0000-000025020000}"/>
    <cellStyle name="Moeda 4 2 12" xfId="564" xr:uid="{00000000-0005-0000-0000-000026020000}"/>
    <cellStyle name="Moeda 4 2 13" xfId="565" xr:uid="{00000000-0005-0000-0000-000027020000}"/>
    <cellStyle name="Moeda 4 2 13 2" xfId="566" xr:uid="{00000000-0005-0000-0000-000028020000}"/>
    <cellStyle name="Moeda 4 2 13 3" xfId="567" xr:uid="{00000000-0005-0000-0000-000029020000}"/>
    <cellStyle name="Moeda 4 2 14" xfId="568" xr:uid="{00000000-0005-0000-0000-00002A020000}"/>
    <cellStyle name="Moeda 4 2 14 2" xfId="569" xr:uid="{00000000-0005-0000-0000-00002B020000}"/>
    <cellStyle name="Moeda 4 2 14 3" xfId="570" xr:uid="{00000000-0005-0000-0000-00002C020000}"/>
    <cellStyle name="Moeda 4 2 2" xfId="571" xr:uid="{00000000-0005-0000-0000-00002D020000}"/>
    <cellStyle name="Moeda 4 2 2 10" xfId="572" xr:uid="{00000000-0005-0000-0000-00002E020000}"/>
    <cellStyle name="Moeda 4 2 2 11" xfId="573" xr:uid="{00000000-0005-0000-0000-00002F020000}"/>
    <cellStyle name="Moeda 4 2 2 12" xfId="574" xr:uid="{00000000-0005-0000-0000-000030020000}"/>
    <cellStyle name="Moeda 4 2 2 12 2" xfId="575" xr:uid="{00000000-0005-0000-0000-000031020000}"/>
    <cellStyle name="Moeda 4 2 2 12 3" xfId="576" xr:uid="{00000000-0005-0000-0000-000032020000}"/>
    <cellStyle name="Moeda 4 2 2 13" xfId="577" xr:uid="{00000000-0005-0000-0000-000033020000}"/>
    <cellStyle name="Moeda 4 2 2 13 2" xfId="578" xr:uid="{00000000-0005-0000-0000-000034020000}"/>
    <cellStyle name="Moeda 4 2 2 13 3" xfId="579" xr:uid="{00000000-0005-0000-0000-000035020000}"/>
    <cellStyle name="Moeda 4 2 2 2" xfId="580" xr:uid="{00000000-0005-0000-0000-000036020000}"/>
    <cellStyle name="Moeda 4 2 2 2 10" xfId="581" xr:uid="{00000000-0005-0000-0000-000037020000}"/>
    <cellStyle name="Moeda 4 2 2 2 11" xfId="582" xr:uid="{00000000-0005-0000-0000-000038020000}"/>
    <cellStyle name="Moeda 4 2 2 2 11 2" xfId="583" xr:uid="{00000000-0005-0000-0000-000039020000}"/>
    <cellStyle name="Moeda 4 2 2 2 11 3" xfId="584" xr:uid="{00000000-0005-0000-0000-00003A020000}"/>
    <cellStyle name="Moeda 4 2 2 2 12" xfId="585" xr:uid="{00000000-0005-0000-0000-00003B020000}"/>
    <cellStyle name="Moeda 4 2 2 2 12 2" xfId="586" xr:uid="{00000000-0005-0000-0000-00003C020000}"/>
    <cellStyle name="Moeda 4 2 2 2 12 3" xfId="587" xr:uid="{00000000-0005-0000-0000-00003D020000}"/>
    <cellStyle name="Moeda 4 2 2 2 2" xfId="588" xr:uid="{00000000-0005-0000-0000-00003E020000}"/>
    <cellStyle name="Moeda 4 2 2 2 2 2" xfId="589" xr:uid="{00000000-0005-0000-0000-00003F020000}"/>
    <cellStyle name="Moeda 4 2 2 2 2 3" xfId="590" xr:uid="{00000000-0005-0000-0000-000040020000}"/>
    <cellStyle name="Moeda 4 2 2 2 3" xfId="591" xr:uid="{00000000-0005-0000-0000-000041020000}"/>
    <cellStyle name="Moeda 4 2 2 2 3 2" xfId="592" xr:uid="{00000000-0005-0000-0000-000042020000}"/>
    <cellStyle name="Moeda 4 2 2 2 3 3" xfId="593" xr:uid="{00000000-0005-0000-0000-000043020000}"/>
    <cellStyle name="Moeda 4 2 2 2 4" xfId="594" xr:uid="{00000000-0005-0000-0000-000044020000}"/>
    <cellStyle name="Moeda 4 2 2 2 5" xfId="595" xr:uid="{00000000-0005-0000-0000-000045020000}"/>
    <cellStyle name="Moeda 4 2 2 2 5 2" xfId="596" xr:uid="{00000000-0005-0000-0000-000046020000}"/>
    <cellStyle name="Moeda 4 2 2 2 5 3" xfId="597" xr:uid="{00000000-0005-0000-0000-000047020000}"/>
    <cellStyle name="Moeda 4 2 2 2 6" xfId="598" xr:uid="{00000000-0005-0000-0000-000048020000}"/>
    <cellStyle name="Moeda 4 2 2 2 7" xfId="599" xr:uid="{00000000-0005-0000-0000-000049020000}"/>
    <cellStyle name="Moeda 4 2 2 2 8" xfId="600" xr:uid="{00000000-0005-0000-0000-00004A020000}"/>
    <cellStyle name="Moeda 4 2 2 2 9" xfId="601" xr:uid="{00000000-0005-0000-0000-00004B020000}"/>
    <cellStyle name="Moeda 4 2 2 3" xfId="602" xr:uid="{00000000-0005-0000-0000-00004C020000}"/>
    <cellStyle name="Moeda 4 2 2 3 2" xfId="603" xr:uid="{00000000-0005-0000-0000-00004D020000}"/>
    <cellStyle name="Moeda 4 2 2 3 3" xfId="604" xr:uid="{00000000-0005-0000-0000-00004E020000}"/>
    <cellStyle name="Moeda 4 2 2 4" xfId="605" xr:uid="{00000000-0005-0000-0000-00004F020000}"/>
    <cellStyle name="Moeda 4 2 2 4 2" xfId="606" xr:uid="{00000000-0005-0000-0000-000050020000}"/>
    <cellStyle name="Moeda 4 2 2 4 3" xfId="607" xr:uid="{00000000-0005-0000-0000-000051020000}"/>
    <cellStyle name="Moeda 4 2 2 5" xfId="608" xr:uid="{00000000-0005-0000-0000-000052020000}"/>
    <cellStyle name="Moeda 4 2 2 6" xfId="609" xr:uid="{00000000-0005-0000-0000-000053020000}"/>
    <cellStyle name="Moeda 4 2 2 6 2" xfId="610" xr:uid="{00000000-0005-0000-0000-000054020000}"/>
    <cellStyle name="Moeda 4 2 2 6 3" xfId="611" xr:uid="{00000000-0005-0000-0000-000055020000}"/>
    <cellStyle name="Moeda 4 2 2 7" xfId="612" xr:uid="{00000000-0005-0000-0000-000056020000}"/>
    <cellStyle name="Moeda 4 2 2 8" xfId="613" xr:uid="{00000000-0005-0000-0000-000057020000}"/>
    <cellStyle name="Moeda 4 2 2 9" xfId="614" xr:uid="{00000000-0005-0000-0000-000058020000}"/>
    <cellStyle name="Moeda 4 2 3" xfId="615" xr:uid="{00000000-0005-0000-0000-000059020000}"/>
    <cellStyle name="Moeda 4 2 3 10" xfId="616" xr:uid="{00000000-0005-0000-0000-00005A020000}"/>
    <cellStyle name="Moeda 4 2 3 11" xfId="617" xr:uid="{00000000-0005-0000-0000-00005B020000}"/>
    <cellStyle name="Moeda 4 2 3 11 2" xfId="618" xr:uid="{00000000-0005-0000-0000-00005C020000}"/>
    <cellStyle name="Moeda 4 2 3 11 3" xfId="619" xr:uid="{00000000-0005-0000-0000-00005D020000}"/>
    <cellStyle name="Moeda 4 2 3 12" xfId="620" xr:uid="{00000000-0005-0000-0000-00005E020000}"/>
    <cellStyle name="Moeda 4 2 3 12 2" xfId="621" xr:uid="{00000000-0005-0000-0000-00005F020000}"/>
    <cellStyle name="Moeda 4 2 3 12 3" xfId="622" xr:uid="{00000000-0005-0000-0000-000060020000}"/>
    <cellStyle name="Moeda 4 2 3 2" xfId="623" xr:uid="{00000000-0005-0000-0000-000061020000}"/>
    <cellStyle name="Moeda 4 2 3 2 2" xfId="624" xr:uid="{00000000-0005-0000-0000-000062020000}"/>
    <cellStyle name="Moeda 4 2 3 2 3" xfId="625" xr:uid="{00000000-0005-0000-0000-000063020000}"/>
    <cellStyle name="Moeda 4 2 3 3" xfId="626" xr:uid="{00000000-0005-0000-0000-000064020000}"/>
    <cellStyle name="Moeda 4 2 3 3 2" xfId="627" xr:uid="{00000000-0005-0000-0000-000065020000}"/>
    <cellStyle name="Moeda 4 2 3 3 3" xfId="628" xr:uid="{00000000-0005-0000-0000-000066020000}"/>
    <cellStyle name="Moeda 4 2 3 4" xfId="629" xr:uid="{00000000-0005-0000-0000-000067020000}"/>
    <cellStyle name="Moeda 4 2 3 5" xfId="630" xr:uid="{00000000-0005-0000-0000-000068020000}"/>
    <cellStyle name="Moeda 4 2 3 5 2" xfId="631" xr:uid="{00000000-0005-0000-0000-000069020000}"/>
    <cellStyle name="Moeda 4 2 3 5 3" xfId="632" xr:uid="{00000000-0005-0000-0000-00006A020000}"/>
    <cellStyle name="Moeda 4 2 3 6" xfId="633" xr:uid="{00000000-0005-0000-0000-00006B020000}"/>
    <cellStyle name="Moeda 4 2 3 7" xfId="634" xr:uid="{00000000-0005-0000-0000-00006C020000}"/>
    <cellStyle name="Moeda 4 2 3 8" xfId="635" xr:uid="{00000000-0005-0000-0000-00006D020000}"/>
    <cellStyle name="Moeda 4 2 3 9" xfId="636" xr:uid="{00000000-0005-0000-0000-00006E020000}"/>
    <cellStyle name="Moeda 4 2 4" xfId="637" xr:uid="{00000000-0005-0000-0000-00006F020000}"/>
    <cellStyle name="Moeda 4 2 4 2" xfId="638" xr:uid="{00000000-0005-0000-0000-000070020000}"/>
    <cellStyle name="Moeda 4 2 4 3" xfId="639" xr:uid="{00000000-0005-0000-0000-000071020000}"/>
    <cellStyle name="Moeda 4 2 5" xfId="640" xr:uid="{00000000-0005-0000-0000-000072020000}"/>
    <cellStyle name="Moeda 4 2 5 2" xfId="641" xr:uid="{00000000-0005-0000-0000-000073020000}"/>
    <cellStyle name="Moeda 4 2 5 3" xfId="642" xr:uid="{00000000-0005-0000-0000-000074020000}"/>
    <cellStyle name="Moeda 4 2 6" xfId="643" xr:uid="{00000000-0005-0000-0000-000075020000}"/>
    <cellStyle name="Moeda 4 2 7" xfId="644" xr:uid="{00000000-0005-0000-0000-000076020000}"/>
    <cellStyle name="Moeda 4 2 7 2" xfId="645" xr:uid="{00000000-0005-0000-0000-000077020000}"/>
    <cellStyle name="Moeda 4 2 7 3" xfId="646" xr:uid="{00000000-0005-0000-0000-000078020000}"/>
    <cellStyle name="Moeda 4 2 8" xfId="647" xr:uid="{00000000-0005-0000-0000-000079020000}"/>
    <cellStyle name="Moeda 4 2 9" xfId="648" xr:uid="{00000000-0005-0000-0000-00007A020000}"/>
    <cellStyle name="Moeda 4 3" xfId="649" xr:uid="{00000000-0005-0000-0000-00007B020000}"/>
    <cellStyle name="Moeda 4 3 10" xfId="650" xr:uid="{00000000-0005-0000-0000-00007C020000}"/>
    <cellStyle name="Moeda 4 3 11" xfId="651" xr:uid="{00000000-0005-0000-0000-00007D020000}"/>
    <cellStyle name="Moeda 4 3 12" xfId="652" xr:uid="{00000000-0005-0000-0000-00007E020000}"/>
    <cellStyle name="Moeda 4 3 12 2" xfId="653" xr:uid="{00000000-0005-0000-0000-00007F020000}"/>
    <cellStyle name="Moeda 4 3 12 3" xfId="654" xr:uid="{00000000-0005-0000-0000-000080020000}"/>
    <cellStyle name="Moeda 4 3 13" xfId="655" xr:uid="{00000000-0005-0000-0000-000081020000}"/>
    <cellStyle name="Moeda 4 3 13 2" xfId="656" xr:uid="{00000000-0005-0000-0000-000082020000}"/>
    <cellStyle name="Moeda 4 3 13 3" xfId="657" xr:uid="{00000000-0005-0000-0000-000083020000}"/>
    <cellStyle name="Moeda 4 3 2" xfId="658" xr:uid="{00000000-0005-0000-0000-000084020000}"/>
    <cellStyle name="Moeda 4 3 2 10" xfId="659" xr:uid="{00000000-0005-0000-0000-000085020000}"/>
    <cellStyle name="Moeda 4 3 2 11" xfId="660" xr:uid="{00000000-0005-0000-0000-000086020000}"/>
    <cellStyle name="Moeda 4 3 2 11 2" xfId="661" xr:uid="{00000000-0005-0000-0000-000087020000}"/>
    <cellStyle name="Moeda 4 3 2 11 3" xfId="662" xr:uid="{00000000-0005-0000-0000-000088020000}"/>
    <cellStyle name="Moeda 4 3 2 12" xfId="663" xr:uid="{00000000-0005-0000-0000-000089020000}"/>
    <cellStyle name="Moeda 4 3 2 12 2" xfId="664" xr:uid="{00000000-0005-0000-0000-00008A020000}"/>
    <cellStyle name="Moeda 4 3 2 12 3" xfId="665" xr:uid="{00000000-0005-0000-0000-00008B020000}"/>
    <cellStyle name="Moeda 4 3 2 2" xfId="666" xr:uid="{00000000-0005-0000-0000-00008C020000}"/>
    <cellStyle name="Moeda 4 3 2 2 2" xfId="667" xr:uid="{00000000-0005-0000-0000-00008D020000}"/>
    <cellStyle name="Moeda 4 3 2 2 3" xfId="668" xr:uid="{00000000-0005-0000-0000-00008E020000}"/>
    <cellStyle name="Moeda 4 3 2 3" xfId="669" xr:uid="{00000000-0005-0000-0000-00008F020000}"/>
    <cellStyle name="Moeda 4 3 2 3 2" xfId="670" xr:uid="{00000000-0005-0000-0000-000090020000}"/>
    <cellStyle name="Moeda 4 3 2 3 3" xfId="671" xr:uid="{00000000-0005-0000-0000-000091020000}"/>
    <cellStyle name="Moeda 4 3 2 4" xfId="672" xr:uid="{00000000-0005-0000-0000-000092020000}"/>
    <cellStyle name="Moeda 4 3 2 5" xfId="673" xr:uid="{00000000-0005-0000-0000-000093020000}"/>
    <cellStyle name="Moeda 4 3 2 5 2" xfId="674" xr:uid="{00000000-0005-0000-0000-000094020000}"/>
    <cellStyle name="Moeda 4 3 2 5 3" xfId="675" xr:uid="{00000000-0005-0000-0000-000095020000}"/>
    <cellStyle name="Moeda 4 3 2 6" xfId="676" xr:uid="{00000000-0005-0000-0000-000096020000}"/>
    <cellStyle name="Moeda 4 3 2 7" xfId="677" xr:uid="{00000000-0005-0000-0000-000097020000}"/>
    <cellStyle name="Moeda 4 3 2 8" xfId="678" xr:uid="{00000000-0005-0000-0000-000098020000}"/>
    <cellStyle name="Moeda 4 3 2 9" xfId="679" xr:uid="{00000000-0005-0000-0000-000099020000}"/>
    <cellStyle name="Moeda 4 3 3" xfId="680" xr:uid="{00000000-0005-0000-0000-00009A020000}"/>
    <cellStyle name="Moeda 4 3 3 2" xfId="681" xr:uid="{00000000-0005-0000-0000-00009B020000}"/>
    <cellStyle name="Moeda 4 3 3 3" xfId="682" xr:uid="{00000000-0005-0000-0000-00009C020000}"/>
    <cellStyle name="Moeda 4 3 4" xfId="683" xr:uid="{00000000-0005-0000-0000-00009D020000}"/>
    <cellStyle name="Moeda 4 3 4 2" xfId="684" xr:uid="{00000000-0005-0000-0000-00009E020000}"/>
    <cellStyle name="Moeda 4 3 4 3" xfId="685" xr:uid="{00000000-0005-0000-0000-00009F020000}"/>
    <cellStyle name="Moeda 4 3 5" xfId="686" xr:uid="{00000000-0005-0000-0000-0000A0020000}"/>
    <cellStyle name="Moeda 4 3 6" xfId="687" xr:uid="{00000000-0005-0000-0000-0000A1020000}"/>
    <cellStyle name="Moeda 4 3 6 2" xfId="688" xr:uid="{00000000-0005-0000-0000-0000A2020000}"/>
    <cellStyle name="Moeda 4 3 6 3" xfId="689" xr:uid="{00000000-0005-0000-0000-0000A3020000}"/>
    <cellStyle name="Moeda 4 3 7" xfId="690" xr:uid="{00000000-0005-0000-0000-0000A4020000}"/>
    <cellStyle name="Moeda 4 3 8" xfId="691" xr:uid="{00000000-0005-0000-0000-0000A5020000}"/>
    <cellStyle name="Moeda 4 3 9" xfId="692" xr:uid="{00000000-0005-0000-0000-0000A6020000}"/>
    <cellStyle name="Moeda 4 4" xfId="693" xr:uid="{00000000-0005-0000-0000-0000A7020000}"/>
    <cellStyle name="Moeda 4 4 10" xfId="694" xr:uid="{00000000-0005-0000-0000-0000A8020000}"/>
    <cellStyle name="Moeda 4 4 11" xfId="695" xr:uid="{00000000-0005-0000-0000-0000A9020000}"/>
    <cellStyle name="Moeda 4 4 11 2" xfId="696" xr:uid="{00000000-0005-0000-0000-0000AA020000}"/>
    <cellStyle name="Moeda 4 4 11 3" xfId="697" xr:uid="{00000000-0005-0000-0000-0000AB020000}"/>
    <cellStyle name="Moeda 4 4 12" xfId="698" xr:uid="{00000000-0005-0000-0000-0000AC020000}"/>
    <cellStyle name="Moeda 4 4 12 2" xfId="699" xr:uid="{00000000-0005-0000-0000-0000AD020000}"/>
    <cellStyle name="Moeda 4 4 12 3" xfId="700" xr:uid="{00000000-0005-0000-0000-0000AE020000}"/>
    <cellStyle name="Moeda 4 4 2" xfId="701" xr:uid="{00000000-0005-0000-0000-0000AF020000}"/>
    <cellStyle name="Moeda 4 4 2 2" xfId="702" xr:uid="{00000000-0005-0000-0000-0000B0020000}"/>
    <cellStyle name="Moeda 4 4 2 3" xfId="703" xr:uid="{00000000-0005-0000-0000-0000B1020000}"/>
    <cellStyle name="Moeda 4 4 3" xfId="704" xr:uid="{00000000-0005-0000-0000-0000B2020000}"/>
    <cellStyle name="Moeda 4 4 3 2" xfId="705" xr:uid="{00000000-0005-0000-0000-0000B3020000}"/>
    <cellStyle name="Moeda 4 4 3 3" xfId="706" xr:uid="{00000000-0005-0000-0000-0000B4020000}"/>
    <cellStyle name="Moeda 4 4 4" xfId="707" xr:uid="{00000000-0005-0000-0000-0000B5020000}"/>
    <cellStyle name="Moeda 4 4 5" xfId="708" xr:uid="{00000000-0005-0000-0000-0000B6020000}"/>
    <cellStyle name="Moeda 4 4 5 2" xfId="709" xr:uid="{00000000-0005-0000-0000-0000B7020000}"/>
    <cellStyle name="Moeda 4 4 5 3" xfId="710" xr:uid="{00000000-0005-0000-0000-0000B8020000}"/>
    <cellStyle name="Moeda 4 4 6" xfId="711" xr:uid="{00000000-0005-0000-0000-0000B9020000}"/>
    <cellStyle name="Moeda 4 4 7" xfId="712" xr:uid="{00000000-0005-0000-0000-0000BA020000}"/>
    <cellStyle name="Moeda 4 4 8" xfId="713" xr:uid="{00000000-0005-0000-0000-0000BB020000}"/>
    <cellStyle name="Moeda 4 4 9" xfId="714" xr:uid="{00000000-0005-0000-0000-0000BC020000}"/>
    <cellStyle name="Moeda 5" xfId="715" xr:uid="{00000000-0005-0000-0000-0000BD020000}"/>
    <cellStyle name="Moeda 5 10" xfId="716" xr:uid="{00000000-0005-0000-0000-0000BE020000}"/>
    <cellStyle name="Moeda 5 11" xfId="717" xr:uid="{00000000-0005-0000-0000-0000BF020000}"/>
    <cellStyle name="Moeda 5 11 2" xfId="718" xr:uid="{00000000-0005-0000-0000-0000C0020000}"/>
    <cellStyle name="Moeda 5 11 3" xfId="719" xr:uid="{00000000-0005-0000-0000-0000C1020000}"/>
    <cellStyle name="Moeda 5 12" xfId="720" xr:uid="{00000000-0005-0000-0000-0000C2020000}"/>
    <cellStyle name="Moeda 5 12 2" xfId="721" xr:uid="{00000000-0005-0000-0000-0000C3020000}"/>
    <cellStyle name="Moeda 5 12 3" xfId="722" xr:uid="{00000000-0005-0000-0000-0000C4020000}"/>
    <cellStyle name="Moeda 5 2" xfId="723" xr:uid="{00000000-0005-0000-0000-0000C5020000}"/>
    <cellStyle name="Moeda 5 2 2" xfId="724" xr:uid="{00000000-0005-0000-0000-0000C6020000}"/>
    <cellStyle name="Moeda 5 2 3" xfId="725" xr:uid="{00000000-0005-0000-0000-0000C7020000}"/>
    <cellStyle name="Moeda 5 3" xfId="726" xr:uid="{00000000-0005-0000-0000-0000C8020000}"/>
    <cellStyle name="Moeda 5 3 2" xfId="727" xr:uid="{00000000-0005-0000-0000-0000C9020000}"/>
    <cellStyle name="Moeda 5 3 3" xfId="728" xr:uid="{00000000-0005-0000-0000-0000CA020000}"/>
    <cellStyle name="Moeda 5 4" xfId="729" xr:uid="{00000000-0005-0000-0000-0000CB020000}"/>
    <cellStyle name="Moeda 5 5" xfId="730" xr:uid="{00000000-0005-0000-0000-0000CC020000}"/>
    <cellStyle name="Moeda 5 5 2" xfId="731" xr:uid="{00000000-0005-0000-0000-0000CD020000}"/>
    <cellStyle name="Moeda 5 5 3" xfId="732" xr:uid="{00000000-0005-0000-0000-0000CE020000}"/>
    <cellStyle name="Moeda 5 6" xfId="733" xr:uid="{00000000-0005-0000-0000-0000CF020000}"/>
    <cellStyle name="Moeda 5 7" xfId="734" xr:uid="{00000000-0005-0000-0000-0000D0020000}"/>
    <cellStyle name="Moeda 5 8" xfId="735" xr:uid="{00000000-0005-0000-0000-0000D1020000}"/>
    <cellStyle name="Moeda 5 9" xfId="736" xr:uid="{00000000-0005-0000-0000-0000D2020000}"/>
    <cellStyle name="Moeda 6" xfId="737" xr:uid="{00000000-0005-0000-0000-0000D3020000}"/>
    <cellStyle name="Moeda 7" xfId="738" xr:uid="{00000000-0005-0000-0000-0000D4020000}"/>
    <cellStyle name="Moeda0" xfId="739" xr:uid="{00000000-0005-0000-0000-0000D5020000}"/>
    <cellStyle name="Moeda0 2" xfId="740" xr:uid="{00000000-0005-0000-0000-0000D6020000}"/>
    <cellStyle name="Moeda0 3" xfId="741" xr:uid="{00000000-0005-0000-0000-0000D7020000}"/>
    <cellStyle name="Moneda [0]_10 AVERIAS MASIVAS + ANT" xfId="742" xr:uid="{00000000-0005-0000-0000-0000D8020000}"/>
    <cellStyle name="Moneda_10 AVERIAS MASIVAS + ANT" xfId="743" xr:uid="{00000000-0005-0000-0000-0000D9020000}"/>
    <cellStyle name="Monétaire [0]_CTXM" xfId="744" xr:uid="{00000000-0005-0000-0000-0000DA020000}"/>
    <cellStyle name="Monétaire_CTXM" xfId="745" xr:uid="{00000000-0005-0000-0000-0000DB020000}"/>
    <cellStyle name="Monetario" xfId="746" xr:uid="{00000000-0005-0000-0000-0000DC020000}"/>
    <cellStyle name="Monetario0" xfId="747" xr:uid="{00000000-0005-0000-0000-0000DD020000}"/>
    <cellStyle name="movimentação" xfId="748" xr:uid="{00000000-0005-0000-0000-0000DE020000}"/>
    <cellStyle name="movimentação 2" xfId="749" xr:uid="{00000000-0005-0000-0000-0000DF020000}"/>
    <cellStyle name="movimentação 2 2" xfId="750" xr:uid="{00000000-0005-0000-0000-0000E0020000}"/>
    <cellStyle name="movimentação 2 3" xfId="751" xr:uid="{00000000-0005-0000-0000-0000E1020000}"/>
    <cellStyle name="Multiple" xfId="752" xr:uid="{00000000-0005-0000-0000-0000E2020000}"/>
    <cellStyle name="Multiple [1]" xfId="753" xr:uid="{00000000-0005-0000-0000-0000E3020000}"/>
    <cellStyle name="Multiple [1] 2" xfId="754" xr:uid="{00000000-0005-0000-0000-0000E4020000}"/>
    <cellStyle name="Multiple [1] 3" xfId="755" xr:uid="{00000000-0005-0000-0000-0000E5020000}"/>
    <cellStyle name="Multiple 2" xfId="756" xr:uid="{00000000-0005-0000-0000-0000E6020000}"/>
    <cellStyle name="Multiple_BP 20Y - TECONDI v15.06.2010" xfId="757" xr:uid="{00000000-0005-0000-0000-0000E7020000}"/>
    <cellStyle name="Neutra 2" xfId="758" xr:uid="{00000000-0005-0000-0000-0000E8020000}"/>
    <cellStyle name="Neutral" xfId="759" xr:uid="{00000000-0005-0000-0000-0000E9020000}"/>
    <cellStyle name="NívelCol_1_Plano de Contas" xfId="760" xr:uid="{00000000-0005-0000-0000-0000EA020000}"/>
    <cellStyle name="NívelLinha_1_Resumo Despesas" xfId="761" xr:uid="{00000000-0005-0000-0000-0000EB020000}"/>
    <cellStyle name="no dec" xfId="762" xr:uid="{00000000-0005-0000-0000-0000EC020000}"/>
    <cellStyle name="No-Action" xfId="763" xr:uid="{00000000-0005-0000-0000-0000ED020000}"/>
    <cellStyle name="No-definido" xfId="764" xr:uid="{00000000-0005-0000-0000-0000EE020000}"/>
    <cellStyle name="NoEntry" xfId="765" xr:uid="{00000000-0005-0000-0000-0000EF020000}"/>
    <cellStyle name="NoEntry 2" xfId="766" xr:uid="{00000000-0005-0000-0000-0000F0020000}"/>
    <cellStyle name="NoEntry 2 2" xfId="767" xr:uid="{00000000-0005-0000-0000-0000F1020000}"/>
    <cellStyle name="NoEntry 2 2 2" xfId="768" xr:uid="{00000000-0005-0000-0000-0000F2020000}"/>
    <cellStyle name="Non_definito" xfId="769" xr:uid="{00000000-0005-0000-0000-0000F3020000}"/>
    <cellStyle name="Normal" xfId="0" builtinId="0"/>
    <cellStyle name="Normal - Estilo5" xfId="770" xr:uid="{00000000-0005-0000-0000-0000F5020000}"/>
    <cellStyle name="Normal - Estilo6" xfId="771" xr:uid="{00000000-0005-0000-0000-0000F6020000}"/>
    <cellStyle name="Normal - Estilo7" xfId="772" xr:uid="{00000000-0005-0000-0000-0000F7020000}"/>
    <cellStyle name="Normal - Estilo8" xfId="773" xr:uid="{00000000-0005-0000-0000-0000F8020000}"/>
    <cellStyle name="Normal - Style1" xfId="774" xr:uid="{00000000-0005-0000-0000-0000F9020000}"/>
    <cellStyle name="Normal - Style1 2" xfId="775" xr:uid="{00000000-0005-0000-0000-0000FA020000}"/>
    <cellStyle name="Normal (%)" xfId="776" xr:uid="{00000000-0005-0000-0000-0000FB020000}"/>
    <cellStyle name="Normal (No)" xfId="777" xr:uid="{00000000-0005-0000-0000-0000FC020000}"/>
    <cellStyle name="Normal [1]" xfId="778" xr:uid="{00000000-0005-0000-0000-0000FD020000}"/>
    <cellStyle name="Normal [2]" xfId="779" xr:uid="{00000000-0005-0000-0000-0000FE020000}"/>
    <cellStyle name="Normal [2] 2" xfId="780" xr:uid="{00000000-0005-0000-0000-0000FF020000}"/>
    <cellStyle name="Normal [2] 3" xfId="781" xr:uid="{00000000-0005-0000-0000-000000030000}"/>
    <cellStyle name="Normal [3]" xfId="782" xr:uid="{00000000-0005-0000-0000-000001030000}"/>
    <cellStyle name="Normal [3] 2" xfId="783" xr:uid="{00000000-0005-0000-0000-000002030000}"/>
    <cellStyle name="Normal [3] 3" xfId="784" xr:uid="{00000000-0005-0000-0000-000003030000}"/>
    <cellStyle name="Normal 10" xfId="785" xr:uid="{00000000-0005-0000-0000-000004030000}"/>
    <cellStyle name="Normal 100" xfId="3495" xr:uid="{00000000-0005-0000-0000-000005030000}"/>
    <cellStyle name="Normal 101" xfId="3509" xr:uid="{00000000-0005-0000-0000-000006030000}"/>
    <cellStyle name="Normal 102" xfId="3494" xr:uid="{00000000-0005-0000-0000-000007030000}"/>
    <cellStyle name="Normal 103" xfId="3508" xr:uid="{00000000-0005-0000-0000-000008030000}"/>
    <cellStyle name="Normal 104" xfId="3493" xr:uid="{00000000-0005-0000-0000-000009030000}"/>
    <cellStyle name="Normal 105" xfId="3507" xr:uid="{00000000-0005-0000-0000-00000A030000}"/>
    <cellStyle name="Normal 106" xfId="3492" xr:uid="{00000000-0005-0000-0000-00000B030000}"/>
    <cellStyle name="Normal 107" xfId="3506" xr:uid="{00000000-0005-0000-0000-00000C030000}"/>
    <cellStyle name="Normal 108" xfId="3491" xr:uid="{00000000-0005-0000-0000-00000D030000}"/>
    <cellStyle name="Normal 109" xfId="3505" xr:uid="{00000000-0005-0000-0000-00000E030000}"/>
    <cellStyle name="Normal 11" xfId="786" xr:uid="{00000000-0005-0000-0000-00000F030000}"/>
    <cellStyle name="Normal 11 2" xfId="787" xr:uid="{00000000-0005-0000-0000-000010030000}"/>
    <cellStyle name="Normal 11 2 10" xfId="3388" xr:uid="{00000000-0005-0000-0000-000011030000}"/>
    <cellStyle name="Normal 11 2 2" xfId="788" xr:uid="{00000000-0005-0000-0000-000012030000}"/>
    <cellStyle name="Normal 11 2 2 10" xfId="3389" xr:uid="{00000000-0005-0000-0000-000013030000}"/>
    <cellStyle name="Normal 11 2 2 2" xfId="789" xr:uid="{00000000-0005-0000-0000-000014030000}"/>
    <cellStyle name="Normal 11 2 2 2 2" xfId="790" xr:uid="{00000000-0005-0000-0000-000015030000}"/>
    <cellStyle name="Normal 11 2 2 2 2 2" xfId="2567" xr:uid="{00000000-0005-0000-0000-000016030000}"/>
    <cellStyle name="Normal 11 2 2 2 2 2 2" xfId="2930" xr:uid="{00000000-0005-0000-0000-000017030000}"/>
    <cellStyle name="Normal 11 2 2 2 2 3" xfId="2688" xr:uid="{00000000-0005-0000-0000-000018030000}"/>
    <cellStyle name="Normal 11 2 2 2 2 3 2" xfId="3051" xr:uid="{00000000-0005-0000-0000-000019030000}"/>
    <cellStyle name="Normal 11 2 2 2 2 4" xfId="2809" xr:uid="{00000000-0005-0000-0000-00001A030000}"/>
    <cellStyle name="Normal 11 2 2 2 2 5" xfId="3172" xr:uid="{00000000-0005-0000-0000-00001B030000}"/>
    <cellStyle name="Normal 11 2 2 2 2 6" xfId="3281" xr:uid="{00000000-0005-0000-0000-00001C030000}"/>
    <cellStyle name="Normal 11 2 2 2 2 7" xfId="3391" xr:uid="{00000000-0005-0000-0000-00001D030000}"/>
    <cellStyle name="Normal 11 2 2 2 3" xfId="2566" xr:uid="{00000000-0005-0000-0000-00001E030000}"/>
    <cellStyle name="Normal 11 2 2 2 3 2" xfId="2929" xr:uid="{00000000-0005-0000-0000-00001F030000}"/>
    <cellStyle name="Normal 11 2 2 2 4" xfId="2687" xr:uid="{00000000-0005-0000-0000-000020030000}"/>
    <cellStyle name="Normal 11 2 2 2 4 2" xfId="3050" xr:uid="{00000000-0005-0000-0000-000021030000}"/>
    <cellStyle name="Normal 11 2 2 2 5" xfId="2808" xr:uid="{00000000-0005-0000-0000-000022030000}"/>
    <cellStyle name="Normal 11 2 2 2 6" xfId="3171" xr:uid="{00000000-0005-0000-0000-000023030000}"/>
    <cellStyle name="Normal 11 2 2 2 7" xfId="3280" xr:uid="{00000000-0005-0000-0000-000024030000}"/>
    <cellStyle name="Normal 11 2 2 2 8" xfId="3390" xr:uid="{00000000-0005-0000-0000-000025030000}"/>
    <cellStyle name="Normal 11 2 2 3" xfId="791" xr:uid="{00000000-0005-0000-0000-000026030000}"/>
    <cellStyle name="Normal 11 2 2 3 2" xfId="792" xr:uid="{00000000-0005-0000-0000-000027030000}"/>
    <cellStyle name="Normal 11 2 2 3 2 2" xfId="2569" xr:uid="{00000000-0005-0000-0000-000028030000}"/>
    <cellStyle name="Normal 11 2 2 3 2 2 2" xfId="2932" xr:uid="{00000000-0005-0000-0000-000029030000}"/>
    <cellStyle name="Normal 11 2 2 3 2 3" xfId="2690" xr:uid="{00000000-0005-0000-0000-00002A030000}"/>
    <cellStyle name="Normal 11 2 2 3 2 3 2" xfId="3053" xr:uid="{00000000-0005-0000-0000-00002B030000}"/>
    <cellStyle name="Normal 11 2 2 3 2 4" xfId="2811" xr:uid="{00000000-0005-0000-0000-00002C030000}"/>
    <cellStyle name="Normal 11 2 2 3 2 5" xfId="3174" xr:uid="{00000000-0005-0000-0000-00002D030000}"/>
    <cellStyle name="Normal 11 2 2 3 2 6" xfId="3283" xr:uid="{00000000-0005-0000-0000-00002E030000}"/>
    <cellStyle name="Normal 11 2 2 3 2 7" xfId="3393" xr:uid="{00000000-0005-0000-0000-00002F030000}"/>
    <cellStyle name="Normal 11 2 2 3 3" xfId="2568" xr:uid="{00000000-0005-0000-0000-000030030000}"/>
    <cellStyle name="Normal 11 2 2 3 3 2" xfId="2931" xr:uid="{00000000-0005-0000-0000-000031030000}"/>
    <cellStyle name="Normal 11 2 2 3 4" xfId="2689" xr:uid="{00000000-0005-0000-0000-000032030000}"/>
    <cellStyle name="Normal 11 2 2 3 4 2" xfId="3052" xr:uid="{00000000-0005-0000-0000-000033030000}"/>
    <cellStyle name="Normal 11 2 2 3 5" xfId="2810" xr:uid="{00000000-0005-0000-0000-000034030000}"/>
    <cellStyle name="Normal 11 2 2 3 6" xfId="3173" xr:uid="{00000000-0005-0000-0000-000035030000}"/>
    <cellStyle name="Normal 11 2 2 3 7" xfId="3282" xr:uid="{00000000-0005-0000-0000-000036030000}"/>
    <cellStyle name="Normal 11 2 2 3 8" xfId="3392" xr:uid="{00000000-0005-0000-0000-000037030000}"/>
    <cellStyle name="Normal 11 2 2 4" xfId="793" xr:uid="{00000000-0005-0000-0000-000038030000}"/>
    <cellStyle name="Normal 11 2 2 4 2" xfId="2570" xr:uid="{00000000-0005-0000-0000-000039030000}"/>
    <cellStyle name="Normal 11 2 2 4 2 2" xfId="2933" xr:uid="{00000000-0005-0000-0000-00003A030000}"/>
    <cellStyle name="Normal 11 2 2 4 3" xfId="2691" xr:uid="{00000000-0005-0000-0000-00003B030000}"/>
    <cellStyle name="Normal 11 2 2 4 3 2" xfId="3054" xr:uid="{00000000-0005-0000-0000-00003C030000}"/>
    <cellStyle name="Normal 11 2 2 4 4" xfId="2812" xr:uid="{00000000-0005-0000-0000-00003D030000}"/>
    <cellStyle name="Normal 11 2 2 4 5" xfId="3175" xr:uid="{00000000-0005-0000-0000-00003E030000}"/>
    <cellStyle name="Normal 11 2 2 4 6" xfId="3284" xr:uid="{00000000-0005-0000-0000-00003F030000}"/>
    <cellStyle name="Normal 11 2 2 4 7" xfId="3394" xr:uid="{00000000-0005-0000-0000-000040030000}"/>
    <cellStyle name="Normal 11 2 2 5" xfId="2565" xr:uid="{00000000-0005-0000-0000-000041030000}"/>
    <cellStyle name="Normal 11 2 2 5 2" xfId="2928" xr:uid="{00000000-0005-0000-0000-000042030000}"/>
    <cellStyle name="Normal 11 2 2 6" xfId="2686" xr:uid="{00000000-0005-0000-0000-000043030000}"/>
    <cellStyle name="Normal 11 2 2 6 2" xfId="3049" xr:uid="{00000000-0005-0000-0000-000044030000}"/>
    <cellStyle name="Normal 11 2 2 7" xfId="2807" xr:uid="{00000000-0005-0000-0000-000045030000}"/>
    <cellStyle name="Normal 11 2 2 8" xfId="3170" xr:uid="{00000000-0005-0000-0000-000046030000}"/>
    <cellStyle name="Normal 11 2 2 9" xfId="3279" xr:uid="{00000000-0005-0000-0000-000047030000}"/>
    <cellStyle name="Normal 11 2 3" xfId="794" xr:uid="{00000000-0005-0000-0000-000048030000}"/>
    <cellStyle name="Normal 11 2 3 2" xfId="795" xr:uid="{00000000-0005-0000-0000-000049030000}"/>
    <cellStyle name="Normal 11 2 3 2 2" xfId="2572" xr:uid="{00000000-0005-0000-0000-00004A030000}"/>
    <cellStyle name="Normal 11 2 3 2 2 2" xfId="2935" xr:uid="{00000000-0005-0000-0000-00004B030000}"/>
    <cellStyle name="Normal 11 2 3 2 3" xfId="2693" xr:uid="{00000000-0005-0000-0000-00004C030000}"/>
    <cellStyle name="Normal 11 2 3 2 3 2" xfId="3056" xr:uid="{00000000-0005-0000-0000-00004D030000}"/>
    <cellStyle name="Normal 11 2 3 2 4" xfId="2814" xr:uid="{00000000-0005-0000-0000-00004E030000}"/>
    <cellStyle name="Normal 11 2 3 2 5" xfId="3177" xr:uid="{00000000-0005-0000-0000-00004F030000}"/>
    <cellStyle name="Normal 11 2 3 2 6" xfId="3286" xr:uid="{00000000-0005-0000-0000-000050030000}"/>
    <cellStyle name="Normal 11 2 3 2 7" xfId="3396" xr:uid="{00000000-0005-0000-0000-000051030000}"/>
    <cellStyle name="Normal 11 2 3 3" xfId="2571" xr:uid="{00000000-0005-0000-0000-000052030000}"/>
    <cellStyle name="Normal 11 2 3 3 2" xfId="2934" xr:uid="{00000000-0005-0000-0000-000053030000}"/>
    <cellStyle name="Normal 11 2 3 4" xfId="2692" xr:uid="{00000000-0005-0000-0000-000054030000}"/>
    <cellStyle name="Normal 11 2 3 4 2" xfId="3055" xr:uid="{00000000-0005-0000-0000-000055030000}"/>
    <cellStyle name="Normal 11 2 3 5" xfId="2813" xr:uid="{00000000-0005-0000-0000-000056030000}"/>
    <cellStyle name="Normal 11 2 3 6" xfId="3176" xr:uid="{00000000-0005-0000-0000-000057030000}"/>
    <cellStyle name="Normal 11 2 3 7" xfId="3285" xr:uid="{00000000-0005-0000-0000-000058030000}"/>
    <cellStyle name="Normal 11 2 3 8" xfId="3395" xr:uid="{00000000-0005-0000-0000-000059030000}"/>
    <cellStyle name="Normal 11 2 4" xfId="796" xr:uid="{00000000-0005-0000-0000-00005A030000}"/>
    <cellStyle name="Normal 11 2 4 2" xfId="2573" xr:uid="{00000000-0005-0000-0000-00005B030000}"/>
    <cellStyle name="Normal 11 2 4 2 2" xfId="2936" xr:uid="{00000000-0005-0000-0000-00005C030000}"/>
    <cellStyle name="Normal 11 2 4 3" xfId="2694" xr:uid="{00000000-0005-0000-0000-00005D030000}"/>
    <cellStyle name="Normal 11 2 4 3 2" xfId="3057" xr:uid="{00000000-0005-0000-0000-00005E030000}"/>
    <cellStyle name="Normal 11 2 4 4" xfId="2815" xr:uid="{00000000-0005-0000-0000-00005F030000}"/>
    <cellStyle name="Normal 11 2 4 5" xfId="3178" xr:uid="{00000000-0005-0000-0000-000060030000}"/>
    <cellStyle name="Normal 11 2 4 6" xfId="3287" xr:uid="{00000000-0005-0000-0000-000061030000}"/>
    <cellStyle name="Normal 11 2 4 7" xfId="3397" xr:uid="{00000000-0005-0000-0000-000062030000}"/>
    <cellStyle name="Normal 11 2 5" xfId="2564" xr:uid="{00000000-0005-0000-0000-000063030000}"/>
    <cellStyle name="Normal 11 2 5 2" xfId="2927" xr:uid="{00000000-0005-0000-0000-000064030000}"/>
    <cellStyle name="Normal 11 2 6" xfId="2685" xr:uid="{00000000-0005-0000-0000-000065030000}"/>
    <cellStyle name="Normal 11 2 6 2" xfId="3048" xr:uid="{00000000-0005-0000-0000-000066030000}"/>
    <cellStyle name="Normal 11 2 7" xfId="2806" xr:uid="{00000000-0005-0000-0000-000067030000}"/>
    <cellStyle name="Normal 11 2 8" xfId="3169" xr:uid="{00000000-0005-0000-0000-000068030000}"/>
    <cellStyle name="Normal 11 2 9" xfId="3278" xr:uid="{00000000-0005-0000-0000-000069030000}"/>
    <cellStyle name="Normal 11 3" xfId="797" xr:uid="{00000000-0005-0000-0000-00006A030000}"/>
    <cellStyle name="Normal 11 3 2" xfId="798" xr:uid="{00000000-0005-0000-0000-00006B030000}"/>
    <cellStyle name="Normal 11 3 2 2" xfId="799" xr:uid="{00000000-0005-0000-0000-00006C030000}"/>
    <cellStyle name="Normal 11 3 2 2 2" xfId="2576" xr:uid="{00000000-0005-0000-0000-00006D030000}"/>
    <cellStyle name="Normal 11 3 2 2 2 2" xfId="2939" xr:uid="{00000000-0005-0000-0000-00006E030000}"/>
    <cellStyle name="Normal 11 3 2 2 3" xfId="2697" xr:uid="{00000000-0005-0000-0000-00006F030000}"/>
    <cellStyle name="Normal 11 3 2 2 3 2" xfId="3060" xr:uid="{00000000-0005-0000-0000-000070030000}"/>
    <cellStyle name="Normal 11 3 2 2 4" xfId="2818" xr:uid="{00000000-0005-0000-0000-000071030000}"/>
    <cellStyle name="Normal 11 3 2 2 5" xfId="3181" xr:uid="{00000000-0005-0000-0000-000072030000}"/>
    <cellStyle name="Normal 11 3 2 2 6" xfId="3290" xr:uid="{00000000-0005-0000-0000-000073030000}"/>
    <cellStyle name="Normal 11 3 2 2 7" xfId="3400" xr:uid="{00000000-0005-0000-0000-000074030000}"/>
    <cellStyle name="Normal 11 3 2 3" xfId="2575" xr:uid="{00000000-0005-0000-0000-000075030000}"/>
    <cellStyle name="Normal 11 3 2 3 2" xfId="2938" xr:uid="{00000000-0005-0000-0000-000076030000}"/>
    <cellStyle name="Normal 11 3 2 4" xfId="2696" xr:uid="{00000000-0005-0000-0000-000077030000}"/>
    <cellStyle name="Normal 11 3 2 4 2" xfId="3059" xr:uid="{00000000-0005-0000-0000-000078030000}"/>
    <cellStyle name="Normal 11 3 2 5" xfId="2817" xr:uid="{00000000-0005-0000-0000-000079030000}"/>
    <cellStyle name="Normal 11 3 2 6" xfId="3180" xr:uid="{00000000-0005-0000-0000-00007A030000}"/>
    <cellStyle name="Normal 11 3 2 7" xfId="3289" xr:uid="{00000000-0005-0000-0000-00007B030000}"/>
    <cellStyle name="Normal 11 3 2 8" xfId="3399" xr:uid="{00000000-0005-0000-0000-00007C030000}"/>
    <cellStyle name="Normal 11 3 3" xfId="800" xr:uid="{00000000-0005-0000-0000-00007D030000}"/>
    <cellStyle name="Normal 11 3 3 2" xfId="2577" xr:uid="{00000000-0005-0000-0000-00007E030000}"/>
    <cellStyle name="Normal 11 3 3 2 2" xfId="2940" xr:uid="{00000000-0005-0000-0000-00007F030000}"/>
    <cellStyle name="Normal 11 3 3 3" xfId="2698" xr:uid="{00000000-0005-0000-0000-000080030000}"/>
    <cellStyle name="Normal 11 3 3 3 2" xfId="3061" xr:uid="{00000000-0005-0000-0000-000081030000}"/>
    <cellStyle name="Normal 11 3 3 4" xfId="2819" xr:uid="{00000000-0005-0000-0000-000082030000}"/>
    <cellStyle name="Normal 11 3 3 5" xfId="3182" xr:uid="{00000000-0005-0000-0000-000083030000}"/>
    <cellStyle name="Normal 11 3 3 6" xfId="3291" xr:uid="{00000000-0005-0000-0000-000084030000}"/>
    <cellStyle name="Normal 11 3 3 7" xfId="3401" xr:uid="{00000000-0005-0000-0000-000085030000}"/>
    <cellStyle name="Normal 11 3 4" xfId="2574" xr:uid="{00000000-0005-0000-0000-000086030000}"/>
    <cellStyle name="Normal 11 3 4 2" xfId="2937" xr:uid="{00000000-0005-0000-0000-000087030000}"/>
    <cellStyle name="Normal 11 3 5" xfId="2695" xr:uid="{00000000-0005-0000-0000-000088030000}"/>
    <cellStyle name="Normal 11 3 5 2" xfId="3058" xr:uid="{00000000-0005-0000-0000-000089030000}"/>
    <cellStyle name="Normal 11 3 6" xfId="2816" xr:uid="{00000000-0005-0000-0000-00008A030000}"/>
    <cellStyle name="Normal 11 3 7" xfId="3179" xr:uid="{00000000-0005-0000-0000-00008B030000}"/>
    <cellStyle name="Normal 11 3 8" xfId="3288" xr:uid="{00000000-0005-0000-0000-00008C030000}"/>
    <cellStyle name="Normal 11 3 9" xfId="3398" xr:uid="{00000000-0005-0000-0000-00008D030000}"/>
    <cellStyle name="Normal 11 4" xfId="801" xr:uid="{00000000-0005-0000-0000-00008E030000}"/>
    <cellStyle name="Normal 11 4 2" xfId="802" xr:uid="{00000000-0005-0000-0000-00008F030000}"/>
    <cellStyle name="Normal 11 4 2 2" xfId="2579" xr:uid="{00000000-0005-0000-0000-000090030000}"/>
    <cellStyle name="Normal 11 4 2 2 2" xfId="2942" xr:uid="{00000000-0005-0000-0000-000091030000}"/>
    <cellStyle name="Normal 11 4 2 3" xfId="2700" xr:uid="{00000000-0005-0000-0000-000092030000}"/>
    <cellStyle name="Normal 11 4 2 3 2" xfId="3063" xr:uid="{00000000-0005-0000-0000-000093030000}"/>
    <cellStyle name="Normal 11 4 2 4" xfId="2821" xr:uid="{00000000-0005-0000-0000-000094030000}"/>
    <cellStyle name="Normal 11 4 2 5" xfId="3184" xr:uid="{00000000-0005-0000-0000-000095030000}"/>
    <cellStyle name="Normal 11 4 2 6" xfId="3293" xr:uid="{00000000-0005-0000-0000-000096030000}"/>
    <cellStyle name="Normal 11 4 2 7" xfId="3403" xr:uid="{00000000-0005-0000-0000-000097030000}"/>
    <cellStyle name="Normal 11 4 3" xfId="2578" xr:uid="{00000000-0005-0000-0000-000098030000}"/>
    <cellStyle name="Normal 11 4 3 2" xfId="2941" xr:uid="{00000000-0005-0000-0000-000099030000}"/>
    <cellStyle name="Normal 11 4 4" xfId="2699" xr:uid="{00000000-0005-0000-0000-00009A030000}"/>
    <cellStyle name="Normal 11 4 4 2" xfId="3062" xr:uid="{00000000-0005-0000-0000-00009B030000}"/>
    <cellStyle name="Normal 11 4 5" xfId="2820" xr:uid="{00000000-0005-0000-0000-00009C030000}"/>
    <cellStyle name="Normal 11 4 6" xfId="3183" xr:uid="{00000000-0005-0000-0000-00009D030000}"/>
    <cellStyle name="Normal 11 4 7" xfId="3292" xr:uid="{00000000-0005-0000-0000-00009E030000}"/>
    <cellStyle name="Normal 11 4 8" xfId="3402" xr:uid="{00000000-0005-0000-0000-00009F030000}"/>
    <cellStyle name="Normal 11 5" xfId="803" xr:uid="{00000000-0005-0000-0000-0000A0030000}"/>
    <cellStyle name="Normal 11 5 2" xfId="2580" xr:uid="{00000000-0005-0000-0000-0000A1030000}"/>
    <cellStyle name="Normal 11 5 2 2" xfId="2943" xr:uid="{00000000-0005-0000-0000-0000A2030000}"/>
    <cellStyle name="Normal 11 5 3" xfId="2701" xr:uid="{00000000-0005-0000-0000-0000A3030000}"/>
    <cellStyle name="Normal 11 5 3 2" xfId="3064" xr:uid="{00000000-0005-0000-0000-0000A4030000}"/>
    <cellStyle name="Normal 11 5 4" xfId="2822" xr:uid="{00000000-0005-0000-0000-0000A5030000}"/>
    <cellStyle name="Normal 11 5 5" xfId="3185" xr:uid="{00000000-0005-0000-0000-0000A6030000}"/>
    <cellStyle name="Normal 11 5 6" xfId="3294" xr:uid="{00000000-0005-0000-0000-0000A7030000}"/>
    <cellStyle name="Normal 11 5 7" xfId="3404" xr:uid="{00000000-0005-0000-0000-0000A8030000}"/>
    <cellStyle name="Normal 110" xfId="3490" xr:uid="{00000000-0005-0000-0000-0000A9030000}"/>
    <cellStyle name="Normal 111" xfId="3504" xr:uid="{00000000-0005-0000-0000-0000AA030000}"/>
    <cellStyle name="Normal 112" xfId="3489" xr:uid="{00000000-0005-0000-0000-0000AB030000}"/>
    <cellStyle name="Normal 113" xfId="3384" xr:uid="{00000000-0005-0000-0000-0000AC030000}"/>
    <cellStyle name="Normal 114" xfId="3488" xr:uid="{00000000-0005-0000-0000-0000AD030000}"/>
    <cellStyle name="Normal 115" xfId="3385" xr:uid="{00000000-0005-0000-0000-0000AE030000}"/>
    <cellStyle name="Normal 116" xfId="3487" xr:uid="{00000000-0005-0000-0000-0000AF030000}"/>
    <cellStyle name="Normal 117" xfId="3386" xr:uid="{00000000-0005-0000-0000-0000B0030000}"/>
    <cellStyle name="Normal 118" xfId="3486" xr:uid="{00000000-0005-0000-0000-0000B1030000}"/>
    <cellStyle name="Normal 119" xfId="3510" xr:uid="{00000000-0005-0000-0000-0000B2030000}"/>
    <cellStyle name="Normal 12" xfId="804" xr:uid="{00000000-0005-0000-0000-0000B3030000}"/>
    <cellStyle name="Normal 120" xfId="3485" xr:uid="{00000000-0005-0000-0000-0000B4030000}"/>
    <cellStyle name="Normal 121" xfId="3387" xr:uid="{00000000-0005-0000-0000-0000B5030000}"/>
    <cellStyle name="Normal 122" xfId="3511" xr:uid="{00000000-0005-0000-0000-0000B6030000}"/>
    <cellStyle name="Normal 122 2" xfId="3515" xr:uid="{3F775413-39F5-400E-94ED-A83FEAC9F8FB}"/>
    <cellStyle name="Normal 123" xfId="3512" xr:uid="{00000000-0005-0000-0000-0000B7030000}"/>
    <cellStyle name="Normal 124" xfId="3514" xr:uid="{C6E5E834-16C3-4B2D-9A01-8AED6FEF1469}"/>
    <cellStyle name="Normal 13" xfId="805" xr:uid="{00000000-0005-0000-0000-0000B8030000}"/>
    <cellStyle name="Normal 13 2" xfId="806" xr:uid="{00000000-0005-0000-0000-0000B9030000}"/>
    <cellStyle name="Normal 13 2 2" xfId="807" xr:uid="{00000000-0005-0000-0000-0000BA030000}"/>
    <cellStyle name="Normal 13 2 2 2" xfId="808" xr:uid="{00000000-0005-0000-0000-0000BB030000}"/>
    <cellStyle name="Normal 13 2 2 2 2" xfId="2583" xr:uid="{00000000-0005-0000-0000-0000BC030000}"/>
    <cellStyle name="Normal 13 2 2 2 2 2" xfId="2946" xr:uid="{00000000-0005-0000-0000-0000BD030000}"/>
    <cellStyle name="Normal 13 2 2 2 3" xfId="2704" xr:uid="{00000000-0005-0000-0000-0000BE030000}"/>
    <cellStyle name="Normal 13 2 2 2 3 2" xfId="3067" xr:uid="{00000000-0005-0000-0000-0000BF030000}"/>
    <cellStyle name="Normal 13 2 2 2 4" xfId="2825" xr:uid="{00000000-0005-0000-0000-0000C0030000}"/>
    <cellStyle name="Normal 13 2 2 2 5" xfId="3188" xr:uid="{00000000-0005-0000-0000-0000C1030000}"/>
    <cellStyle name="Normal 13 2 2 2 6" xfId="3297" xr:uid="{00000000-0005-0000-0000-0000C2030000}"/>
    <cellStyle name="Normal 13 2 2 2 7" xfId="3407" xr:uid="{00000000-0005-0000-0000-0000C3030000}"/>
    <cellStyle name="Normal 13 2 2 3" xfId="2582" xr:uid="{00000000-0005-0000-0000-0000C4030000}"/>
    <cellStyle name="Normal 13 2 2 3 2" xfId="2945" xr:uid="{00000000-0005-0000-0000-0000C5030000}"/>
    <cellStyle name="Normal 13 2 2 4" xfId="2703" xr:uid="{00000000-0005-0000-0000-0000C6030000}"/>
    <cellStyle name="Normal 13 2 2 4 2" xfId="3066" xr:uid="{00000000-0005-0000-0000-0000C7030000}"/>
    <cellStyle name="Normal 13 2 2 5" xfId="2824" xr:uid="{00000000-0005-0000-0000-0000C8030000}"/>
    <cellStyle name="Normal 13 2 2 6" xfId="3187" xr:uid="{00000000-0005-0000-0000-0000C9030000}"/>
    <cellStyle name="Normal 13 2 2 7" xfId="3296" xr:uid="{00000000-0005-0000-0000-0000CA030000}"/>
    <cellStyle name="Normal 13 2 2 8" xfId="3406" xr:uid="{00000000-0005-0000-0000-0000CB030000}"/>
    <cellStyle name="Normal 13 2 3" xfId="809" xr:uid="{00000000-0005-0000-0000-0000CC030000}"/>
    <cellStyle name="Normal 13 2 3 2" xfId="2584" xr:uid="{00000000-0005-0000-0000-0000CD030000}"/>
    <cellStyle name="Normal 13 2 3 2 2" xfId="2947" xr:uid="{00000000-0005-0000-0000-0000CE030000}"/>
    <cellStyle name="Normal 13 2 3 3" xfId="2705" xr:uid="{00000000-0005-0000-0000-0000CF030000}"/>
    <cellStyle name="Normal 13 2 3 3 2" xfId="3068" xr:uid="{00000000-0005-0000-0000-0000D0030000}"/>
    <cellStyle name="Normal 13 2 3 4" xfId="2826" xr:uid="{00000000-0005-0000-0000-0000D1030000}"/>
    <cellStyle name="Normal 13 2 3 5" xfId="3189" xr:uid="{00000000-0005-0000-0000-0000D2030000}"/>
    <cellStyle name="Normal 13 2 3 6" xfId="3298" xr:uid="{00000000-0005-0000-0000-0000D3030000}"/>
    <cellStyle name="Normal 13 2 3 7" xfId="3408" xr:uid="{00000000-0005-0000-0000-0000D4030000}"/>
    <cellStyle name="Normal 13 2 4" xfId="2581" xr:uid="{00000000-0005-0000-0000-0000D5030000}"/>
    <cellStyle name="Normal 13 2 4 2" xfId="2944" xr:uid="{00000000-0005-0000-0000-0000D6030000}"/>
    <cellStyle name="Normal 13 2 5" xfId="2702" xr:uid="{00000000-0005-0000-0000-0000D7030000}"/>
    <cellStyle name="Normal 13 2 5 2" xfId="3065" xr:uid="{00000000-0005-0000-0000-0000D8030000}"/>
    <cellStyle name="Normal 13 2 6" xfId="2823" xr:uid="{00000000-0005-0000-0000-0000D9030000}"/>
    <cellStyle name="Normal 13 2 7" xfId="3186" xr:uid="{00000000-0005-0000-0000-0000DA030000}"/>
    <cellStyle name="Normal 13 2 8" xfId="3295" xr:uid="{00000000-0005-0000-0000-0000DB030000}"/>
    <cellStyle name="Normal 13 2 9" xfId="3405" xr:uid="{00000000-0005-0000-0000-0000DC030000}"/>
    <cellStyle name="Normal 13 3" xfId="810" xr:uid="{00000000-0005-0000-0000-0000DD030000}"/>
    <cellStyle name="Normal 13 3 2" xfId="811" xr:uid="{00000000-0005-0000-0000-0000DE030000}"/>
    <cellStyle name="Normal 13 3 2 2" xfId="2586" xr:uid="{00000000-0005-0000-0000-0000DF030000}"/>
    <cellStyle name="Normal 13 3 2 2 2" xfId="2949" xr:uid="{00000000-0005-0000-0000-0000E0030000}"/>
    <cellStyle name="Normal 13 3 2 3" xfId="2707" xr:uid="{00000000-0005-0000-0000-0000E1030000}"/>
    <cellStyle name="Normal 13 3 2 3 2" xfId="3070" xr:uid="{00000000-0005-0000-0000-0000E2030000}"/>
    <cellStyle name="Normal 13 3 2 4" xfId="2828" xr:uid="{00000000-0005-0000-0000-0000E3030000}"/>
    <cellStyle name="Normal 13 3 2 5" xfId="3191" xr:uid="{00000000-0005-0000-0000-0000E4030000}"/>
    <cellStyle name="Normal 13 3 2 6" xfId="3300" xr:uid="{00000000-0005-0000-0000-0000E5030000}"/>
    <cellStyle name="Normal 13 3 2 7" xfId="3410" xr:uid="{00000000-0005-0000-0000-0000E6030000}"/>
    <cellStyle name="Normal 13 3 3" xfId="2585" xr:uid="{00000000-0005-0000-0000-0000E7030000}"/>
    <cellStyle name="Normal 13 3 3 2" xfId="2948" xr:uid="{00000000-0005-0000-0000-0000E8030000}"/>
    <cellStyle name="Normal 13 3 4" xfId="2706" xr:uid="{00000000-0005-0000-0000-0000E9030000}"/>
    <cellStyle name="Normal 13 3 4 2" xfId="3069" xr:uid="{00000000-0005-0000-0000-0000EA030000}"/>
    <cellStyle name="Normal 13 3 5" xfId="2827" xr:uid="{00000000-0005-0000-0000-0000EB030000}"/>
    <cellStyle name="Normal 13 3 6" xfId="3190" xr:uid="{00000000-0005-0000-0000-0000EC030000}"/>
    <cellStyle name="Normal 13 3 7" xfId="3299" xr:uid="{00000000-0005-0000-0000-0000ED030000}"/>
    <cellStyle name="Normal 13 3 8" xfId="3409" xr:uid="{00000000-0005-0000-0000-0000EE030000}"/>
    <cellStyle name="Normal 13 4" xfId="812" xr:uid="{00000000-0005-0000-0000-0000EF030000}"/>
    <cellStyle name="Normal 13 4 2" xfId="2587" xr:uid="{00000000-0005-0000-0000-0000F0030000}"/>
    <cellStyle name="Normal 13 4 2 2" xfId="2950" xr:uid="{00000000-0005-0000-0000-0000F1030000}"/>
    <cellStyle name="Normal 13 4 3" xfId="2708" xr:uid="{00000000-0005-0000-0000-0000F2030000}"/>
    <cellStyle name="Normal 13 4 3 2" xfId="3071" xr:uid="{00000000-0005-0000-0000-0000F3030000}"/>
    <cellStyle name="Normal 13 4 4" xfId="2829" xr:uid="{00000000-0005-0000-0000-0000F4030000}"/>
    <cellStyle name="Normal 13 4 5" xfId="3192" xr:uid="{00000000-0005-0000-0000-0000F5030000}"/>
    <cellStyle name="Normal 13 4 6" xfId="3301" xr:uid="{00000000-0005-0000-0000-0000F6030000}"/>
    <cellStyle name="Normal 13 4 7" xfId="3411" xr:uid="{00000000-0005-0000-0000-0000F7030000}"/>
    <cellStyle name="Normal 14" xfId="813" xr:uid="{00000000-0005-0000-0000-0000F8030000}"/>
    <cellStyle name="Normal 14 2" xfId="814" xr:uid="{00000000-0005-0000-0000-0000F9030000}"/>
    <cellStyle name="Normal 14 2 2" xfId="815" xr:uid="{00000000-0005-0000-0000-0000FA030000}"/>
    <cellStyle name="Normal 14 2 2 2" xfId="816" xr:uid="{00000000-0005-0000-0000-0000FB030000}"/>
    <cellStyle name="Normal 14 2 2 2 2" xfId="2590" xr:uid="{00000000-0005-0000-0000-0000FC030000}"/>
    <cellStyle name="Normal 14 2 2 2 2 2" xfId="2953" xr:uid="{00000000-0005-0000-0000-0000FD030000}"/>
    <cellStyle name="Normal 14 2 2 2 3" xfId="2711" xr:uid="{00000000-0005-0000-0000-0000FE030000}"/>
    <cellStyle name="Normal 14 2 2 2 3 2" xfId="3074" xr:uid="{00000000-0005-0000-0000-0000FF030000}"/>
    <cellStyle name="Normal 14 2 2 2 4" xfId="2832" xr:uid="{00000000-0005-0000-0000-000000040000}"/>
    <cellStyle name="Normal 14 2 2 2 5" xfId="3195" xr:uid="{00000000-0005-0000-0000-000001040000}"/>
    <cellStyle name="Normal 14 2 2 2 6" xfId="3304" xr:uid="{00000000-0005-0000-0000-000002040000}"/>
    <cellStyle name="Normal 14 2 2 2 7" xfId="3414" xr:uid="{00000000-0005-0000-0000-000003040000}"/>
    <cellStyle name="Normal 14 2 2 3" xfId="2589" xr:uid="{00000000-0005-0000-0000-000004040000}"/>
    <cellStyle name="Normal 14 2 2 3 2" xfId="2952" xr:uid="{00000000-0005-0000-0000-000005040000}"/>
    <cellStyle name="Normal 14 2 2 4" xfId="2710" xr:uid="{00000000-0005-0000-0000-000006040000}"/>
    <cellStyle name="Normal 14 2 2 4 2" xfId="3073" xr:uid="{00000000-0005-0000-0000-000007040000}"/>
    <cellStyle name="Normal 14 2 2 5" xfId="2831" xr:uid="{00000000-0005-0000-0000-000008040000}"/>
    <cellStyle name="Normal 14 2 2 6" xfId="3194" xr:uid="{00000000-0005-0000-0000-000009040000}"/>
    <cellStyle name="Normal 14 2 2 7" xfId="3303" xr:uid="{00000000-0005-0000-0000-00000A040000}"/>
    <cellStyle name="Normal 14 2 2 8" xfId="3413" xr:uid="{00000000-0005-0000-0000-00000B040000}"/>
    <cellStyle name="Normal 14 2 3" xfId="817" xr:uid="{00000000-0005-0000-0000-00000C040000}"/>
    <cellStyle name="Normal 14 2 3 2" xfId="2591" xr:uid="{00000000-0005-0000-0000-00000D040000}"/>
    <cellStyle name="Normal 14 2 3 2 2" xfId="2954" xr:uid="{00000000-0005-0000-0000-00000E040000}"/>
    <cellStyle name="Normal 14 2 3 3" xfId="2712" xr:uid="{00000000-0005-0000-0000-00000F040000}"/>
    <cellStyle name="Normal 14 2 3 3 2" xfId="3075" xr:uid="{00000000-0005-0000-0000-000010040000}"/>
    <cellStyle name="Normal 14 2 3 4" xfId="2833" xr:uid="{00000000-0005-0000-0000-000011040000}"/>
    <cellStyle name="Normal 14 2 3 5" xfId="3196" xr:uid="{00000000-0005-0000-0000-000012040000}"/>
    <cellStyle name="Normal 14 2 3 6" xfId="3305" xr:uid="{00000000-0005-0000-0000-000013040000}"/>
    <cellStyle name="Normal 14 2 3 7" xfId="3415" xr:uid="{00000000-0005-0000-0000-000014040000}"/>
    <cellStyle name="Normal 14 2 4" xfId="2588" xr:uid="{00000000-0005-0000-0000-000015040000}"/>
    <cellStyle name="Normal 14 2 4 2" xfId="2951" xr:uid="{00000000-0005-0000-0000-000016040000}"/>
    <cellStyle name="Normal 14 2 5" xfId="2709" xr:uid="{00000000-0005-0000-0000-000017040000}"/>
    <cellStyle name="Normal 14 2 5 2" xfId="3072" xr:uid="{00000000-0005-0000-0000-000018040000}"/>
    <cellStyle name="Normal 14 2 6" xfId="2830" xr:uid="{00000000-0005-0000-0000-000019040000}"/>
    <cellStyle name="Normal 14 2 7" xfId="3193" xr:uid="{00000000-0005-0000-0000-00001A040000}"/>
    <cellStyle name="Normal 14 2 8" xfId="3302" xr:uid="{00000000-0005-0000-0000-00001B040000}"/>
    <cellStyle name="Normal 14 2 9" xfId="3412" xr:uid="{00000000-0005-0000-0000-00001C040000}"/>
    <cellStyle name="Normal 14 3" xfId="818" xr:uid="{00000000-0005-0000-0000-00001D040000}"/>
    <cellStyle name="Normal 14 3 2" xfId="819" xr:uid="{00000000-0005-0000-0000-00001E040000}"/>
    <cellStyle name="Normal 14 3 2 2" xfId="2593" xr:uid="{00000000-0005-0000-0000-00001F040000}"/>
    <cellStyle name="Normal 14 3 2 2 2" xfId="2956" xr:uid="{00000000-0005-0000-0000-000020040000}"/>
    <cellStyle name="Normal 14 3 2 3" xfId="2714" xr:uid="{00000000-0005-0000-0000-000021040000}"/>
    <cellStyle name="Normal 14 3 2 3 2" xfId="3077" xr:uid="{00000000-0005-0000-0000-000022040000}"/>
    <cellStyle name="Normal 14 3 2 4" xfId="2835" xr:uid="{00000000-0005-0000-0000-000023040000}"/>
    <cellStyle name="Normal 14 3 2 5" xfId="3198" xr:uid="{00000000-0005-0000-0000-000024040000}"/>
    <cellStyle name="Normal 14 3 2 6" xfId="3307" xr:uid="{00000000-0005-0000-0000-000025040000}"/>
    <cellStyle name="Normal 14 3 2 7" xfId="3417" xr:uid="{00000000-0005-0000-0000-000026040000}"/>
    <cellStyle name="Normal 14 3 3" xfId="2592" xr:uid="{00000000-0005-0000-0000-000027040000}"/>
    <cellStyle name="Normal 14 3 3 2" xfId="2955" xr:uid="{00000000-0005-0000-0000-000028040000}"/>
    <cellStyle name="Normal 14 3 4" xfId="2713" xr:uid="{00000000-0005-0000-0000-000029040000}"/>
    <cellStyle name="Normal 14 3 4 2" xfId="3076" xr:uid="{00000000-0005-0000-0000-00002A040000}"/>
    <cellStyle name="Normal 14 3 5" xfId="2834" xr:uid="{00000000-0005-0000-0000-00002B040000}"/>
    <cellStyle name="Normal 14 3 6" xfId="3197" xr:uid="{00000000-0005-0000-0000-00002C040000}"/>
    <cellStyle name="Normal 14 3 7" xfId="3306" xr:uid="{00000000-0005-0000-0000-00002D040000}"/>
    <cellStyle name="Normal 14 3 8" xfId="3416" xr:uid="{00000000-0005-0000-0000-00002E040000}"/>
    <cellStyle name="Normal 14 4" xfId="820" xr:uid="{00000000-0005-0000-0000-00002F040000}"/>
    <cellStyle name="Normal 14 4 2" xfId="2594" xr:uid="{00000000-0005-0000-0000-000030040000}"/>
    <cellStyle name="Normal 14 4 2 2" xfId="2957" xr:uid="{00000000-0005-0000-0000-000031040000}"/>
    <cellStyle name="Normal 14 4 3" xfId="2715" xr:uid="{00000000-0005-0000-0000-000032040000}"/>
    <cellStyle name="Normal 14 4 3 2" xfId="3078" xr:uid="{00000000-0005-0000-0000-000033040000}"/>
    <cellStyle name="Normal 14 4 4" xfId="2836" xr:uid="{00000000-0005-0000-0000-000034040000}"/>
    <cellStyle name="Normal 14 4 5" xfId="3199" xr:uid="{00000000-0005-0000-0000-000035040000}"/>
    <cellStyle name="Normal 14 4 6" xfId="3308" xr:uid="{00000000-0005-0000-0000-000036040000}"/>
    <cellStyle name="Normal 14 4 7" xfId="3418" xr:uid="{00000000-0005-0000-0000-000037040000}"/>
    <cellStyle name="Normal 15" xfId="821" xr:uid="{00000000-0005-0000-0000-000038040000}"/>
    <cellStyle name="Normal 15 2" xfId="822" xr:uid="{00000000-0005-0000-0000-000039040000}"/>
    <cellStyle name="Normal 16" xfId="823" xr:uid="{00000000-0005-0000-0000-00003A040000}"/>
    <cellStyle name="Normal 16 2" xfId="824" xr:uid="{00000000-0005-0000-0000-00003B040000}"/>
    <cellStyle name="Normal 16 3" xfId="825" xr:uid="{00000000-0005-0000-0000-00003C040000}"/>
    <cellStyle name="Normal 16 4" xfId="826" xr:uid="{00000000-0005-0000-0000-00003D040000}"/>
    <cellStyle name="Normal 16 5" xfId="827" xr:uid="{00000000-0005-0000-0000-00003E040000}"/>
    <cellStyle name="Normal 16_P192 Cron Fis Financ Ecopatio 0906 30" xfId="828" xr:uid="{00000000-0005-0000-0000-00003F040000}"/>
    <cellStyle name="Normal 17" xfId="829" xr:uid="{00000000-0005-0000-0000-000040040000}"/>
    <cellStyle name="Normal 18" xfId="830" xr:uid="{00000000-0005-0000-0000-000041040000}"/>
    <cellStyle name="Normal 18 2" xfId="831" xr:uid="{00000000-0005-0000-0000-000042040000}"/>
    <cellStyle name="Normal 18 3" xfId="832" xr:uid="{00000000-0005-0000-0000-000043040000}"/>
    <cellStyle name="Normal 18 4" xfId="833" xr:uid="{00000000-0005-0000-0000-000044040000}"/>
    <cellStyle name="Normal 18_P192 Cron Fis Financ Ecopatio 0906 30" xfId="834" xr:uid="{00000000-0005-0000-0000-000045040000}"/>
    <cellStyle name="Normal 19" xfId="835" xr:uid="{00000000-0005-0000-0000-000046040000}"/>
    <cellStyle name="Normal 19 2" xfId="836" xr:uid="{00000000-0005-0000-0000-000047040000}"/>
    <cellStyle name="Normal 19 2 2" xfId="2595" xr:uid="{00000000-0005-0000-0000-000048040000}"/>
    <cellStyle name="Normal 19 2 2 2" xfId="2958" xr:uid="{00000000-0005-0000-0000-000049040000}"/>
    <cellStyle name="Normal 19 2 3" xfId="2716" xr:uid="{00000000-0005-0000-0000-00004A040000}"/>
    <cellStyle name="Normal 19 2 3 2" xfId="3079" xr:uid="{00000000-0005-0000-0000-00004B040000}"/>
    <cellStyle name="Normal 19 2 4" xfId="2837" xr:uid="{00000000-0005-0000-0000-00004C040000}"/>
    <cellStyle name="Normal 19 2 5" xfId="3200" xr:uid="{00000000-0005-0000-0000-00004D040000}"/>
    <cellStyle name="Normal 19 2 6" xfId="3309" xr:uid="{00000000-0005-0000-0000-00004E040000}"/>
    <cellStyle name="Normal 19 2 7" xfId="3419" xr:uid="{00000000-0005-0000-0000-00004F040000}"/>
    <cellStyle name="Normal 2" xfId="3" xr:uid="{00000000-0005-0000-0000-000050040000}"/>
    <cellStyle name="Normal 2 10" xfId="837" xr:uid="{00000000-0005-0000-0000-000051040000}"/>
    <cellStyle name="Normal 2 2" xfId="4" xr:uid="{00000000-0005-0000-0000-000052040000}"/>
    <cellStyle name="Normal 2 2 2" xfId="838" xr:uid="{00000000-0005-0000-0000-000053040000}"/>
    <cellStyle name="Normal 2 2 3" xfId="839" xr:uid="{00000000-0005-0000-0000-000054040000}"/>
    <cellStyle name="Normal 2 2 4" xfId="840" xr:uid="{00000000-0005-0000-0000-000055040000}"/>
    <cellStyle name="Normal 2 2 5" xfId="841" xr:uid="{00000000-0005-0000-0000-000056040000}"/>
    <cellStyle name="Normal 2 2 5 2" xfId="2596" xr:uid="{00000000-0005-0000-0000-000057040000}"/>
    <cellStyle name="Normal 2 2 5 2 2" xfId="2959" xr:uid="{00000000-0005-0000-0000-000058040000}"/>
    <cellStyle name="Normal 2 2 5 3" xfId="2717" xr:uid="{00000000-0005-0000-0000-000059040000}"/>
    <cellStyle name="Normal 2 2 5 3 2" xfId="3080" xr:uid="{00000000-0005-0000-0000-00005A040000}"/>
    <cellStyle name="Normal 2 2 5 4" xfId="2838" xr:uid="{00000000-0005-0000-0000-00005B040000}"/>
    <cellStyle name="Normal 2 2 5 5" xfId="3201" xr:uid="{00000000-0005-0000-0000-00005C040000}"/>
    <cellStyle name="Normal 2 2 5 6" xfId="3310" xr:uid="{00000000-0005-0000-0000-00005D040000}"/>
    <cellStyle name="Normal 2 2 5 7" xfId="3420" xr:uid="{00000000-0005-0000-0000-00005E040000}"/>
    <cellStyle name="Normal 2 3" xfId="842" xr:uid="{00000000-0005-0000-0000-00005F040000}"/>
    <cellStyle name="Normal 2 3 2" xfId="843" xr:uid="{00000000-0005-0000-0000-000060040000}"/>
    <cellStyle name="Normal 2 3 3" xfId="844" xr:uid="{00000000-0005-0000-0000-000061040000}"/>
    <cellStyle name="Normal 2 3 4" xfId="845" xr:uid="{00000000-0005-0000-0000-000062040000}"/>
    <cellStyle name="Normal 2 3 4 2" xfId="846" xr:uid="{00000000-0005-0000-0000-000063040000}"/>
    <cellStyle name="Normal 2 3 5" xfId="847" xr:uid="{00000000-0005-0000-0000-000064040000}"/>
    <cellStyle name="Normal 2 3 5 2" xfId="2597" xr:uid="{00000000-0005-0000-0000-000065040000}"/>
    <cellStyle name="Normal 2 3 5 2 2" xfId="2960" xr:uid="{00000000-0005-0000-0000-000066040000}"/>
    <cellStyle name="Normal 2 3 5 3" xfId="2718" xr:uid="{00000000-0005-0000-0000-000067040000}"/>
    <cellStyle name="Normal 2 3 5 3 2" xfId="3081" xr:uid="{00000000-0005-0000-0000-000068040000}"/>
    <cellStyle name="Normal 2 3 5 4" xfId="2839" xr:uid="{00000000-0005-0000-0000-000069040000}"/>
    <cellStyle name="Normal 2 3 5 5" xfId="3202" xr:uid="{00000000-0005-0000-0000-00006A040000}"/>
    <cellStyle name="Normal 2 3 5 6" xfId="3311" xr:uid="{00000000-0005-0000-0000-00006B040000}"/>
    <cellStyle name="Normal 2 3 5 7" xfId="3421" xr:uid="{00000000-0005-0000-0000-00006C040000}"/>
    <cellStyle name="Normal 2 4" xfId="848" xr:uid="{00000000-0005-0000-0000-00006D040000}"/>
    <cellStyle name="Normal 2 4 2" xfId="849" xr:uid="{00000000-0005-0000-0000-00006E040000}"/>
    <cellStyle name="Normal 2 4 2 2" xfId="850" xr:uid="{00000000-0005-0000-0000-00006F040000}"/>
    <cellStyle name="Normal 2 4 2 2 2" xfId="851" xr:uid="{00000000-0005-0000-0000-000070040000}"/>
    <cellStyle name="Normal 2 4 2 2 2 2" xfId="2600" xr:uid="{00000000-0005-0000-0000-000071040000}"/>
    <cellStyle name="Normal 2 4 2 2 2 2 2" xfId="2963" xr:uid="{00000000-0005-0000-0000-000072040000}"/>
    <cellStyle name="Normal 2 4 2 2 2 3" xfId="2721" xr:uid="{00000000-0005-0000-0000-000073040000}"/>
    <cellStyle name="Normal 2 4 2 2 2 3 2" xfId="3084" xr:uid="{00000000-0005-0000-0000-000074040000}"/>
    <cellStyle name="Normal 2 4 2 2 2 4" xfId="2842" xr:uid="{00000000-0005-0000-0000-000075040000}"/>
    <cellStyle name="Normal 2 4 2 2 2 5" xfId="3205" xr:uid="{00000000-0005-0000-0000-000076040000}"/>
    <cellStyle name="Normal 2 4 2 2 2 6" xfId="3314" xr:uid="{00000000-0005-0000-0000-000077040000}"/>
    <cellStyle name="Normal 2 4 2 2 2 7" xfId="3424" xr:uid="{00000000-0005-0000-0000-000078040000}"/>
    <cellStyle name="Normal 2 4 2 2 3" xfId="2599" xr:uid="{00000000-0005-0000-0000-000079040000}"/>
    <cellStyle name="Normal 2 4 2 2 3 2" xfId="2962" xr:uid="{00000000-0005-0000-0000-00007A040000}"/>
    <cellStyle name="Normal 2 4 2 2 4" xfId="2720" xr:uid="{00000000-0005-0000-0000-00007B040000}"/>
    <cellStyle name="Normal 2 4 2 2 4 2" xfId="3083" xr:uid="{00000000-0005-0000-0000-00007C040000}"/>
    <cellStyle name="Normal 2 4 2 2 5" xfId="2841" xr:uid="{00000000-0005-0000-0000-00007D040000}"/>
    <cellStyle name="Normal 2 4 2 2 6" xfId="3204" xr:uid="{00000000-0005-0000-0000-00007E040000}"/>
    <cellStyle name="Normal 2 4 2 2 7" xfId="3313" xr:uid="{00000000-0005-0000-0000-00007F040000}"/>
    <cellStyle name="Normal 2 4 2 2 8" xfId="3423" xr:uid="{00000000-0005-0000-0000-000080040000}"/>
    <cellStyle name="Normal 2 4 2 3" xfId="852" xr:uid="{00000000-0005-0000-0000-000081040000}"/>
    <cellStyle name="Normal 2 4 2 3 2" xfId="2601" xr:uid="{00000000-0005-0000-0000-000082040000}"/>
    <cellStyle name="Normal 2 4 2 3 2 2" xfId="2964" xr:uid="{00000000-0005-0000-0000-000083040000}"/>
    <cellStyle name="Normal 2 4 2 3 3" xfId="2722" xr:uid="{00000000-0005-0000-0000-000084040000}"/>
    <cellStyle name="Normal 2 4 2 3 3 2" xfId="3085" xr:uid="{00000000-0005-0000-0000-000085040000}"/>
    <cellStyle name="Normal 2 4 2 3 4" xfId="2843" xr:uid="{00000000-0005-0000-0000-000086040000}"/>
    <cellStyle name="Normal 2 4 2 3 5" xfId="3206" xr:uid="{00000000-0005-0000-0000-000087040000}"/>
    <cellStyle name="Normal 2 4 2 3 6" xfId="3315" xr:uid="{00000000-0005-0000-0000-000088040000}"/>
    <cellStyle name="Normal 2 4 2 3 7" xfId="3425" xr:uid="{00000000-0005-0000-0000-000089040000}"/>
    <cellStyle name="Normal 2 4 2 4" xfId="2598" xr:uid="{00000000-0005-0000-0000-00008A040000}"/>
    <cellStyle name="Normal 2 4 2 4 2" xfId="2961" xr:uid="{00000000-0005-0000-0000-00008B040000}"/>
    <cellStyle name="Normal 2 4 2 5" xfId="2719" xr:uid="{00000000-0005-0000-0000-00008C040000}"/>
    <cellStyle name="Normal 2 4 2 5 2" xfId="3082" xr:uid="{00000000-0005-0000-0000-00008D040000}"/>
    <cellStyle name="Normal 2 4 2 6" xfId="2840" xr:uid="{00000000-0005-0000-0000-00008E040000}"/>
    <cellStyle name="Normal 2 4 2 7" xfId="3203" xr:uid="{00000000-0005-0000-0000-00008F040000}"/>
    <cellStyle name="Normal 2 4 2 8" xfId="3312" xr:uid="{00000000-0005-0000-0000-000090040000}"/>
    <cellStyle name="Normal 2 4 2 9" xfId="3422" xr:uid="{00000000-0005-0000-0000-000091040000}"/>
    <cellStyle name="Normal 2 4 3" xfId="853" xr:uid="{00000000-0005-0000-0000-000092040000}"/>
    <cellStyle name="Normal 2 4 3 2" xfId="854" xr:uid="{00000000-0005-0000-0000-000093040000}"/>
    <cellStyle name="Normal 2 4 3 2 2" xfId="2603" xr:uid="{00000000-0005-0000-0000-000094040000}"/>
    <cellStyle name="Normal 2 4 3 2 2 2" xfId="2966" xr:uid="{00000000-0005-0000-0000-000095040000}"/>
    <cellStyle name="Normal 2 4 3 2 3" xfId="2724" xr:uid="{00000000-0005-0000-0000-000096040000}"/>
    <cellStyle name="Normal 2 4 3 2 3 2" xfId="3087" xr:uid="{00000000-0005-0000-0000-000097040000}"/>
    <cellStyle name="Normal 2 4 3 2 4" xfId="2845" xr:uid="{00000000-0005-0000-0000-000098040000}"/>
    <cellStyle name="Normal 2 4 3 2 5" xfId="3208" xr:uid="{00000000-0005-0000-0000-000099040000}"/>
    <cellStyle name="Normal 2 4 3 2 6" xfId="3317" xr:uid="{00000000-0005-0000-0000-00009A040000}"/>
    <cellStyle name="Normal 2 4 3 2 7" xfId="3427" xr:uid="{00000000-0005-0000-0000-00009B040000}"/>
    <cellStyle name="Normal 2 4 3 3" xfId="2602" xr:uid="{00000000-0005-0000-0000-00009C040000}"/>
    <cellStyle name="Normal 2 4 3 3 2" xfId="2965" xr:uid="{00000000-0005-0000-0000-00009D040000}"/>
    <cellStyle name="Normal 2 4 3 4" xfId="2723" xr:uid="{00000000-0005-0000-0000-00009E040000}"/>
    <cellStyle name="Normal 2 4 3 4 2" xfId="3086" xr:uid="{00000000-0005-0000-0000-00009F040000}"/>
    <cellStyle name="Normal 2 4 3 5" xfId="2844" xr:uid="{00000000-0005-0000-0000-0000A0040000}"/>
    <cellStyle name="Normal 2 4 3 6" xfId="3207" xr:uid="{00000000-0005-0000-0000-0000A1040000}"/>
    <cellStyle name="Normal 2 4 3 7" xfId="3316" xr:uid="{00000000-0005-0000-0000-0000A2040000}"/>
    <cellStyle name="Normal 2 4 3 8" xfId="3426" xr:uid="{00000000-0005-0000-0000-0000A3040000}"/>
    <cellStyle name="Normal 2 4 4" xfId="855" xr:uid="{00000000-0005-0000-0000-0000A4040000}"/>
    <cellStyle name="Normal 2 4 4 2" xfId="2604" xr:uid="{00000000-0005-0000-0000-0000A5040000}"/>
    <cellStyle name="Normal 2 4 4 2 2" xfId="2967" xr:uid="{00000000-0005-0000-0000-0000A6040000}"/>
    <cellStyle name="Normal 2 4 4 3" xfId="2725" xr:uid="{00000000-0005-0000-0000-0000A7040000}"/>
    <cellStyle name="Normal 2 4 4 3 2" xfId="3088" xr:uid="{00000000-0005-0000-0000-0000A8040000}"/>
    <cellStyle name="Normal 2 4 4 4" xfId="2846" xr:uid="{00000000-0005-0000-0000-0000A9040000}"/>
    <cellStyle name="Normal 2 4 4 5" xfId="3209" xr:uid="{00000000-0005-0000-0000-0000AA040000}"/>
    <cellStyle name="Normal 2 4 4 6" xfId="3318" xr:uid="{00000000-0005-0000-0000-0000AB040000}"/>
    <cellStyle name="Normal 2 4 4 7" xfId="3428" xr:uid="{00000000-0005-0000-0000-0000AC040000}"/>
    <cellStyle name="Normal 2 4 5" xfId="856" xr:uid="{00000000-0005-0000-0000-0000AD040000}"/>
    <cellStyle name="Normal 2 4 6" xfId="857" xr:uid="{00000000-0005-0000-0000-0000AE040000}"/>
    <cellStyle name="Normal 2 4 6 2" xfId="2605" xr:uid="{00000000-0005-0000-0000-0000AF040000}"/>
    <cellStyle name="Normal 2 4 6 2 2" xfId="2968" xr:uid="{00000000-0005-0000-0000-0000B0040000}"/>
    <cellStyle name="Normal 2 4 6 3" xfId="2726" xr:uid="{00000000-0005-0000-0000-0000B1040000}"/>
    <cellStyle name="Normal 2 4 6 3 2" xfId="3089" xr:uid="{00000000-0005-0000-0000-0000B2040000}"/>
    <cellStyle name="Normal 2 4 6 4" xfId="2847" xr:uid="{00000000-0005-0000-0000-0000B3040000}"/>
    <cellStyle name="Normal 2 4 6 5" xfId="3210" xr:uid="{00000000-0005-0000-0000-0000B4040000}"/>
    <cellStyle name="Normal 2 4 6 6" xfId="3319" xr:uid="{00000000-0005-0000-0000-0000B5040000}"/>
    <cellStyle name="Normal 2 4 6 7" xfId="3429" xr:uid="{00000000-0005-0000-0000-0000B6040000}"/>
    <cellStyle name="Normal 2 5" xfId="858" xr:uid="{00000000-0005-0000-0000-0000B7040000}"/>
    <cellStyle name="Normal 2 5 2" xfId="2606" xr:uid="{00000000-0005-0000-0000-0000B8040000}"/>
    <cellStyle name="Normal 2 5 2 2" xfId="2969" xr:uid="{00000000-0005-0000-0000-0000B9040000}"/>
    <cellStyle name="Normal 2 5 3" xfId="2727" xr:uid="{00000000-0005-0000-0000-0000BA040000}"/>
    <cellStyle name="Normal 2 5 3 2" xfId="3090" xr:uid="{00000000-0005-0000-0000-0000BB040000}"/>
    <cellStyle name="Normal 2 5 4" xfId="2848" xr:uid="{00000000-0005-0000-0000-0000BC040000}"/>
    <cellStyle name="Normal 2 5 5" xfId="3211" xr:uid="{00000000-0005-0000-0000-0000BD040000}"/>
    <cellStyle name="Normal 2 5 6" xfId="3320" xr:uid="{00000000-0005-0000-0000-0000BE040000}"/>
    <cellStyle name="Normal 2 5 7" xfId="3430" xr:uid="{00000000-0005-0000-0000-0000BF040000}"/>
    <cellStyle name="Normal 2 6" xfId="859" xr:uid="{00000000-0005-0000-0000-0000C0040000}"/>
    <cellStyle name="Normal 2 6 2" xfId="860" xr:uid="{00000000-0005-0000-0000-0000C1040000}"/>
    <cellStyle name="Normal 2 6 2 2" xfId="861" xr:uid="{00000000-0005-0000-0000-0000C2040000}"/>
    <cellStyle name="Normal 2 6 2 2 2" xfId="862" xr:uid="{00000000-0005-0000-0000-0000C3040000}"/>
    <cellStyle name="Normal 2 6 2 2 2 2" xfId="2609" xr:uid="{00000000-0005-0000-0000-0000C4040000}"/>
    <cellStyle name="Normal 2 6 2 2 2 2 2" xfId="2972" xr:uid="{00000000-0005-0000-0000-0000C5040000}"/>
    <cellStyle name="Normal 2 6 2 2 2 3" xfId="2730" xr:uid="{00000000-0005-0000-0000-0000C6040000}"/>
    <cellStyle name="Normal 2 6 2 2 2 3 2" xfId="3093" xr:uid="{00000000-0005-0000-0000-0000C7040000}"/>
    <cellStyle name="Normal 2 6 2 2 2 4" xfId="2851" xr:uid="{00000000-0005-0000-0000-0000C8040000}"/>
    <cellStyle name="Normal 2 6 2 2 2 5" xfId="3214" xr:uid="{00000000-0005-0000-0000-0000C9040000}"/>
    <cellStyle name="Normal 2 6 2 2 2 6" xfId="3323" xr:uid="{00000000-0005-0000-0000-0000CA040000}"/>
    <cellStyle name="Normal 2 6 2 2 2 7" xfId="3433" xr:uid="{00000000-0005-0000-0000-0000CB040000}"/>
    <cellStyle name="Normal 2 6 2 2 3" xfId="2608" xr:uid="{00000000-0005-0000-0000-0000CC040000}"/>
    <cellStyle name="Normal 2 6 2 2 3 2" xfId="2971" xr:uid="{00000000-0005-0000-0000-0000CD040000}"/>
    <cellStyle name="Normal 2 6 2 2 4" xfId="2729" xr:uid="{00000000-0005-0000-0000-0000CE040000}"/>
    <cellStyle name="Normal 2 6 2 2 4 2" xfId="3092" xr:uid="{00000000-0005-0000-0000-0000CF040000}"/>
    <cellStyle name="Normal 2 6 2 2 5" xfId="2850" xr:uid="{00000000-0005-0000-0000-0000D0040000}"/>
    <cellStyle name="Normal 2 6 2 2 6" xfId="3213" xr:uid="{00000000-0005-0000-0000-0000D1040000}"/>
    <cellStyle name="Normal 2 6 2 2 7" xfId="3322" xr:uid="{00000000-0005-0000-0000-0000D2040000}"/>
    <cellStyle name="Normal 2 6 2 2 8" xfId="3432" xr:uid="{00000000-0005-0000-0000-0000D3040000}"/>
    <cellStyle name="Normal 2 6 2 3" xfId="863" xr:uid="{00000000-0005-0000-0000-0000D4040000}"/>
    <cellStyle name="Normal 2 6 2 3 2" xfId="2610" xr:uid="{00000000-0005-0000-0000-0000D5040000}"/>
    <cellStyle name="Normal 2 6 2 3 2 2" xfId="2973" xr:uid="{00000000-0005-0000-0000-0000D6040000}"/>
    <cellStyle name="Normal 2 6 2 3 3" xfId="2731" xr:uid="{00000000-0005-0000-0000-0000D7040000}"/>
    <cellStyle name="Normal 2 6 2 3 3 2" xfId="3094" xr:uid="{00000000-0005-0000-0000-0000D8040000}"/>
    <cellStyle name="Normal 2 6 2 3 4" xfId="2852" xr:uid="{00000000-0005-0000-0000-0000D9040000}"/>
    <cellStyle name="Normal 2 6 2 3 5" xfId="3215" xr:uid="{00000000-0005-0000-0000-0000DA040000}"/>
    <cellStyle name="Normal 2 6 2 3 6" xfId="3324" xr:uid="{00000000-0005-0000-0000-0000DB040000}"/>
    <cellStyle name="Normal 2 6 2 3 7" xfId="3434" xr:uid="{00000000-0005-0000-0000-0000DC040000}"/>
    <cellStyle name="Normal 2 6 2 4" xfId="2607" xr:uid="{00000000-0005-0000-0000-0000DD040000}"/>
    <cellStyle name="Normal 2 6 2 4 2" xfId="2970" xr:uid="{00000000-0005-0000-0000-0000DE040000}"/>
    <cellStyle name="Normal 2 6 2 5" xfId="2728" xr:uid="{00000000-0005-0000-0000-0000DF040000}"/>
    <cellStyle name="Normal 2 6 2 5 2" xfId="3091" xr:uid="{00000000-0005-0000-0000-0000E0040000}"/>
    <cellStyle name="Normal 2 6 2 6" xfId="2849" xr:uid="{00000000-0005-0000-0000-0000E1040000}"/>
    <cellStyle name="Normal 2 6 2 7" xfId="3212" xr:uid="{00000000-0005-0000-0000-0000E2040000}"/>
    <cellStyle name="Normal 2 6 2 8" xfId="3321" xr:uid="{00000000-0005-0000-0000-0000E3040000}"/>
    <cellStyle name="Normal 2 6 2 9" xfId="3431" xr:uid="{00000000-0005-0000-0000-0000E4040000}"/>
    <cellStyle name="Normal 2 6 3" xfId="864" xr:uid="{00000000-0005-0000-0000-0000E5040000}"/>
    <cellStyle name="Normal 2 6 3 2" xfId="865" xr:uid="{00000000-0005-0000-0000-0000E6040000}"/>
    <cellStyle name="Normal 2 6 3 2 2" xfId="866" xr:uid="{00000000-0005-0000-0000-0000E7040000}"/>
    <cellStyle name="Normal 2 6 3 2 2 2" xfId="2613" xr:uid="{00000000-0005-0000-0000-0000E8040000}"/>
    <cellStyle name="Normal 2 6 3 2 2 2 2" xfId="2976" xr:uid="{00000000-0005-0000-0000-0000E9040000}"/>
    <cellStyle name="Normal 2 6 3 2 2 3" xfId="2734" xr:uid="{00000000-0005-0000-0000-0000EA040000}"/>
    <cellStyle name="Normal 2 6 3 2 2 3 2" xfId="3097" xr:uid="{00000000-0005-0000-0000-0000EB040000}"/>
    <cellStyle name="Normal 2 6 3 2 2 4" xfId="2855" xr:uid="{00000000-0005-0000-0000-0000EC040000}"/>
    <cellStyle name="Normal 2 6 3 2 2 5" xfId="3218" xr:uid="{00000000-0005-0000-0000-0000ED040000}"/>
    <cellStyle name="Normal 2 6 3 2 2 6" xfId="3327" xr:uid="{00000000-0005-0000-0000-0000EE040000}"/>
    <cellStyle name="Normal 2 6 3 2 2 7" xfId="3437" xr:uid="{00000000-0005-0000-0000-0000EF040000}"/>
    <cellStyle name="Normal 2 6 3 2 3" xfId="2612" xr:uid="{00000000-0005-0000-0000-0000F0040000}"/>
    <cellStyle name="Normal 2 6 3 2 3 2" xfId="2975" xr:uid="{00000000-0005-0000-0000-0000F1040000}"/>
    <cellStyle name="Normal 2 6 3 2 4" xfId="2733" xr:uid="{00000000-0005-0000-0000-0000F2040000}"/>
    <cellStyle name="Normal 2 6 3 2 4 2" xfId="3096" xr:uid="{00000000-0005-0000-0000-0000F3040000}"/>
    <cellStyle name="Normal 2 6 3 2 5" xfId="2854" xr:uid="{00000000-0005-0000-0000-0000F4040000}"/>
    <cellStyle name="Normal 2 6 3 2 6" xfId="3217" xr:uid="{00000000-0005-0000-0000-0000F5040000}"/>
    <cellStyle name="Normal 2 6 3 2 7" xfId="3326" xr:uid="{00000000-0005-0000-0000-0000F6040000}"/>
    <cellStyle name="Normal 2 6 3 2 8" xfId="3436" xr:uid="{00000000-0005-0000-0000-0000F7040000}"/>
    <cellStyle name="Normal 2 6 3 3" xfId="867" xr:uid="{00000000-0005-0000-0000-0000F8040000}"/>
    <cellStyle name="Normal 2 6 3 3 2" xfId="2614" xr:uid="{00000000-0005-0000-0000-0000F9040000}"/>
    <cellStyle name="Normal 2 6 3 3 2 2" xfId="2977" xr:uid="{00000000-0005-0000-0000-0000FA040000}"/>
    <cellStyle name="Normal 2 6 3 3 3" xfId="2735" xr:uid="{00000000-0005-0000-0000-0000FB040000}"/>
    <cellStyle name="Normal 2 6 3 3 3 2" xfId="3098" xr:uid="{00000000-0005-0000-0000-0000FC040000}"/>
    <cellStyle name="Normal 2 6 3 3 4" xfId="2856" xr:uid="{00000000-0005-0000-0000-0000FD040000}"/>
    <cellStyle name="Normal 2 6 3 3 5" xfId="3219" xr:uid="{00000000-0005-0000-0000-0000FE040000}"/>
    <cellStyle name="Normal 2 6 3 3 6" xfId="3328" xr:uid="{00000000-0005-0000-0000-0000FF040000}"/>
    <cellStyle name="Normal 2 6 3 3 7" xfId="3438" xr:uid="{00000000-0005-0000-0000-000000050000}"/>
    <cellStyle name="Normal 2 6 3 4" xfId="2611" xr:uid="{00000000-0005-0000-0000-000001050000}"/>
    <cellStyle name="Normal 2 6 3 4 2" xfId="2974" xr:uid="{00000000-0005-0000-0000-000002050000}"/>
    <cellStyle name="Normal 2 6 3 5" xfId="2732" xr:uid="{00000000-0005-0000-0000-000003050000}"/>
    <cellStyle name="Normal 2 6 3 5 2" xfId="3095" xr:uid="{00000000-0005-0000-0000-000004050000}"/>
    <cellStyle name="Normal 2 6 3 6" xfId="2853" xr:uid="{00000000-0005-0000-0000-000005050000}"/>
    <cellStyle name="Normal 2 6 3 7" xfId="3216" xr:uid="{00000000-0005-0000-0000-000006050000}"/>
    <cellStyle name="Normal 2 6 3 8" xfId="3325" xr:uid="{00000000-0005-0000-0000-000007050000}"/>
    <cellStyle name="Normal 2 6 3 9" xfId="3435" xr:uid="{00000000-0005-0000-0000-000008050000}"/>
    <cellStyle name="Normal 2 6 4" xfId="868" xr:uid="{00000000-0005-0000-0000-000009050000}"/>
    <cellStyle name="Normal 2 6 4 2" xfId="2615" xr:uid="{00000000-0005-0000-0000-00000A050000}"/>
    <cellStyle name="Normal 2 6 4 2 2" xfId="2978" xr:uid="{00000000-0005-0000-0000-00000B050000}"/>
    <cellStyle name="Normal 2 6 4 3" xfId="2736" xr:uid="{00000000-0005-0000-0000-00000C050000}"/>
    <cellStyle name="Normal 2 6 4 3 2" xfId="3099" xr:uid="{00000000-0005-0000-0000-00000D050000}"/>
    <cellStyle name="Normal 2 6 4 4" xfId="2857" xr:uid="{00000000-0005-0000-0000-00000E050000}"/>
    <cellStyle name="Normal 2 6 4 5" xfId="3220" xr:uid="{00000000-0005-0000-0000-00000F050000}"/>
    <cellStyle name="Normal 2 6 4 6" xfId="3329" xr:uid="{00000000-0005-0000-0000-000010050000}"/>
    <cellStyle name="Normal 2 6 4 7" xfId="3439" xr:uid="{00000000-0005-0000-0000-000011050000}"/>
    <cellStyle name="Normal 2 7" xfId="869" xr:uid="{00000000-0005-0000-0000-000012050000}"/>
    <cellStyle name="Normal 2 7 2" xfId="870" xr:uid="{00000000-0005-0000-0000-000013050000}"/>
    <cellStyle name="Normal 2 7 2 2" xfId="871" xr:uid="{00000000-0005-0000-0000-000014050000}"/>
    <cellStyle name="Normal 2 7 2 2 2" xfId="872" xr:uid="{00000000-0005-0000-0000-000015050000}"/>
    <cellStyle name="Normal 2 7 2 2 2 2" xfId="2618" xr:uid="{00000000-0005-0000-0000-000016050000}"/>
    <cellStyle name="Normal 2 7 2 2 2 2 2" xfId="2981" xr:uid="{00000000-0005-0000-0000-000017050000}"/>
    <cellStyle name="Normal 2 7 2 2 2 3" xfId="2739" xr:uid="{00000000-0005-0000-0000-000018050000}"/>
    <cellStyle name="Normal 2 7 2 2 2 3 2" xfId="3102" xr:uid="{00000000-0005-0000-0000-000019050000}"/>
    <cellStyle name="Normal 2 7 2 2 2 4" xfId="2860" xr:uid="{00000000-0005-0000-0000-00001A050000}"/>
    <cellStyle name="Normal 2 7 2 2 2 5" xfId="3223" xr:uid="{00000000-0005-0000-0000-00001B050000}"/>
    <cellStyle name="Normal 2 7 2 2 2 6" xfId="3332" xr:uid="{00000000-0005-0000-0000-00001C050000}"/>
    <cellStyle name="Normal 2 7 2 2 2 7" xfId="3442" xr:uid="{00000000-0005-0000-0000-00001D050000}"/>
    <cellStyle name="Normal 2 7 2 2 3" xfId="2617" xr:uid="{00000000-0005-0000-0000-00001E050000}"/>
    <cellStyle name="Normal 2 7 2 2 3 2" xfId="2980" xr:uid="{00000000-0005-0000-0000-00001F050000}"/>
    <cellStyle name="Normal 2 7 2 2 4" xfId="2738" xr:uid="{00000000-0005-0000-0000-000020050000}"/>
    <cellStyle name="Normal 2 7 2 2 4 2" xfId="3101" xr:uid="{00000000-0005-0000-0000-000021050000}"/>
    <cellStyle name="Normal 2 7 2 2 5" xfId="2859" xr:uid="{00000000-0005-0000-0000-000022050000}"/>
    <cellStyle name="Normal 2 7 2 2 6" xfId="3222" xr:uid="{00000000-0005-0000-0000-000023050000}"/>
    <cellStyle name="Normal 2 7 2 2 7" xfId="3331" xr:uid="{00000000-0005-0000-0000-000024050000}"/>
    <cellStyle name="Normal 2 7 2 2 8" xfId="3441" xr:uid="{00000000-0005-0000-0000-000025050000}"/>
    <cellStyle name="Normal 2 7 2 3" xfId="873" xr:uid="{00000000-0005-0000-0000-000026050000}"/>
    <cellStyle name="Normal 2 7 2 3 2" xfId="2619" xr:uid="{00000000-0005-0000-0000-000027050000}"/>
    <cellStyle name="Normal 2 7 2 3 2 2" xfId="2982" xr:uid="{00000000-0005-0000-0000-000028050000}"/>
    <cellStyle name="Normal 2 7 2 3 3" xfId="2740" xr:uid="{00000000-0005-0000-0000-000029050000}"/>
    <cellStyle name="Normal 2 7 2 3 3 2" xfId="3103" xr:uid="{00000000-0005-0000-0000-00002A050000}"/>
    <cellStyle name="Normal 2 7 2 3 4" xfId="2861" xr:uid="{00000000-0005-0000-0000-00002B050000}"/>
    <cellStyle name="Normal 2 7 2 3 5" xfId="3224" xr:uid="{00000000-0005-0000-0000-00002C050000}"/>
    <cellStyle name="Normal 2 7 2 3 6" xfId="3333" xr:uid="{00000000-0005-0000-0000-00002D050000}"/>
    <cellStyle name="Normal 2 7 2 3 7" xfId="3443" xr:uid="{00000000-0005-0000-0000-00002E050000}"/>
    <cellStyle name="Normal 2 7 2 4" xfId="2616" xr:uid="{00000000-0005-0000-0000-00002F050000}"/>
    <cellStyle name="Normal 2 7 2 4 2" xfId="2979" xr:uid="{00000000-0005-0000-0000-000030050000}"/>
    <cellStyle name="Normal 2 7 2 5" xfId="2737" xr:uid="{00000000-0005-0000-0000-000031050000}"/>
    <cellStyle name="Normal 2 7 2 5 2" xfId="3100" xr:uid="{00000000-0005-0000-0000-000032050000}"/>
    <cellStyle name="Normal 2 7 2 6" xfId="2858" xr:uid="{00000000-0005-0000-0000-000033050000}"/>
    <cellStyle name="Normal 2 7 2 7" xfId="3221" xr:uid="{00000000-0005-0000-0000-000034050000}"/>
    <cellStyle name="Normal 2 7 2 8" xfId="3330" xr:uid="{00000000-0005-0000-0000-000035050000}"/>
    <cellStyle name="Normal 2 7 2 9" xfId="3440" xr:uid="{00000000-0005-0000-0000-000036050000}"/>
    <cellStyle name="Normal 2 7 3" xfId="874" xr:uid="{00000000-0005-0000-0000-000037050000}"/>
    <cellStyle name="Normal 2 7 3 2" xfId="875" xr:uid="{00000000-0005-0000-0000-000038050000}"/>
    <cellStyle name="Normal 2 7 3 2 2" xfId="2621" xr:uid="{00000000-0005-0000-0000-000039050000}"/>
    <cellStyle name="Normal 2 7 3 2 2 2" xfId="2984" xr:uid="{00000000-0005-0000-0000-00003A050000}"/>
    <cellStyle name="Normal 2 7 3 2 3" xfId="2742" xr:uid="{00000000-0005-0000-0000-00003B050000}"/>
    <cellStyle name="Normal 2 7 3 2 3 2" xfId="3105" xr:uid="{00000000-0005-0000-0000-00003C050000}"/>
    <cellStyle name="Normal 2 7 3 2 4" xfId="2863" xr:uid="{00000000-0005-0000-0000-00003D050000}"/>
    <cellStyle name="Normal 2 7 3 2 5" xfId="3226" xr:uid="{00000000-0005-0000-0000-00003E050000}"/>
    <cellStyle name="Normal 2 7 3 2 6" xfId="3335" xr:uid="{00000000-0005-0000-0000-00003F050000}"/>
    <cellStyle name="Normal 2 7 3 2 7" xfId="3445" xr:uid="{00000000-0005-0000-0000-000040050000}"/>
    <cellStyle name="Normal 2 7 3 3" xfId="2620" xr:uid="{00000000-0005-0000-0000-000041050000}"/>
    <cellStyle name="Normal 2 7 3 3 2" xfId="2983" xr:uid="{00000000-0005-0000-0000-000042050000}"/>
    <cellStyle name="Normal 2 7 3 4" xfId="2741" xr:uid="{00000000-0005-0000-0000-000043050000}"/>
    <cellStyle name="Normal 2 7 3 4 2" xfId="3104" xr:uid="{00000000-0005-0000-0000-000044050000}"/>
    <cellStyle name="Normal 2 7 3 5" xfId="2862" xr:uid="{00000000-0005-0000-0000-000045050000}"/>
    <cellStyle name="Normal 2 7 3 6" xfId="3225" xr:uid="{00000000-0005-0000-0000-000046050000}"/>
    <cellStyle name="Normal 2 7 3 7" xfId="3334" xr:uid="{00000000-0005-0000-0000-000047050000}"/>
    <cellStyle name="Normal 2 7 3 8" xfId="3444" xr:uid="{00000000-0005-0000-0000-000048050000}"/>
    <cellStyle name="Normal 2 7 4" xfId="876" xr:uid="{00000000-0005-0000-0000-000049050000}"/>
    <cellStyle name="Normal 2 7 4 2" xfId="2622" xr:uid="{00000000-0005-0000-0000-00004A050000}"/>
    <cellStyle name="Normal 2 7 4 2 2" xfId="2985" xr:uid="{00000000-0005-0000-0000-00004B050000}"/>
    <cellStyle name="Normal 2 7 4 3" xfId="2743" xr:uid="{00000000-0005-0000-0000-00004C050000}"/>
    <cellStyle name="Normal 2 7 4 3 2" xfId="3106" xr:uid="{00000000-0005-0000-0000-00004D050000}"/>
    <cellStyle name="Normal 2 7 4 4" xfId="2864" xr:uid="{00000000-0005-0000-0000-00004E050000}"/>
    <cellStyle name="Normal 2 7 4 5" xfId="3227" xr:uid="{00000000-0005-0000-0000-00004F050000}"/>
    <cellStyle name="Normal 2 7 4 6" xfId="3336" xr:uid="{00000000-0005-0000-0000-000050050000}"/>
    <cellStyle name="Normal 2 7 4 7" xfId="3446" xr:uid="{00000000-0005-0000-0000-000051050000}"/>
    <cellStyle name="Normal 2 8" xfId="877" xr:uid="{00000000-0005-0000-0000-000052050000}"/>
    <cellStyle name="Normal 2 9" xfId="878" xr:uid="{00000000-0005-0000-0000-000053050000}"/>
    <cellStyle name="Normal 2_ORÇAMENTO BALANÇA SELETIVA ANCHIETA-rodrigo" xfId="879" xr:uid="{00000000-0005-0000-0000-000054050000}"/>
    <cellStyle name="Normal 20" xfId="880" xr:uid="{00000000-0005-0000-0000-000055050000}"/>
    <cellStyle name="Normal 20 2" xfId="881" xr:uid="{00000000-0005-0000-0000-000056050000}"/>
    <cellStyle name="Normal 20 2 2" xfId="2623" xr:uid="{00000000-0005-0000-0000-000057050000}"/>
    <cellStyle name="Normal 20 2 2 2" xfId="2986" xr:uid="{00000000-0005-0000-0000-000058050000}"/>
    <cellStyle name="Normal 20 2 3" xfId="2744" xr:uid="{00000000-0005-0000-0000-000059050000}"/>
    <cellStyle name="Normal 20 2 3 2" xfId="3107" xr:uid="{00000000-0005-0000-0000-00005A050000}"/>
    <cellStyle name="Normal 20 2 4" xfId="2865" xr:uid="{00000000-0005-0000-0000-00005B050000}"/>
    <cellStyle name="Normal 20 2 5" xfId="3228" xr:uid="{00000000-0005-0000-0000-00005C050000}"/>
    <cellStyle name="Normal 20 2 6" xfId="3337" xr:uid="{00000000-0005-0000-0000-00005D050000}"/>
    <cellStyle name="Normal 20 2 7" xfId="3447" xr:uid="{00000000-0005-0000-0000-00005E050000}"/>
    <cellStyle name="Normal 21" xfId="882" xr:uid="{00000000-0005-0000-0000-00005F050000}"/>
    <cellStyle name="Normal 21 2" xfId="883" xr:uid="{00000000-0005-0000-0000-000060050000}"/>
    <cellStyle name="Normal 21 2 2" xfId="2624" xr:uid="{00000000-0005-0000-0000-000061050000}"/>
    <cellStyle name="Normal 21 2 2 2" xfId="2987" xr:uid="{00000000-0005-0000-0000-000062050000}"/>
    <cellStyle name="Normal 21 2 3" xfId="2745" xr:uid="{00000000-0005-0000-0000-000063050000}"/>
    <cellStyle name="Normal 21 2 3 2" xfId="3108" xr:uid="{00000000-0005-0000-0000-000064050000}"/>
    <cellStyle name="Normal 21 2 4" xfId="2866" xr:uid="{00000000-0005-0000-0000-000065050000}"/>
    <cellStyle name="Normal 21 2 5" xfId="3229" xr:uid="{00000000-0005-0000-0000-000066050000}"/>
    <cellStyle name="Normal 21 2 6" xfId="3338" xr:uid="{00000000-0005-0000-0000-000067050000}"/>
    <cellStyle name="Normal 21 2 7" xfId="3448" xr:uid="{00000000-0005-0000-0000-000068050000}"/>
    <cellStyle name="Normal 22" xfId="884" xr:uid="{00000000-0005-0000-0000-000069050000}"/>
    <cellStyle name="Normal 22 2" xfId="885" xr:uid="{00000000-0005-0000-0000-00006A050000}"/>
    <cellStyle name="Normal 22 3" xfId="2625" xr:uid="{00000000-0005-0000-0000-00006B050000}"/>
    <cellStyle name="Normal 22 3 2" xfId="2988" xr:uid="{00000000-0005-0000-0000-00006C050000}"/>
    <cellStyle name="Normal 22 4" xfId="2746" xr:uid="{00000000-0005-0000-0000-00006D050000}"/>
    <cellStyle name="Normal 22 4 2" xfId="3109" xr:uid="{00000000-0005-0000-0000-00006E050000}"/>
    <cellStyle name="Normal 22 5" xfId="2867" xr:uid="{00000000-0005-0000-0000-00006F050000}"/>
    <cellStyle name="Normal 22 6" xfId="3230" xr:uid="{00000000-0005-0000-0000-000070050000}"/>
    <cellStyle name="Normal 22 7" xfId="3339" xr:uid="{00000000-0005-0000-0000-000071050000}"/>
    <cellStyle name="Normal 22 8" xfId="3449" xr:uid="{00000000-0005-0000-0000-000072050000}"/>
    <cellStyle name="Normal 23" xfId="886" xr:uid="{00000000-0005-0000-0000-000073050000}"/>
    <cellStyle name="Normal 23 2" xfId="2626" xr:uid="{00000000-0005-0000-0000-000074050000}"/>
    <cellStyle name="Normal 23 2 2" xfId="2989" xr:uid="{00000000-0005-0000-0000-000075050000}"/>
    <cellStyle name="Normal 23 3" xfId="2747" xr:uid="{00000000-0005-0000-0000-000076050000}"/>
    <cellStyle name="Normal 23 3 2" xfId="3110" xr:uid="{00000000-0005-0000-0000-000077050000}"/>
    <cellStyle name="Normal 23 4" xfId="2868" xr:uid="{00000000-0005-0000-0000-000078050000}"/>
    <cellStyle name="Normal 23 5" xfId="3231" xr:uid="{00000000-0005-0000-0000-000079050000}"/>
    <cellStyle name="Normal 23 6" xfId="3340" xr:uid="{00000000-0005-0000-0000-00007A050000}"/>
    <cellStyle name="Normal 23 7" xfId="3450" xr:uid="{00000000-0005-0000-0000-00007B050000}"/>
    <cellStyle name="Normal 24" xfId="887" xr:uid="{00000000-0005-0000-0000-00007C050000}"/>
    <cellStyle name="Normal 24 2" xfId="888" xr:uid="{00000000-0005-0000-0000-00007D050000}"/>
    <cellStyle name="Normal 25" xfId="889" xr:uid="{00000000-0005-0000-0000-00007E050000}"/>
    <cellStyle name="Normal 25 2" xfId="890" xr:uid="{00000000-0005-0000-0000-00007F050000}"/>
    <cellStyle name="Normal 26" xfId="891" xr:uid="{00000000-0005-0000-0000-000080050000}"/>
    <cellStyle name="Normal 26 2" xfId="892" xr:uid="{00000000-0005-0000-0000-000081050000}"/>
    <cellStyle name="Normal 27" xfId="893" xr:uid="{00000000-0005-0000-0000-000082050000}"/>
    <cellStyle name="Normal 27 2" xfId="894" xr:uid="{00000000-0005-0000-0000-000083050000}"/>
    <cellStyle name="Normal 28" xfId="895" xr:uid="{00000000-0005-0000-0000-000084050000}"/>
    <cellStyle name="Normal 28 2" xfId="896" xr:uid="{00000000-0005-0000-0000-000085050000}"/>
    <cellStyle name="Normal 28 3" xfId="2627" xr:uid="{00000000-0005-0000-0000-000086050000}"/>
    <cellStyle name="Normal 28 3 2" xfId="2990" xr:uid="{00000000-0005-0000-0000-000087050000}"/>
    <cellStyle name="Normal 28 4" xfId="2748" xr:uid="{00000000-0005-0000-0000-000088050000}"/>
    <cellStyle name="Normal 28 4 2" xfId="3111" xr:uid="{00000000-0005-0000-0000-000089050000}"/>
    <cellStyle name="Normal 28 5" xfId="2869" xr:uid="{00000000-0005-0000-0000-00008A050000}"/>
    <cellStyle name="Normal 28 6" xfId="3232" xr:uid="{00000000-0005-0000-0000-00008B050000}"/>
    <cellStyle name="Normal 28 7" xfId="3341" xr:uid="{00000000-0005-0000-0000-00008C050000}"/>
    <cellStyle name="Normal 28 8" xfId="3451" xr:uid="{00000000-0005-0000-0000-00008D050000}"/>
    <cellStyle name="Normal 29" xfId="897" xr:uid="{00000000-0005-0000-0000-00008E050000}"/>
    <cellStyle name="Normal 29 2" xfId="898" xr:uid="{00000000-0005-0000-0000-00008F050000}"/>
    <cellStyle name="Normal 29 3" xfId="2628" xr:uid="{00000000-0005-0000-0000-000090050000}"/>
    <cellStyle name="Normal 29 3 2" xfId="2991" xr:uid="{00000000-0005-0000-0000-000091050000}"/>
    <cellStyle name="Normal 29 4" xfId="2749" xr:uid="{00000000-0005-0000-0000-000092050000}"/>
    <cellStyle name="Normal 29 4 2" xfId="3112" xr:uid="{00000000-0005-0000-0000-000093050000}"/>
    <cellStyle name="Normal 29 5" xfId="2870" xr:uid="{00000000-0005-0000-0000-000094050000}"/>
    <cellStyle name="Normal 29 6" xfId="3233" xr:uid="{00000000-0005-0000-0000-000095050000}"/>
    <cellStyle name="Normal 29 7" xfId="3342" xr:uid="{00000000-0005-0000-0000-000096050000}"/>
    <cellStyle name="Normal 29 8" xfId="3452" xr:uid="{00000000-0005-0000-0000-000097050000}"/>
    <cellStyle name="Normal 3" xfId="899" xr:uid="{00000000-0005-0000-0000-000098050000}"/>
    <cellStyle name="Normal 3 10" xfId="900" xr:uid="{00000000-0005-0000-0000-000099050000}"/>
    <cellStyle name="Normal 3 11" xfId="901" xr:uid="{00000000-0005-0000-0000-00009A050000}"/>
    <cellStyle name="Normal 3 12" xfId="902" xr:uid="{00000000-0005-0000-0000-00009B050000}"/>
    <cellStyle name="Normal 3 13" xfId="903" xr:uid="{00000000-0005-0000-0000-00009C050000}"/>
    <cellStyle name="Normal 3 2" xfId="904" xr:uid="{00000000-0005-0000-0000-00009D050000}"/>
    <cellStyle name="Normal 3 2 2" xfId="905" xr:uid="{00000000-0005-0000-0000-00009E050000}"/>
    <cellStyle name="Normal 3 3" xfId="906" xr:uid="{00000000-0005-0000-0000-00009F050000}"/>
    <cellStyle name="Normal 3 4" xfId="907" xr:uid="{00000000-0005-0000-0000-0000A0050000}"/>
    <cellStyle name="Normal 3 5" xfId="908" xr:uid="{00000000-0005-0000-0000-0000A1050000}"/>
    <cellStyle name="Normal 3 6" xfId="909" xr:uid="{00000000-0005-0000-0000-0000A2050000}"/>
    <cellStyle name="Normal 3 7" xfId="910" xr:uid="{00000000-0005-0000-0000-0000A3050000}"/>
    <cellStyle name="Normal 3 8" xfId="911" xr:uid="{00000000-0005-0000-0000-0000A4050000}"/>
    <cellStyle name="Normal 3 9" xfId="912" xr:uid="{00000000-0005-0000-0000-0000A5050000}"/>
    <cellStyle name="Normal 3_ORÇAMENTO BALANÇA SELETIVA ANCHIETA-rodrigo" xfId="913" xr:uid="{00000000-0005-0000-0000-0000A6050000}"/>
    <cellStyle name="Normal 30" xfId="914" xr:uid="{00000000-0005-0000-0000-0000A7050000}"/>
    <cellStyle name="Normal 30 2" xfId="2629" xr:uid="{00000000-0005-0000-0000-0000A8050000}"/>
    <cellStyle name="Normal 30 2 2" xfId="2992" xr:uid="{00000000-0005-0000-0000-0000A9050000}"/>
    <cellStyle name="Normal 30 3" xfId="2750" xr:uid="{00000000-0005-0000-0000-0000AA050000}"/>
    <cellStyle name="Normal 30 3 2" xfId="3113" xr:uid="{00000000-0005-0000-0000-0000AB050000}"/>
    <cellStyle name="Normal 30 4" xfId="2871" xr:uid="{00000000-0005-0000-0000-0000AC050000}"/>
    <cellStyle name="Normal 30 5" xfId="3234" xr:uid="{00000000-0005-0000-0000-0000AD050000}"/>
    <cellStyle name="Normal 30 6" xfId="3343" xr:uid="{00000000-0005-0000-0000-0000AE050000}"/>
    <cellStyle name="Normal 30 7" xfId="3453" xr:uid="{00000000-0005-0000-0000-0000AF050000}"/>
    <cellStyle name="Normal 31" xfId="915" xr:uid="{00000000-0005-0000-0000-0000B0050000}"/>
    <cellStyle name="Normal 31 2" xfId="2630" xr:uid="{00000000-0005-0000-0000-0000B1050000}"/>
    <cellStyle name="Normal 31 2 2" xfId="2993" xr:uid="{00000000-0005-0000-0000-0000B2050000}"/>
    <cellStyle name="Normal 31 3" xfId="2751" xr:uid="{00000000-0005-0000-0000-0000B3050000}"/>
    <cellStyle name="Normal 31 3 2" xfId="3114" xr:uid="{00000000-0005-0000-0000-0000B4050000}"/>
    <cellStyle name="Normal 31 4" xfId="2872" xr:uid="{00000000-0005-0000-0000-0000B5050000}"/>
    <cellStyle name="Normal 31 5" xfId="3235" xr:uid="{00000000-0005-0000-0000-0000B6050000}"/>
    <cellStyle name="Normal 31 6" xfId="3344" xr:uid="{00000000-0005-0000-0000-0000B7050000}"/>
    <cellStyle name="Normal 31 7" xfId="3454" xr:uid="{00000000-0005-0000-0000-0000B8050000}"/>
    <cellStyle name="Normal 32" xfId="916" xr:uid="{00000000-0005-0000-0000-0000B9050000}"/>
    <cellStyle name="Normal 32 2" xfId="2631" xr:uid="{00000000-0005-0000-0000-0000BA050000}"/>
    <cellStyle name="Normal 32 2 2" xfId="2994" xr:uid="{00000000-0005-0000-0000-0000BB050000}"/>
    <cellStyle name="Normal 32 3" xfId="2752" xr:uid="{00000000-0005-0000-0000-0000BC050000}"/>
    <cellStyle name="Normal 32 3 2" xfId="3115" xr:uid="{00000000-0005-0000-0000-0000BD050000}"/>
    <cellStyle name="Normal 32 4" xfId="2873" xr:uid="{00000000-0005-0000-0000-0000BE050000}"/>
    <cellStyle name="Normal 32 5" xfId="3236" xr:uid="{00000000-0005-0000-0000-0000BF050000}"/>
    <cellStyle name="Normal 32 6" xfId="3345" xr:uid="{00000000-0005-0000-0000-0000C0050000}"/>
    <cellStyle name="Normal 32 7" xfId="3455" xr:uid="{00000000-0005-0000-0000-0000C1050000}"/>
    <cellStyle name="Normal 33" xfId="917" xr:uid="{00000000-0005-0000-0000-0000C2050000}"/>
    <cellStyle name="Normal 33 2" xfId="2632" xr:uid="{00000000-0005-0000-0000-0000C3050000}"/>
    <cellStyle name="Normal 33 2 2" xfId="2995" xr:uid="{00000000-0005-0000-0000-0000C4050000}"/>
    <cellStyle name="Normal 33 3" xfId="2753" xr:uid="{00000000-0005-0000-0000-0000C5050000}"/>
    <cellStyle name="Normal 33 3 2" xfId="3116" xr:uid="{00000000-0005-0000-0000-0000C6050000}"/>
    <cellStyle name="Normal 33 4" xfId="2874" xr:uid="{00000000-0005-0000-0000-0000C7050000}"/>
    <cellStyle name="Normal 33 5" xfId="3237" xr:uid="{00000000-0005-0000-0000-0000C8050000}"/>
    <cellStyle name="Normal 33 6" xfId="3346" xr:uid="{00000000-0005-0000-0000-0000C9050000}"/>
    <cellStyle name="Normal 33 7" xfId="3456" xr:uid="{00000000-0005-0000-0000-0000CA050000}"/>
    <cellStyle name="Normal 34" xfId="918" xr:uid="{00000000-0005-0000-0000-0000CB050000}"/>
    <cellStyle name="Normal 34 2" xfId="2633" xr:uid="{00000000-0005-0000-0000-0000CC050000}"/>
    <cellStyle name="Normal 34 2 2" xfId="2996" xr:uid="{00000000-0005-0000-0000-0000CD050000}"/>
    <cellStyle name="Normal 34 3" xfId="2754" xr:uid="{00000000-0005-0000-0000-0000CE050000}"/>
    <cellStyle name="Normal 34 3 2" xfId="3117" xr:uid="{00000000-0005-0000-0000-0000CF050000}"/>
    <cellStyle name="Normal 34 4" xfId="2875" xr:uid="{00000000-0005-0000-0000-0000D0050000}"/>
    <cellStyle name="Normal 34 5" xfId="3238" xr:uid="{00000000-0005-0000-0000-0000D1050000}"/>
    <cellStyle name="Normal 34 6" xfId="3347" xr:uid="{00000000-0005-0000-0000-0000D2050000}"/>
    <cellStyle name="Normal 34 7" xfId="3457" xr:uid="{00000000-0005-0000-0000-0000D3050000}"/>
    <cellStyle name="Normal 35" xfId="919" xr:uid="{00000000-0005-0000-0000-0000D4050000}"/>
    <cellStyle name="Normal 35 2" xfId="2634" xr:uid="{00000000-0005-0000-0000-0000D5050000}"/>
    <cellStyle name="Normal 35 2 2" xfId="2997" xr:uid="{00000000-0005-0000-0000-0000D6050000}"/>
    <cellStyle name="Normal 35 3" xfId="2755" xr:uid="{00000000-0005-0000-0000-0000D7050000}"/>
    <cellStyle name="Normal 35 3 2" xfId="3118" xr:uid="{00000000-0005-0000-0000-0000D8050000}"/>
    <cellStyle name="Normal 35 4" xfId="2876" xr:uid="{00000000-0005-0000-0000-0000D9050000}"/>
    <cellStyle name="Normal 35 5" xfId="3239" xr:uid="{00000000-0005-0000-0000-0000DA050000}"/>
    <cellStyle name="Normal 35 6" xfId="3348" xr:uid="{00000000-0005-0000-0000-0000DB050000}"/>
    <cellStyle name="Normal 35 7" xfId="3458" xr:uid="{00000000-0005-0000-0000-0000DC050000}"/>
    <cellStyle name="Normal 36" xfId="920" xr:uid="{00000000-0005-0000-0000-0000DD050000}"/>
    <cellStyle name="Normal 36 2" xfId="2635" xr:uid="{00000000-0005-0000-0000-0000DE050000}"/>
    <cellStyle name="Normal 36 2 2" xfId="2998" xr:uid="{00000000-0005-0000-0000-0000DF050000}"/>
    <cellStyle name="Normal 36 3" xfId="2756" xr:uid="{00000000-0005-0000-0000-0000E0050000}"/>
    <cellStyle name="Normal 36 3 2" xfId="3119" xr:uid="{00000000-0005-0000-0000-0000E1050000}"/>
    <cellStyle name="Normal 36 4" xfId="2877" xr:uid="{00000000-0005-0000-0000-0000E2050000}"/>
    <cellStyle name="Normal 36 5" xfId="3240" xr:uid="{00000000-0005-0000-0000-0000E3050000}"/>
    <cellStyle name="Normal 36 6" xfId="3349" xr:uid="{00000000-0005-0000-0000-0000E4050000}"/>
    <cellStyle name="Normal 36 7" xfId="3459" xr:uid="{00000000-0005-0000-0000-0000E5050000}"/>
    <cellStyle name="Normal 37" xfId="921" xr:uid="{00000000-0005-0000-0000-0000E6050000}"/>
    <cellStyle name="Normal 37 2" xfId="2636" xr:uid="{00000000-0005-0000-0000-0000E7050000}"/>
    <cellStyle name="Normal 37 2 2" xfId="2999" xr:uid="{00000000-0005-0000-0000-0000E8050000}"/>
    <cellStyle name="Normal 37 3" xfId="2757" xr:uid="{00000000-0005-0000-0000-0000E9050000}"/>
    <cellStyle name="Normal 37 3 2" xfId="3120" xr:uid="{00000000-0005-0000-0000-0000EA050000}"/>
    <cellStyle name="Normal 37 4" xfId="2878" xr:uid="{00000000-0005-0000-0000-0000EB050000}"/>
    <cellStyle name="Normal 37 5" xfId="3241" xr:uid="{00000000-0005-0000-0000-0000EC050000}"/>
    <cellStyle name="Normal 37 6" xfId="3350" xr:uid="{00000000-0005-0000-0000-0000ED050000}"/>
    <cellStyle name="Normal 37 7" xfId="3460" xr:uid="{00000000-0005-0000-0000-0000EE050000}"/>
    <cellStyle name="Normal 38" xfId="922" xr:uid="{00000000-0005-0000-0000-0000EF050000}"/>
    <cellStyle name="Normal 38 2" xfId="2637" xr:uid="{00000000-0005-0000-0000-0000F0050000}"/>
    <cellStyle name="Normal 38 2 2" xfId="3000" xr:uid="{00000000-0005-0000-0000-0000F1050000}"/>
    <cellStyle name="Normal 38 3" xfId="2758" xr:uid="{00000000-0005-0000-0000-0000F2050000}"/>
    <cellStyle name="Normal 38 3 2" xfId="3121" xr:uid="{00000000-0005-0000-0000-0000F3050000}"/>
    <cellStyle name="Normal 38 4" xfId="2879" xr:uid="{00000000-0005-0000-0000-0000F4050000}"/>
    <cellStyle name="Normal 38 5" xfId="3242" xr:uid="{00000000-0005-0000-0000-0000F5050000}"/>
    <cellStyle name="Normal 38 6" xfId="3351" xr:uid="{00000000-0005-0000-0000-0000F6050000}"/>
    <cellStyle name="Normal 38 7" xfId="3461" xr:uid="{00000000-0005-0000-0000-0000F7050000}"/>
    <cellStyle name="Normal 39" xfId="923" xr:uid="{00000000-0005-0000-0000-0000F8050000}"/>
    <cellStyle name="Normal 39 2" xfId="2638" xr:uid="{00000000-0005-0000-0000-0000F9050000}"/>
    <cellStyle name="Normal 39 2 2" xfId="3001" xr:uid="{00000000-0005-0000-0000-0000FA050000}"/>
    <cellStyle name="Normal 39 3" xfId="2759" xr:uid="{00000000-0005-0000-0000-0000FB050000}"/>
    <cellStyle name="Normal 39 3 2" xfId="3122" xr:uid="{00000000-0005-0000-0000-0000FC050000}"/>
    <cellStyle name="Normal 39 4" xfId="2880" xr:uid="{00000000-0005-0000-0000-0000FD050000}"/>
    <cellStyle name="Normal 39 5" xfId="3243" xr:uid="{00000000-0005-0000-0000-0000FE050000}"/>
    <cellStyle name="Normal 39 6" xfId="3352" xr:uid="{00000000-0005-0000-0000-0000FF050000}"/>
    <cellStyle name="Normal 39 7" xfId="3462" xr:uid="{00000000-0005-0000-0000-000000060000}"/>
    <cellStyle name="Normal 4" xfId="924" xr:uid="{00000000-0005-0000-0000-000001060000}"/>
    <cellStyle name="Normal 4 2" xfId="925" xr:uid="{00000000-0005-0000-0000-000002060000}"/>
    <cellStyle name="Normal 4 2 2" xfId="926" xr:uid="{00000000-0005-0000-0000-000003060000}"/>
    <cellStyle name="Normal 4 2 3" xfId="927" xr:uid="{00000000-0005-0000-0000-000004060000}"/>
    <cellStyle name="Normal 4 3" xfId="928" xr:uid="{00000000-0005-0000-0000-000005060000}"/>
    <cellStyle name="Normal 4 4" xfId="929" xr:uid="{00000000-0005-0000-0000-000006060000}"/>
    <cellStyle name="Normal 40" xfId="930" xr:uid="{00000000-0005-0000-0000-000007060000}"/>
    <cellStyle name="Normal 40 2" xfId="2639" xr:uid="{00000000-0005-0000-0000-000008060000}"/>
    <cellStyle name="Normal 40 2 2" xfId="3002" xr:uid="{00000000-0005-0000-0000-000009060000}"/>
    <cellStyle name="Normal 40 3" xfId="2760" xr:uid="{00000000-0005-0000-0000-00000A060000}"/>
    <cellStyle name="Normal 40 3 2" xfId="3123" xr:uid="{00000000-0005-0000-0000-00000B060000}"/>
    <cellStyle name="Normal 40 4" xfId="2881" xr:uid="{00000000-0005-0000-0000-00000C060000}"/>
    <cellStyle name="Normal 40 5" xfId="3244" xr:uid="{00000000-0005-0000-0000-00000D060000}"/>
    <cellStyle name="Normal 40 6" xfId="3353" xr:uid="{00000000-0005-0000-0000-00000E060000}"/>
    <cellStyle name="Normal 40 7" xfId="3463" xr:uid="{00000000-0005-0000-0000-00000F060000}"/>
    <cellStyle name="Normal 41" xfId="931" xr:uid="{00000000-0005-0000-0000-000010060000}"/>
    <cellStyle name="Normal 41 2" xfId="2640" xr:uid="{00000000-0005-0000-0000-000011060000}"/>
    <cellStyle name="Normal 41 2 2" xfId="3003" xr:uid="{00000000-0005-0000-0000-000012060000}"/>
    <cellStyle name="Normal 41 3" xfId="2761" xr:uid="{00000000-0005-0000-0000-000013060000}"/>
    <cellStyle name="Normal 41 3 2" xfId="3124" xr:uid="{00000000-0005-0000-0000-000014060000}"/>
    <cellStyle name="Normal 41 4" xfId="2882" xr:uid="{00000000-0005-0000-0000-000015060000}"/>
    <cellStyle name="Normal 41 5" xfId="3245" xr:uid="{00000000-0005-0000-0000-000016060000}"/>
    <cellStyle name="Normal 41 6" xfId="3354" xr:uid="{00000000-0005-0000-0000-000017060000}"/>
    <cellStyle name="Normal 41 7" xfId="3464" xr:uid="{00000000-0005-0000-0000-000018060000}"/>
    <cellStyle name="Normal 42" xfId="932" xr:uid="{00000000-0005-0000-0000-000019060000}"/>
    <cellStyle name="Normal 42 2" xfId="2641" xr:uid="{00000000-0005-0000-0000-00001A060000}"/>
    <cellStyle name="Normal 42 2 2" xfId="3004" xr:uid="{00000000-0005-0000-0000-00001B060000}"/>
    <cellStyle name="Normal 42 3" xfId="2762" xr:uid="{00000000-0005-0000-0000-00001C060000}"/>
    <cellStyle name="Normal 42 3 2" xfId="3125" xr:uid="{00000000-0005-0000-0000-00001D060000}"/>
    <cellStyle name="Normal 42 4" xfId="2883" xr:uid="{00000000-0005-0000-0000-00001E060000}"/>
    <cellStyle name="Normal 42 5" xfId="3246" xr:uid="{00000000-0005-0000-0000-00001F060000}"/>
    <cellStyle name="Normal 42 6" xfId="3355" xr:uid="{00000000-0005-0000-0000-000020060000}"/>
    <cellStyle name="Normal 42 7" xfId="3465" xr:uid="{00000000-0005-0000-0000-000021060000}"/>
    <cellStyle name="Normal 43" xfId="933" xr:uid="{00000000-0005-0000-0000-000022060000}"/>
    <cellStyle name="Normal 43 2" xfId="2642" xr:uid="{00000000-0005-0000-0000-000023060000}"/>
    <cellStyle name="Normal 43 2 2" xfId="3005" xr:uid="{00000000-0005-0000-0000-000024060000}"/>
    <cellStyle name="Normal 43 3" xfId="2763" xr:uid="{00000000-0005-0000-0000-000025060000}"/>
    <cellStyle name="Normal 43 3 2" xfId="3126" xr:uid="{00000000-0005-0000-0000-000026060000}"/>
    <cellStyle name="Normal 43 4" xfId="2884" xr:uid="{00000000-0005-0000-0000-000027060000}"/>
    <cellStyle name="Normal 43 5" xfId="3247" xr:uid="{00000000-0005-0000-0000-000028060000}"/>
    <cellStyle name="Normal 43 6" xfId="3356" xr:uid="{00000000-0005-0000-0000-000029060000}"/>
    <cellStyle name="Normal 43 7" xfId="3466" xr:uid="{00000000-0005-0000-0000-00002A060000}"/>
    <cellStyle name="Normal 44" xfId="934" xr:uid="{00000000-0005-0000-0000-00002B060000}"/>
    <cellStyle name="Normal 44 2" xfId="2643" xr:uid="{00000000-0005-0000-0000-00002C060000}"/>
    <cellStyle name="Normal 44 2 2" xfId="3006" xr:uid="{00000000-0005-0000-0000-00002D060000}"/>
    <cellStyle name="Normal 44 3" xfId="2764" xr:uid="{00000000-0005-0000-0000-00002E060000}"/>
    <cellStyle name="Normal 44 3 2" xfId="3127" xr:uid="{00000000-0005-0000-0000-00002F060000}"/>
    <cellStyle name="Normal 44 4" xfId="2885" xr:uid="{00000000-0005-0000-0000-000030060000}"/>
    <cellStyle name="Normal 44 5" xfId="3248" xr:uid="{00000000-0005-0000-0000-000031060000}"/>
    <cellStyle name="Normal 44 6" xfId="3357" xr:uid="{00000000-0005-0000-0000-000032060000}"/>
    <cellStyle name="Normal 44 7" xfId="3467" xr:uid="{00000000-0005-0000-0000-000033060000}"/>
    <cellStyle name="Normal 45" xfId="935" xr:uid="{00000000-0005-0000-0000-000034060000}"/>
    <cellStyle name="Normal 45 2" xfId="2644" xr:uid="{00000000-0005-0000-0000-000035060000}"/>
    <cellStyle name="Normal 45 2 2" xfId="3007" xr:uid="{00000000-0005-0000-0000-000036060000}"/>
    <cellStyle name="Normal 45 3" xfId="2765" xr:uid="{00000000-0005-0000-0000-000037060000}"/>
    <cellStyle name="Normal 45 3 2" xfId="3128" xr:uid="{00000000-0005-0000-0000-000038060000}"/>
    <cellStyle name="Normal 45 4" xfId="2886" xr:uid="{00000000-0005-0000-0000-000039060000}"/>
    <cellStyle name="Normal 45 5" xfId="3249" xr:uid="{00000000-0005-0000-0000-00003A060000}"/>
    <cellStyle name="Normal 45 6" xfId="3358" xr:uid="{00000000-0005-0000-0000-00003B060000}"/>
    <cellStyle name="Normal 45 7" xfId="3468" xr:uid="{00000000-0005-0000-0000-00003C060000}"/>
    <cellStyle name="Normal 46" xfId="936" xr:uid="{00000000-0005-0000-0000-00003D060000}"/>
    <cellStyle name="Normal 46 2" xfId="2645" xr:uid="{00000000-0005-0000-0000-00003E060000}"/>
    <cellStyle name="Normal 46 2 2" xfId="3008" xr:uid="{00000000-0005-0000-0000-00003F060000}"/>
    <cellStyle name="Normal 46 3" xfId="2766" xr:uid="{00000000-0005-0000-0000-000040060000}"/>
    <cellStyle name="Normal 46 3 2" xfId="3129" xr:uid="{00000000-0005-0000-0000-000041060000}"/>
    <cellStyle name="Normal 46 4" xfId="2887" xr:uid="{00000000-0005-0000-0000-000042060000}"/>
    <cellStyle name="Normal 46 5" xfId="3250" xr:uid="{00000000-0005-0000-0000-000043060000}"/>
    <cellStyle name="Normal 46 6" xfId="3359" xr:uid="{00000000-0005-0000-0000-000044060000}"/>
    <cellStyle name="Normal 46 7" xfId="3469" xr:uid="{00000000-0005-0000-0000-000045060000}"/>
    <cellStyle name="Normal 47" xfId="937" xr:uid="{00000000-0005-0000-0000-000046060000}"/>
    <cellStyle name="Normal 47 2" xfId="2646" xr:uid="{00000000-0005-0000-0000-000047060000}"/>
    <cellStyle name="Normal 47 2 2" xfId="3009" xr:uid="{00000000-0005-0000-0000-000048060000}"/>
    <cellStyle name="Normal 47 3" xfId="2767" xr:uid="{00000000-0005-0000-0000-000049060000}"/>
    <cellStyle name="Normal 47 3 2" xfId="3130" xr:uid="{00000000-0005-0000-0000-00004A060000}"/>
    <cellStyle name="Normal 47 4" xfId="2888" xr:uid="{00000000-0005-0000-0000-00004B060000}"/>
    <cellStyle name="Normal 47 5" xfId="3251" xr:uid="{00000000-0005-0000-0000-00004C060000}"/>
    <cellStyle name="Normal 47 6" xfId="3360" xr:uid="{00000000-0005-0000-0000-00004D060000}"/>
    <cellStyle name="Normal 47 7" xfId="3470" xr:uid="{00000000-0005-0000-0000-00004E060000}"/>
    <cellStyle name="Normal 48" xfId="938" xr:uid="{00000000-0005-0000-0000-00004F060000}"/>
    <cellStyle name="Normal 48 2" xfId="2647" xr:uid="{00000000-0005-0000-0000-000050060000}"/>
    <cellStyle name="Normal 48 2 2" xfId="3010" xr:uid="{00000000-0005-0000-0000-000051060000}"/>
    <cellStyle name="Normal 48 3" xfId="2768" xr:uid="{00000000-0005-0000-0000-000052060000}"/>
    <cellStyle name="Normal 48 3 2" xfId="3131" xr:uid="{00000000-0005-0000-0000-000053060000}"/>
    <cellStyle name="Normal 48 4" xfId="2889" xr:uid="{00000000-0005-0000-0000-000054060000}"/>
    <cellStyle name="Normal 48 5" xfId="3252" xr:uid="{00000000-0005-0000-0000-000055060000}"/>
    <cellStyle name="Normal 48 6" xfId="3361" xr:uid="{00000000-0005-0000-0000-000056060000}"/>
    <cellStyle name="Normal 48 7" xfId="3471" xr:uid="{00000000-0005-0000-0000-000057060000}"/>
    <cellStyle name="Normal 49" xfId="939" xr:uid="{00000000-0005-0000-0000-000058060000}"/>
    <cellStyle name="Normal 49 2" xfId="2648" xr:uid="{00000000-0005-0000-0000-000059060000}"/>
    <cellStyle name="Normal 49 2 2" xfId="3011" xr:uid="{00000000-0005-0000-0000-00005A060000}"/>
    <cellStyle name="Normal 49 3" xfId="2769" xr:uid="{00000000-0005-0000-0000-00005B060000}"/>
    <cellStyle name="Normal 49 3 2" xfId="3132" xr:uid="{00000000-0005-0000-0000-00005C060000}"/>
    <cellStyle name="Normal 49 4" xfId="2890" xr:uid="{00000000-0005-0000-0000-00005D060000}"/>
    <cellStyle name="Normal 49 5" xfId="3253" xr:uid="{00000000-0005-0000-0000-00005E060000}"/>
    <cellStyle name="Normal 49 6" xfId="3362" xr:uid="{00000000-0005-0000-0000-00005F060000}"/>
    <cellStyle name="Normal 49 7" xfId="3472" xr:uid="{00000000-0005-0000-0000-000060060000}"/>
    <cellStyle name="Normal 5" xfId="940" xr:uid="{00000000-0005-0000-0000-000061060000}"/>
    <cellStyle name="Normal 5 2" xfId="941" xr:uid="{00000000-0005-0000-0000-000062060000}"/>
    <cellStyle name="Normal 5 3" xfId="942" xr:uid="{00000000-0005-0000-0000-000063060000}"/>
    <cellStyle name="Normal 50" xfId="943" xr:uid="{00000000-0005-0000-0000-000064060000}"/>
    <cellStyle name="Normal 50 2" xfId="2649" xr:uid="{00000000-0005-0000-0000-000065060000}"/>
    <cellStyle name="Normal 50 2 2" xfId="3012" xr:uid="{00000000-0005-0000-0000-000066060000}"/>
    <cellStyle name="Normal 50 3" xfId="2770" xr:uid="{00000000-0005-0000-0000-000067060000}"/>
    <cellStyle name="Normal 50 3 2" xfId="3133" xr:uid="{00000000-0005-0000-0000-000068060000}"/>
    <cellStyle name="Normal 50 4" xfId="2891" xr:uid="{00000000-0005-0000-0000-000069060000}"/>
    <cellStyle name="Normal 50 5" xfId="3254" xr:uid="{00000000-0005-0000-0000-00006A060000}"/>
    <cellStyle name="Normal 50 6" xfId="3363" xr:uid="{00000000-0005-0000-0000-00006B060000}"/>
    <cellStyle name="Normal 50 7" xfId="3473" xr:uid="{00000000-0005-0000-0000-00006C060000}"/>
    <cellStyle name="Normal 51" xfId="944" xr:uid="{00000000-0005-0000-0000-00006D060000}"/>
    <cellStyle name="Normal 51 2" xfId="2650" xr:uid="{00000000-0005-0000-0000-00006E060000}"/>
    <cellStyle name="Normal 51 2 2" xfId="3013" xr:uid="{00000000-0005-0000-0000-00006F060000}"/>
    <cellStyle name="Normal 51 3" xfId="2771" xr:uid="{00000000-0005-0000-0000-000070060000}"/>
    <cellStyle name="Normal 51 3 2" xfId="3134" xr:uid="{00000000-0005-0000-0000-000071060000}"/>
    <cellStyle name="Normal 51 4" xfId="2892" xr:uid="{00000000-0005-0000-0000-000072060000}"/>
    <cellStyle name="Normal 51 5" xfId="3255" xr:uid="{00000000-0005-0000-0000-000073060000}"/>
    <cellStyle name="Normal 51 6" xfId="3364" xr:uid="{00000000-0005-0000-0000-000074060000}"/>
    <cellStyle name="Normal 51 7" xfId="3474" xr:uid="{00000000-0005-0000-0000-000075060000}"/>
    <cellStyle name="Normal 52" xfId="945" xr:uid="{00000000-0005-0000-0000-000076060000}"/>
    <cellStyle name="Normal 52 2" xfId="2651" xr:uid="{00000000-0005-0000-0000-000077060000}"/>
    <cellStyle name="Normal 52 2 2" xfId="3014" xr:uid="{00000000-0005-0000-0000-000078060000}"/>
    <cellStyle name="Normal 52 3" xfId="2772" xr:uid="{00000000-0005-0000-0000-000079060000}"/>
    <cellStyle name="Normal 52 3 2" xfId="3135" xr:uid="{00000000-0005-0000-0000-00007A060000}"/>
    <cellStyle name="Normal 52 4" xfId="2893" xr:uid="{00000000-0005-0000-0000-00007B060000}"/>
    <cellStyle name="Normal 52 5" xfId="3256" xr:uid="{00000000-0005-0000-0000-00007C060000}"/>
    <cellStyle name="Normal 52 6" xfId="3365" xr:uid="{00000000-0005-0000-0000-00007D060000}"/>
    <cellStyle name="Normal 52 7" xfId="3475" xr:uid="{00000000-0005-0000-0000-00007E060000}"/>
    <cellStyle name="Normal 53" xfId="946" xr:uid="{00000000-0005-0000-0000-00007F060000}"/>
    <cellStyle name="Normal 53 2" xfId="2652" xr:uid="{00000000-0005-0000-0000-000080060000}"/>
    <cellStyle name="Normal 53 2 2" xfId="3015" xr:uid="{00000000-0005-0000-0000-000081060000}"/>
    <cellStyle name="Normal 53 3" xfId="2773" xr:uid="{00000000-0005-0000-0000-000082060000}"/>
    <cellStyle name="Normal 53 3 2" xfId="3136" xr:uid="{00000000-0005-0000-0000-000083060000}"/>
    <cellStyle name="Normal 53 4" xfId="2894" xr:uid="{00000000-0005-0000-0000-000084060000}"/>
    <cellStyle name="Normal 53 5" xfId="3257" xr:uid="{00000000-0005-0000-0000-000085060000}"/>
    <cellStyle name="Normal 53 6" xfId="3366" xr:uid="{00000000-0005-0000-0000-000086060000}"/>
    <cellStyle name="Normal 53 7" xfId="3476" xr:uid="{00000000-0005-0000-0000-000087060000}"/>
    <cellStyle name="Normal 54" xfId="947" xr:uid="{00000000-0005-0000-0000-000088060000}"/>
    <cellStyle name="Normal 54 2" xfId="2653" xr:uid="{00000000-0005-0000-0000-000089060000}"/>
    <cellStyle name="Normal 54 2 2" xfId="3016" xr:uid="{00000000-0005-0000-0000-00008A060000}"/>
    <cellStyle name="Normal 54 3" xfId="2774" xr:uid="{00000000-0005-0000-0000-00008B060000}"/>
    <cellStyle name="Normal 54 3 2" xfId="3137" xr:uid="{00000000-0005-0000-0000-00008C060000}"/>
    <cellStyle name="Normal 54 4" xfId="2895" xr:uid="{00000000-0005-0000-0000-00008D060000}"/>
    <cellStyle name="Normal 54 5" xfId="3258" xr:uid="{00000000-0005-0000-0000-00008E060000}"/>
    <cellStyle name="Normal 54 6" xfId="3367" xr:uid="{00000000-0005-0000-0000-00008F060000}"/>
    <cellStyle name="Normal 54 7" xfId="3477" xr:uid="{00000000-0005-0000-0000-000090060000}"/>
    <cellStyle name="Normal 55" xfId="948" xr:uid="{00000000-0005-0000-0000-000091060000}"/>
    <cellStyle name="Normal 55 2" xfId="2654" xr:uid="{00000000-0005-0000-0000-000092060000}"/>
    <cellStyle name="Normal 55 2 2" xfId="3017" xr:uid="{00000000-0005-0000-0000-000093060000}"/>
    <cellStyle name="Normal 55 3" xfId="2775" xr:uid="{00000000-0005-0000-0000-000094060000}"/>
    <cellStyle name="Normal 55 3 2" xfId="3138" xr:uid="{00000000-0005-0000-0000-000095060000}"/>
    <cellStyle name="Normal 55 4" xfId="2896" xr:uid="{00000000-0005-0000-0000-000096060000}"/>
    <cellStyle name="Normal 55 5" xfId="3259" xr:uid="{00000000-0005-0000-0000-000097060000}"/>
    <cellStyle name="Normal 55 6" xfId="3368" xr:uid="{00000000-0005-0000-0000-000098060000}"/>
    <cellStyle name="Normal 55 7" xfId="3478" xr:uid="{00000000-0005-0000-0000-000099060000}"/>
    <cellStyle name="Normal 56" xfId="949" xr:uid="{00000000-0005-0000-0000-00009A060000}"/>
    <cellStyle name="Normal 56 2" xfId="2655" xr:uid="{00000000-0005-0000-0000-00009B060000}"/>
    <cellStyle name="Normal 56 2 2" xfId="3018" xr:uid="{00000000-0005-0000-0000-00009C060000}"/>
    <cellStyle name="Normal 56 3" xfId="2776" xr:uid="{00000000-0005-0000-0000-00009D060000}"/>
    <cellStyle name="Normal 56 3 2" xfId="3139" xr:uid="{00000000-0005-0000-0000-00009E060000}"/>
    <cellStyle name="Normal 56 4" xfId="2897" xr:uid="{00000000-0005-0000-0000-00009F060000}"/>
    <cellStyle name="Normal 56 5" xfId="3260" xr:uid="{00000000-0005-0000-0000-0000A0060000}"/>
    <cellStyle name="Normal 56 6" xfId="3369" xr:uid="{00000000-0005-0000-0000-0000A1060000}"/>
    <cellStyle name="Normal 56 7" xfId="3479" xr:uid="{00000000-0005-0000-0000-0000A2060000}"/>
    <cellStyle name="Normal 57" xfId="950" xr:uid="{00000000-0005-0000-0000-0000A3060000}"/>
    <cellStyle name="Normal 57 2" xfId="2656" xr:uid="{00000000-0005-0000-0000-0000A4060000}"/>
    <cellStyle name="Normal 57 2 2" xfId="3019" xr:uid="{00000000-0005-0000-0000-0000A5060000}"/>
    <cellStyle name="Normal 57 3" xfId="2777" xr:uid="{00000000-0005-0000-0000-0000A6060000}"/>
    <cellStyle name="Normal 57 3 2" xfId="3140" xr:uid="{00000000-0005-0000-0000-0000A7060000}"/>
    <cellStyle name="Normal 57 4" xfId="2898" xr:uid="{00000000-0005-0000-0000-0000A8060000}"/>
    <cellStyle name="Normal 57 5" xfId="3261" xr:uid="{00000000-0005-0000-0000-0000A9060000}"/>
    <cellStyle name="Normal 57 6" xfId="3370" xr:uid="{00000000-0005-0000-0000-0000AA060000}"/>
    <cellStyle name="Normal 57 7" xfId="3480" xr:uid="{00000000-0005-0000-0000-0000AB060000}"/>
    <cellStyle name="Normal 58" xfId="951" xr:uid="{00000000-0005-0000-0000-0000AC060000}"/>
    <cellStyle name="Normal 58 2" xfId="2657" xr:uid="{00000000-0005-0000-0000-0000AD060000}"/>
    <cellStyle name="Normal 58 2 2" xfId="3020" xr:uid="{00000000-0005-0000-0000-0000AE060000}"/>
    <cellStyle name="Normal 58 3" xfId="2778" xr:uid="{00000000-0005-0000-0000-0000AF060000}"/>
    <cellStyle name="Normal 58 3 2" xfId="3141" xr:uid="{00000000-0005-0000-0000-0000B0060000}"/>
    <cellStyle name="Normal 58 4" xfId="2899" xr:uid="{00000000-0005-0000-0000-0000B1060000}"/>
    <cellStyle name="Normal 58 5" xfId="3262" xr:uid="{00000000-0005-0000-0000-0000B2060000}"/>
    <cellStyle name="Normal 58 6" xfId="3371" xr:uid="{00000000-0005-0000-0000-0000B3060000}"/>
    <cellStyle name="Normal 58 7" xfId="3481" xr:uid="{00000000-0005-0000-0000-0000B4060000}"/>
    <cellStyle name="Normal 59" xfId="952" xr:uid="{00000000-0005-0000-0000-0000B5060000}"/>
    <cellStyle name="Normal 6" xfId="953" xr:uid="{00000000-0005-0000-0000-0000B6060000}"/>
    <cellStyle name="Normal 6 2" xfId="954" xr:uid="{00000000-0005-0000-0000-0000B7060000}"/>
    <cellStyle name="Normal 6 3" xfId="955" xr:uid="{00000000-0005-0000-0000-0000B8060000}"/>
    <cellStyle name="Normal 60" xfId="956" xr:uid="{00000000-0005-0000-0000-0000B9060000}"/>
    <cellStyle name="Normal 61" xfId="957" xr:uid="{00000000-0005-0000-0000-0000BA060000}"/>
    <cellStyle name="Normal 62" xfId="958" xr:uid="{00000000-0005-0000-0000-0000BB060000}"/>
    <cellStyle name="Normal 63" xfId="5" xr:uid="{00000000-0005-0000-0000-0000BC060000}"/>
    <cellStyle name="Normal 63 2" xfId="2563" xr:uid="{00000000-0005-0000-0000-0000BD060000}"/>
    <cellStyle name="Normal 63 2 2" xfId="2926" xr:uid="{00000000-0005-0000-0000-0000BE060000}"/>
    <cellStyle name="Normal 63 3" xfId="2684" xr:uid="{00000000-0005-0000-0000-0000BF060000}"/>
    <cellStyle name="Normal 63 3 2" xfId="3047" xr:uid="{00000000-0005-0000-0000-0000C0060000}"/>
    <cellStyle name="Normal 63 4" xfId="2805" xr:uid="{00000000-0005-0000-0000-0000C1060000}"/>
    <cellStyle name="Normal 63 5" xfId="3263" xr:uid="{00000000-0005-0000-0000-0000C2060000}"/>
    <cellStyle name="Normal 63 6" xfId="3372" xr:uid="{00000000-0005-0000-0000-0000C3060000}"/>
    <cellStyle name="Normal 63 7" xfId="3482" xr:uid="{00000000-0005-0000-0000-0000C4060000}"/>
    <cellStyle name="Normal 64" xfId="959" xr:uid="{00000000-0005-0000-0000-0000C5060000}"/>
    <cellStyle name="Normal 64 2" xfId="960" xr:uid="{00000000-0005-0000-0000-0000C6060000}"/>
    <cellStyle name="Normal 65" xfId="961" xr:uid="{00000000-0005-0000-0000-0000C7060000}"/>
    <cellStyle name="Normal 65 2" xfId="962" xr:uid="{00000000-0005-0000-0000-0000C8060000}"/>
    <cellStyle name="Normal 66" xfId="963" xr:uid="{00000000-0005-0000-0000-0000C9060000}"/>
    <cellStyle name="Normal 66 2" xfId="964" xr:uid="{00000000-0005-0000-0000-0000CA060000}"/>
    <cellStyle name="Normal 67" xfId="965" xr:uid="{00000000-0005-0000-0000-0000CB060000}"/>
    <cellStyle name="Normal 67 2" xfId="966" xr:uid="{00000000-0005-0000-0000-0000CC060000}"/>
    <cellStyle name="Normal 68" xfId="2359" xr:uid="{00000000-0005-0000-0000-0000CD060000}"/>
    <cellStyle name="Normal 68 2" xfId="2660" xr:uid="{00000000-0005-0000-0000-0000CE060000}"/>
    <cellStyle name="Normal 68 2 2" xfId="3023" xr:uid="{00000000-0005-0000-0000-0000CF060000}"/>
    <cellStyle name="Normal 68 3" xfId="2781" xr:uid="{00000000-0005-0000-0000-0000D0060000}"/>
    <cellStyle name="Normal 68 3 2" xfId="3144" xr:uid="{00000000-0005-0000-0000-0000D1060000}"/>
    <cellStyle name="Normal 68 4" xfId="2902" xr:uid="{00000000-0005-0000-0000-0000D2060000}"/>
    <cellStyle name="Normal 68 5" xfId="3271" xr:uid="{00000000-0005-0000-0000-0000D3060000}"/>
    <cellStyle name="Normal 69" xfId="2540" xr:uid="{00000000-0005-0000-0000-0000D4060000}"/>
    <cellStyle name="Normal 69 2" xfId="2661" xr:uid="{00000000-0005-0000-0000-0000D5060000}"/>
    <cellStyle name="Normal 69 2 2" xfId="3024" xr:uid="{00000000-0005-0000-0000-0000D6060000}"/>
    <cellStyle name="Normal 69 3" xfId="2782" xr:uid="{00000000-0005-0000-0000-0000D7060000}"/>
    <cellStyle name="Normal 69 3 2" xfId="3145" xr:uid="{00000000-0005-0000-0000-0000D8060000}"/>
    <cellStyle name="Normal 69 4" xfId="2903" xr:uid="{00000000-0005-0000-0000-0000D9060000}"/>
    <cellStyle name="Normal 69 5" xfId="3273" xr:uid="{00000000-0005-0000-0000-0000DA060000}"/>
    <cellStyle name="Normal 7" xfId="967" xr:uid="{00000000-0005-0000-0000-0000DB060000}"/>
    <cellStyle name="Normal 7 2" xfId="968" xr:uid="{00000000-0005-0000-0000-0000DC060000}"/>
    <cellStyle name="Normal 7 3" xfId="969" xr:uid="{00000000-0005-0000-0000-0000DD060000}"/>
    <cellStyle name="Normal 70" xfId="2541" xr:uid="{00000000-0005-0000-0000-0000DE060000}"/>
    <cellStyle name="Normal 70 2" xfId="2662" xr:uid="{00000000-0005-0000-0000-0000DF060000}"/>
    <cellStyle name="Normal 70 2 2" xfId="3025" xr:uid="{00000000-0005-0000-0000-0000E0060000}"/>
    <cellStyle name="Normal 70 3" xfId="2783" xr:uid="{00000000-0005-0000-0000-0000E1060000}"/>
    <cellStyle name="Normal 70 3 2" xfId="3146" xr:uid="{00000000-0005-0000-0000-0000E2060000}"/>
    <cellStyle name="Normal 70 4" xfId="2904" xr:uid="{00000000-0005-0000-0000-0000E3060000}"/>
    <cellStyle name="Normal 71" xfId="2542" xr:uid="{00000000-0005-0000-0000-0000E4060000}"/>
    <cellStyle name="Normal 71 2" xfId="2663" xr:uid="{00000000-0005-0000-0000-0000E5060000}"/>
    <cellStyle name="Normal 71 2 2" xfId="3026" xr:uid="{00000000-0005-0000-0000-0000E6060000}"/>
    <cellStyle name="Normal 71 3" xfId="2784" xr:uid="{00000000-0005-0000-0000-0000E7060000}"/>
    <cellStyle name="Normal 71 3 2" xfId="3147" xr:uid="{00000000-0005-0000-0000-0000E8060000}"/>
    <cellStyle name="Normal 71 4" xfId="2905" xr:uid="{00000000-0005-0000-0000-0000E9060000}"/>
    <cellStyle name="Normal 72" xfId="2543" xr:uid="{00000000-0005-0000-0000-0000EA060000}"/>
    <cellStyle name="Normal 72 2" xfId="2664" xr:uid="{00000000-0005-0000-0000-0000EB060000}"/>
    <cellStyle name="Normal 72 2 2" xfId="3027" xr:uid="{00000000-0005-0000-0000-0000EC060000}"/>
    <cellStyle name="Normal 72 3" xfId="2785" xr:uid="{00000000-0005-0000-0000-0000ED060000}"/>
    <cellStyle name="Normal 72 3 2" xfId="3148" xr:uid="{00000000-0005-0000-0000-0000EE060000}"/>
    <cellStyle name="Normal 72 4" xfId="2906" xr:uid="{00000000-0005-0000-0000-0000EF060000}"/>
    <cellStyle name="Normal 73" xfId="2544" xr:uid="{00000000-0005-0000-0000-0000F0060000}"/>
    <cellStyle name="Normal 73 2" xfId="2665" xr:uid="{00000000-0005-0000-0000-0000F1060000}"/>
    <cellStyle name="Normal 73 2 2" xfId="3028" xr:uid="{00000000-0005-0000-0000-0000F2060000}"/>
    <cellStyle name="Normal 73 3" xfId="2786" xr:uid="{00000000-0005-0000-0000-0000F3060000}"/>
    <cellStyle name="Normal 73 3 2" xfId="3149" xr:uid="{00000000-0005-0000-0000-0000F4060000}"/>
    <cellStyle name="Normal 73 4" xfId="2907" xr:uid="{00000000-0005-0000-0000-0000F5060000}"/>
    <cellStyle name="Normal 74" xfId="2545" xr:uid="{00000000-0005-0000-0000-0000F6060000}"/>
    <cellStyle name="Normal 74 2" xfId="2666" xr:uid="{00000000-0005-0000-0000-0000F7060000}"/>
    <cellStyle name="Normal 74 2 2" xfId="3029" xr:uid="{00000000-0005-0000-0000-0000F8060000}"/>
    <cellStyle name="Normal 74 3" xfId="2787" xr:uid="{00000000-0005-0000-0000-0000F9060000}"/>
    <cellStyle name="Normal 74 3 2" xfId="3150" xr:uid="{00000000-0005-0000-0000-0000FA060000}"/>
    <cellStyle name="Normal 74 4" xfId="2908" xr:uid="{00000000-0005-0000-0000-0000FB060000}"/>
    <cellStyle name="Normal 75" xfId="2546" xr:uid="{00000000-0005-0000-0000-0000FC060000}"/>
    <cellStyle name="Normal 75 2" xfId="2667" xr:uid="{00000000-0005-0000-0000-0000FD060000}"/>
    <cellStyle name="Normal 75 2 2" xfId="3030" xr:uid="{00000000-0005-0000-0000-0000FE060000}"/>
    <cellStyle name="Normal 75 3" xfId="2788" xr:uid="{00000000-0005-0000-0000-0000FF060000}"/>
    <cellStyle name="Normal 75 3 2" xfId="3151" xr:uid="{00000000-0005-0000-0000-000000070000}"/>
    <cellStyle name="Normal 75 4" xfId="2909" xr:uid="{00000000-0005-0000-0000-000001070000}"/>
    <cellStyle name="Normal 76" xfId="2547" xr:uid="{00000000-0005-0000-0000-000002070000}"/>
    <cellStyle name="Normal 76 2" xfId="2668" xr:uid="{00000000-0005-0000-0000-000003070000}"/>
    <cellStyle name="Normal 76 2 2" xfId="3031" xr:uid="{00000000-0005-0000-0000-000004070000}"/>
    <cellStyle name="Normal 76 3" xfId="2789" xr:uid="{00000000-0005-0000-0000-000005070000}"/>
    <cellStyle name="Normal 76 3 2" xfId="3152" xr:uid="{00000000-0005-0000-0000-000006070000}"/>
    <cellStyle name="Normal 76 4" xfId="2910" xr:uid="{00000000-0005-0000-0000-000007070000}"/>
    <cellStyle name="Normal 77" xfId="2548" xr:uid="{00000000-0005-0000-0000-000008070000}"/>
    <cellStyle name="Normal 77 2" xfId="2669" xr:uid="{00000000-0005-0000-0000-000009070000}"/>
    <cellStyle name="Normal 77 2 2" xfId="3032" xr:uid="{00000000-0005-0000-0000-00000A070000}"/>
    <cellStyle name="Normal 77 3" xfId="2790" xr:uid="{00000000-0005-0000-0000-00000B070000}"/>
    <cellStyle name="Normal 77 3 2" xfId="3153" xr:uid="{00000000-0005-0000-0000-00000C070000}"/>
    <cellStyle name="Normal 77 4" xfId="2911" xr:uid="{00000000-0005-0000-0000-00000D070000}"/>
    <cellStyle name="Normal 78" xfId="2549" xr:uid="{00000000-0005-0000-0000-00000E070000}"/>
    <cellStyle name="Normal 78 2" xfId="2670" xr:uid="{00000000-0005-0000-0000-00000F070000}"/>
    <cellStyle name="Normal 78 2 2" xfId="3033" xr:uid="{00000000-0005-0000-0000-000010070000}"/>
    <cellStyle name="Normal 78 3" xfId="2791" xr:uid="{00000000-0005-0000-0000-000011070000}"/>
    <cellStyle name="Normal 78 3 2" xfId="3154" xr:uid="{00000000-0005-0000-0000-000012070000}"/>
    <cellStyle name="Normal 78 4" xfId="2912" xr:uid="{00000000-0005-0000-0000-000013070000}"/>
    <cellStyle name="Normal 79" xfId="2550" xr:uid="{00000000-0005-0000-0000-000014070000}"/>
    <cellStyle name="Normal 79 2" xfId="2671" xr:uid="{00000000-0005-0000-0000-000015070000}"/>
    <cellStyle name="Normal 79 2 2" xfId="3034" xr:uid="{00000000-0005-0000-0000-000016070000}"/>
    <cellStyle name="Normal 79 3" xfId="2792" xr:uid="{00000000-0005-0000-0000-000017070000}"/>
    <cellStyle name="Normal 79 3 2" xfId="3155" xr:uid="{00000000-0005-0000-0000-000018070000}"/>
    <cellStyle name="Normal 79 4" xfId="2913" xr:uid="{00000000-0005-0000-0000-000019070000}"/>
    <cellStyle name="Normal 8" xfId="970" xr:uid="{00000000-0005-0000-0000-00001A070000}"/>
    <cellStyle name="Normal 8 2" xfId="971" xr:uid="{00000000-0005-0000-0000-00001B070000}"/>
    <cellStyle name="Normal 8 3" xfId="972" xr:uid="{00000000-0005-0000-0000-00001C070000}"/>
    <cellStyle name="Normal 80" xfId="2551" xr:uid="{00000000-0005-0000-0000-00001D070000}"/>
    <cellStyle name="Normal 80 2" xfId="2672" xr:uid="{00000000-0005-0000-0000-00001E070000}"/>
    <cellStyle name="Normal 80 2 2" xfId="3035" xr:uid="{00000000-0005-0000-0000-00001F070000}"/>
    <cellStyle name="Normal 80 3" xfId="2793" xr:uid="{00000000-0005-0000-0000-000020070000}"/>
    <cellStyle name="Normal 80 3 2" xfId="3156" xr:uid="{00000000-0005-0000-0000-000021070000}"/>
    <cellStyle name="Normal 80 4" xfId="2914" xr:uid="{00000000-0005-0000-0000-000022070000}"/>
    <cellStyle name="Normal 81" xfId="2552" xr:uid="{00000000-0005-0000-0000-000023070000}"/>
    <cellStyle name="Normal 81 2" xfId="2673" xr:uid="{00000000-0005-0000-0000-000024070000}"/>
    <cellStyle name="Normal 81 2 2" xfId="3036" xr:uid="{00000000-0005-0000-0000-000025070000}"/>
    <cellStyle name="Normal 81 3" xfId="2794" xr:uid="{00000000-0005-0000-0000-000026070000}"/>
    <cellStyle name="Normal 81 3 2" xfId="3157" xr:uid="{00000000-0005-0000-0000-000027070000}"/>
    <cellStyle name="Normal 81 4" xfId="2915" xr:uid="{00000000-0005-0000-0000-000028070000}"/>
    <cellStyle name="Normal 82" xfId="2553" xr:uid="{00000000-0005-0000-0000-000029070000}"/>
    <cellStyle name="Normal 82 2" xfId="2674" xr:uid="{00000000-0005-0000-0000-00002A070000}"/>
    <cellStyle name="Normal 82 2 2" xfId="3037" xr:uid="{00000000-0005-0000-0000-00002B070000}"/>
    <cellStyle name="Normal 82 3" xfId="2795" xr:uid="{00000000-0005-0000-0000-00002C070000}"/>
    <cellStyle name="Normal 82 3 2" xfId="3158" xr:uid="{00000000-0005-0000-0000-00002D070000}"/>
    <cellStyle name="Normal 82 4" xfId="2916" xr:uid="{00000000-0005-0000-0000-00002E070000}"/>
    <cellStyle name="Normal 83" xfId="2554" xr:uid="{00000000-0005-0000-0000-00002F070000}"/>
    <cellStyle name="Normal 83 2" xfId="2675" xr:uid="{00000000-0005-0000-0000-000030070000}"/>
    <cellStyle name="Normal 83 2 2" xfId="3038" xr:uid="{00000000-0005-0000-0000-000031070000}"/>
    <cellStyle name="Normal 83 3" xfId="2796" xr:uid="{00000000-0005-0000-0000-000032070000}"/>
    <cellStyle name="Normal 83 3 2" xfId="3159" xr:uid="{00000000-0005-0000-0000-000033070000}"/>
    <cellStyle name="Normal 83 4" xfId="2917" xr:uid="{00000000-0005-0000-0000-000034070000}"/>
    <cellStyle name="Normal 84" xfId="2555" xr:uid="{00000000-0005-0000-0000-000035070000}"/>
    <cellStyle name="Normal 84 2" xfId="2676" xr:uid="{00000000-0005-0000-0000-000036070000}"/>
    <cellStyle name="Normal 84 2 2" xfId="3039" xr:uid="{00000000-0005-0000-0000-000037070000}"/>
    <cellStyle name="Normal 84 3" xfId="2797" xr:uid="{00000000-0005-0000-0000-000038070000}"/>
    <cellStyle name="Normal 84 3 2" xfId="3160" xr:uid="{00000000-0005-0000-0000-000039070000}"/>
    <cellStyle name="Normal 84 4" xfId="2918" xr:uid="{00000000-0005-0000-0000-00003A070000}"/>
    <cellStyle name="Normal 85" xfId="2556" xr:uid="{00000000-0005-0000-0000-00003B070000}"/>
    <cellStyle name="Normal 85 2" xfId="2677" xr:uid="{00000000-0005-0000-0000-00003C070000}"/>
    <cellStyle name="Normal 85 2 2" xfId="3040" xr:uid="{00000000-0005-0000-0000-00003D070000}"/>
    <cellStyle name="Normal 85 3" xfId="2798" xr:uid="{00000000-0005-0000-0000-00003E070000}"/>
    <cellStyle name="Normal 85 3 2" xfId="3161" xr:uid="{00000000-0005-0000-0000-00003F070000}"/>
    <cellStyle name="Normal 85 4" xfId="2919" xr:uid="{00000000-0005-0000-0000-000040070000}"/>
    <cellStyle name="Normal 86" xfId="2557" xr:uid="{00000000-0005-0000-0000-000041070000}"/>
    <cellStyle name="Normal 86 2" xfId="2678" xr:uid="{00000000-0005-0000-0000-000042070000}"/>
    <cellStyle name="Normal 86 2 2" xfId="3041" xr:uid="{00000000-0005-0000-0000-000043070000}"/>
    <cellStyle name="Normal 86 3" xfId="2799" xr:uid="{00000000-0005-0000-0000-000044070000}"/>
    <cellStyle name="Normal 86 3 2" xfId="3162" xr:uid="{00000000-0005-0000-0000-000045070000}"/>
    <cellStyle name="Normal 86 4" xfId="2920" xr:uid="{00000000-0005-0000-0000-000046070000}"/>
    <cellStyle name="Normal 87" xfId="2558" xr:uid="{00000000-0005-0000-0000-000047070000}"/>
    <cellStyle name="Normal 87 2" xfId="2679" xr:uid="{00000000-0005-0000-0000-000048070000}"/>
    <cellStyle name="Normal 87 2 2" xfId="3042" xr:uid="{00000000-0005-0000-0000-000049070000}"/>
    <cellStyle name="Normal 87 3" xfId="2800" xr:uid="{00000000-0005-0000-0000-00004A070000}"/>
    <cellStyle name="Normal 87 3 2" xfId="3163" xr:uid="{00000000-0005-0000-0000-00004B070000}"/>
    <cellStyle name="Normal 87 4" xfId="2921" xr:uid="{00000000-0005-0000-0000-00004C070000}"/>
    <cellStyle name="Normal 88" xfId="2559" xr:uid="{00000000-0005-0000-0000-00004D070000}"/>
    <cellStyle name="Normal 88 2" xfId="2680" xr:uid="{00000000-0005-0000-0000-00004E070000}"/>
    <cellStyle name="Normal 88 2 2" xfId="3043" xr:uid="{00000000-0005-0000-0000-00004F070000}"/>
    <cellStyle name="Normal 88 3" xfId="2801" xr:uid="{00000000-0005-0000-0000-000050070000}"/>
    <cellStyle name="Normal 88 3 2" xfId="3164" xr:uid="{00000000-0005-0000-0000-000051070000}"/>
    <cellStyle name="Normal 88 4" xfId="2922" xr:uid="{00000000-0005-0000-0000-000052070000}"/>
    <cellStyle name="Normal 89" xfId="2560" xr:uid="{00000000-0005-0000-0000-000053070000}"/>
    <cellStyle name="Normal 89 2" xfId="2681" xr:uid="{00000000-0005-0000-0000-000054070000}"/>
    <cellStyle name="Normal 89 2 2" xfId="3044" xr:uid="{00000000-0005-0000-0000-000055070000}"/>
    <cellStyle name="Normal 89 3" xfId="2802" xr:uid="{00000000-0005-0000-0000-000056070000}"/>
    <cellStyle name="Normal 89 3 2" xfId="3165" xr:uid="{00000000-0005-0000-0000-000057070000}"/>
    <cellStyle name="Normal 89 4" xfId="2923" xr:uid="{00000000-0005-0000-0000-000058070000}"/>
    <cellStyle name="Normal 9" xfId="973" xr:uid="{00000000-0005-0000-0000-000059070000}"/>
    <cellStyle name="Normal 9 2" xfId="974" xr:uid="{00000000-0005-0000-0000-00005A070000}"/>
    <cellStyle name="Normal 9 3" xfId="975" xr:uid="{00000000-0005-0000-0000-00005B070000}"/>
    <cellStyle name="Normal 90" xfId="2561" xr:uid="{00000000-0005-0000-0000-00005C070000}"/>
    <cellStyle name="Normal 90 2" xfId="2682" xr:uid="{00000000-0005-0000-0000-00005D070000}"/>
    <cellStyle name="Normal 90 2 2" xfId="3045" xr:uid="{00000000-0005-0000-0000-00005E070000}"/>
    <cellStyle name="Normal 90 3" xfId="2803" xr:uid="{00000000-0005-0000-0000-00005F070000}"/>
    <cellStyle name="Normal 90 3 2" xfId="3166" xr:uid="{00000000-0005-0000-0000-000060070000}"/>
    <cellStyle name="Normal 90 4" xfId="2924" xr:uid="{00000000-0005-0000-0000-000061070000}"/>
    <cellStyle name="Normal 91" xfId="2562" xr:uid="{00000000-0005-0000-0000-000062070000}"/>
    <cellStyle name="Normal 91 2" xfId="2683" xr:uid="{00000000-0005-0000-0000-000063070000}"/>
    <cellStyle name="Normal 91 2 2" xfId="3046" xr:uid="{00000000-0005-0000-0000-000064070000}"/>
    <cellStyle name="Normal 91 3" xfId="2804" xr:uid="{00000000-0005-0000-0000-000065070000}"/>
    <cellStyle name="Normal 91 3 2" xfId="3167" xr:uid="{00000000-0005-0000-0000-000066070000}"/>
    <cellStyle name="Normal 91 4" xfId="2925" xr:uid="{00000000-0005-0000-0000-000067070000}"/>
    <cellStyle name="Normal 92" xfId="3168" xr:uid="{00000000-0005-0000-0000-000068070000}"/>
    <cellStyle name="Normal 93" xfId="3268" xr:uid="{00000000-0005-0000-0000-000069070000}"/>
    <cellStyle name="Normal 94" xfId="3276" xr:uid="{00000000-0005-0000-0000-00006A070000}"/>
    <cellStyle name="Normal 95" xfId="3277" xr:uid="{00000000-0005-0000-0000-00006B070000}"/>
    <cellStyle name="Normal 96" xfId="3376" xr:uid="{00000000-0005-0000-0000-00006C070000}"/>
    <cellStyle name="Normal 97" xfId="3382" xr:uid="{00000000-0005-0000-0000-00006D070000}"/>
    <cellStyle name="Normal 98" xfId="3375" xr:uid="{00000000-0005-0000-0000-00006E070000}"/>
    <cellStyle name="Normal 99" xfId="3383" xr:uid="{00000000-0005-0000-0000-00006F070000}"/>
    <cellStyle name="Normal Bold" xfId="976" xr:uid="{00000000-0005-0000-0000-000070070000}"/>
    <cellStyle name="NORMAL1" xfId="977" xr:uid="{00000000-0005-0000-0000-000071070000}"/>
    <cellStyle name="Normale_~0059899" xfId="978" xr:uid="{00000000-0005-0000-0000-000072070000}"/>
    <cellStyle name="NormalHelv" xfId="979" xr:uid="{00000000-0005-0000-0000-000073070000}"/>
    <cellStyle name="Not Implemented" xfId="980" xr:uid="{00000000-0005-0000-0000-000074070000}"/>
    <cellStyle name="Not Implemented 2" xfId="981" xr:uid="{00000000-0005-0000-0000-000075070000}"/>
    <cellStyle name="Not Implemented 2 2" xfId="982" xr:uid="{00000000-0005-0000-0000-000076070000}"/>
    <cellStyle name="Not Implemented 2 2 2" xfId="983" xr:uid="{00000000-0005-0000-0000-000077070000}"/>
    <cellStyle name="Nota 10" xfId="985" xr:uid="{00000000-0005-0000-0000-000078070000}"/>
    <cellStyle name="Nota 11" xfId="986" xr:uid="{00000000-0005-0000-0000-000079070000}"/>
    <cellStyle name="Nota 12" xfId="987" xr:uid="{00000000-0005-0000-0000-00007A070000}"/>
    <cellStyle name="Nota 13" xfId="988" xr:uid="{00000000-0005-0000-0000-00007B070000}"/>
    <cellStyle name="Nota 13 2" xfId="989" xr:uid="{00000000-0005-0000-0000-00007C070000}"/>
    <cellStyle name="Nota 13 3" xfId="990" xr:uid="{00000000-0005-0000-0000-00007D070000}"/>
    <cellStyle name="Nota 14" xfId="984" xr:uid="{00000000-0005-0000-0000-00007E070000}"/>
    <cellStyle name="Nota 2" xfId="991" xr:uid="{00000000-0005-0000-0000-00007F070000}"/>
    <cellStyle name="Nota 2 2" xfId="992" xr:uid="{00000000-0005-0000-0000-000080070000}"/>
    <cellStyle name="Nota 2 2 2" xfId="993" xr:uid="{00000000-0005-0000-0000-000081070000}"/>
    <cellStyle name="Nota 2 3" xfId="994" xr:uid="{00000000-0005-0000-0000-000082070000}"/>
    <cellStyle name="Nota 2 3 2" xfId="995" xr:uid="{00000000-0005-0000-0000-000083070000}"/>
    <cellStyle name="Nota 2 4" xfId="996" xr:uid="{00000000-0005-0000-0000-000084070000}"/>
    <cellStyle name="Nota 3" xfId="997" xr:uid="{00000000-0005-0000-0000-000085070000}"/>
    <cellStyle name="Nota 3 2" xfId="998" xr:uid="{00000000-0005-0000-0000-000086070000}"/>
    <cellStyle name="Nota 3 3" xfId="999" xr:uid="{00000000-0005-0000-0000-000087070000}"/>
    <cellStyle name="Nota 4" xfId="1000" xr:uid="{00000000-0005-0000-0000-000088070000}"/>
    <cellStyle name="Nota 4 2" xfId="1001" xr:uid="{00000000-0005-0000-0000-000089070000}"/>
    <cellStyle name="Nota 4 3" xfId="1002" xr:uid="{00000000-0005-0000-0000-00008A070000}"/>
    <cellStyle name="Nota 5" xfId="1003" xr:uid="{00000000-0005-0000-0000-00008B070000}"/>
    <cellStyle name="Nota 5 2" xfId="1004" xr:uid="{00000000-0005-0000-0000-00008C070000}"/>
    <cellStyle name="Nota 5 3" xfId="1005" xr:uid="{00000000-0005-0000-0000-00008D070000}"/>
    <cellStyle name="Nota 6" xfId="1006" xr:uid="{00000000-0005-0000-0000-00008E070000}"/>
    <cellStyle name="Nota 7" xfId="1007" xr:uid="{00000000-0005-0000-0000-00008F070000}"/>
    <cellStyle name="Nota 7 2" xfId="1008" xr:uid="{00000000-0005-0000-0000-000090070000}"/>
    <cellStyle name="Nota 7 3" xfId="1009" xr:uid="{00000000-0005-0000-0000-000091070000}"/>
    <cellStyle name="Nota 8" xfId="1010" xr:uid="{00000000-0005-0000-0000-000092070000}"/>
    <cellStyle name="Nota 9" xfId="1011" xr:uid="{00000000-0005-0000-0000-000093070000}"/>
    <cellStyle name="Note" xfId="1012" xr:uid="{00000000-0005-0000-0000-000094070000}"/>
    <cellStyle name="Note 2" xfId="1013" xr:uid="{00000000-0005-0000-0000-000095070000}"/>
    <cellStyle name="Note 2 2" xfId="1014" xr:uid="{00000000-0005-0000-0000-000096070000}"/>
    <cellStyle name="Note 3" xfId="1015" xr:uid="{00000000-0005-0000-0000-000097070000}"/>
    <cellStyle name="number" xfId="1016" xr:uid="{00000000-0005-0000-0000-000098070000}"/>
    <cellStyle name="Numero" xfId="1017" xr:uid="{00000000-0005-0000-0000-000099070000}"/>
    <cellStyle name="Output" xfId="1018" xr:uid="{00000000-0005-0000-0000-00009A070000}"/>
    <cellStyle name="Output 2" xfId="1019" xr:uid="{00000000-0005-0000-0000-00009B070000}"/>
    <cellStyle name="Output 2 2" xfId="1020" xr:uid="{00000000-0005-0000-0000-00009C070000}"/>
    <cellStyle name="Output 3" xfId="1021" xr:uid="{00000000-0005-0000-0000-00009D070000}"/>
    <cellStyle name="Output Amounts" xfId="1022" xr:uid="{00000000-0005-0000-0000-00009E070000}"/>
    <cellStyle name="Output Amounts 2" xfId="1023" xr:uid="{00000000-0005-0000-0000-00009F070000}"/>
    <cellStyle name="Output Amounts 3" xfId="1024" xr:uid="{00000000-0005-0000-0000-0000A0070000}"/>
    <cellStyle name="Output Line Items" xfId="1025" xr:uid="{00000000-0005-0000-0000-0000A1070000}"/>
    <cellStyle name="PadrõesClaro" xfId="1026" xr:uid="{00000000-0005-0000-0000-0000A2070000}"/>
    <cellStyle name="PadrõesClaro 2" xfId="1027" xr:uid="{00000000-0005-0000-0000-0000A3070000}"/>
    <cellStyle name="PadrõesClaro 3" xfId="1028" xr:uid="{00000000-0005-0000-0000-0000A4070000}"/>
    <cellStyle name="PadrõesEscuro" xfId="1029" xr:uid="{00000000-0005-0000-0000-0000A5070000}"/>
    <cellStyle name="PadrõesEscuro 2" xfId="1030" xr:uid="{00000000-0005-0000-0000-0000A6070000}"/>
    <cellStyle name="PadrõesEscuro 3" xfId="1031" xr:uid="{00000000-0005-0000-0000-0000A7070000}"/>
    <cellStyle name="Page Heading Large" xfId="1032" xr:uid="{00000000-0005-0000-0000-0000A8070000}"/>
    <cellStyle name="Page Heading Small" xfId="1033" xr:uid="{00000000-0005-0000-0000-0000A9070000}"/>
    <cellStyle name="Page Number" xfId="1034" xr:uid="{00000000-0005-0000-0000-0000AA070000}"/>
    <cellStyle name="pct_sub" xfId="1035" xr:uid="{00000000-0005-0000-0000-0000AB070000}"/>
    <cellStyle name="Percen - Estilo2" xfId="1036" xr:uid="{00000000-0005-0000-0000-0000AC070000}"/>
    <cellStyle name="Percent (0.0)" xfId="1037" xr:uid="{00000000-0005-0000-0000-0000AD070000}"/>
    <cellStyle name="Percent [1]" xfId="1038" xr:uid="{00000000-0005-0000-0000-0000AE070000}"/>
    <cellStyle name="Percent [2]" xfId="1039" xr:uid="{00000000-0005-0000-0000-0000AF070000}"/>
    <cellStyle name="Percent Hard" xfId="1040" xr:uid="{00000000-0005-0000-0000-0000B0070000}"/>
    <cellStyle name="Percent[2]" xfId="1041" xr:uid="{00000000-0005-0000-0000-0000B1070000}"/>
    <cellStyle name="Percent[2] 2" xfId="1042" xr:uid="{00000000-0005-0000-0000-0000B2070000}"/>
    <cellStyle name="Percent[2] 3" xfId="1043" xr:uid="{00000000-0005-0000-0000-0000B3070000}"/>
    <cellStyle name="Percent_Mensal (2)" xfId="1044" xr:uid="{00000000-0005-0000-0000-0000B4070000}"/>
    <cellStyle name="PercentSales" xfId="1045" xr:uid="{00000000-0005-0000-0000-0000B5070000}"/>
    <cellStyle name="PercentSales 2" xfId="1046" xr:uid="{00000000-0005-0000-0000-0000B6070000}"/>
    <cellStyle name="PercentSales 3" xfId="1047" xr:uid="{00000000-0005-0000-0000-0000B7070000}"/>
    <cellStyle name="Percentual" xfId="1048" xr:uid="{00000000-0005-0000-0000-0000B8070000}"/>
    <cellStyle name="Percentual 2" xfId="1049" xr:uid="{00000000-0005-0000-0000-0000B9070000}"/>
    <cellStyle name="Percentual 3" xfId="1050" xr:uid="{00000000-0005-0000-0000-0000BA070000}"/>
    <cellStyle name="Perlong" xfId="1051" xr:uid="{00000000-0005-0000-0000-0000BB070000}"/>
    <cellStyle name="Ponto" xfId="1052" xr:uid="{00000000-0005-0000-0000-0000BC070000}"/>
    <cellStyle name="Porcentagem" xfId="6" builtinId="5"/>
    <cellStyle name="Porcentagem 10" xfId="1054" xr:uid="{00000000-0005-0000-0000-0000BE070000}"/>
    <cellStyle name="Porcentagem 10 2" xfId="1055" xr:uid="{00000000-0005-0000-0000-0000BF070000}"/>
    <cellStyle name="Porcentagem 10 2 10" xfId="1056" xr:uid="{00000000-0005-0000-0000-0000C0070000}"/>
    <cellStyle name="Porcentagem 10 2 11" xfId="1057" xr:uid="{00000000-0005-0000-0000-0000C1070000}"/>
    <cellStyle name="Porcentagem 10 2 12" xfId="1058" xr:uid="{00000000-0005-0000-0000-0000C2070000}"/>
    <cellStyle name="Porcentagem 10 2 13" xfId="1059" xr:uid="{00000000-0005-0000-0000-0000C3070000}"/>
    <cellStyle name="Porcentagem 10 2 13 2" xfId="1060" xr:uid="{00000000-0005-0000-0000-0000C4070000}"/>
    <cellStyle name="Porcentagem 10 2 13 3" xfId="1061" xr:uid="{00000000-0005-0000-0000-0000C5070000}"/>
    <cellStyle name="Porcentagem 10 2 14" xfId="1062" xr:uid="{00000000-0005-0000-0000-0000C6070000}"/>
    <cellStyle name="Porcentagem 10 2 14 2" xfId="1063" xr:uid="{00000000-0005-0000-0000-0000C7070000}"/>
    <cellStyle name="Porcentagem 10 2 14 3" xfId="1064" xr:uid="{00000000-0005-0000-0000-0000C8070000}"/>
    <cellStyle name="Porcentagem 10 2 15" xfId="3272" xr:uid="{00000000-0005-0000-0000-0000C9070000}"/>
    <cellStyle name="Porcentagem 10 2 15 2" xfId="3379" xr:uid="{00000000-0005-0000-0000-0000CA070000}"/>
    <cellStyle name="Porcentagem 10 2 15 3" xfId="3498" xr:uid="{00000000-0005-0000-0000-0000CB070000}"/>
    <cellStyle name="Porcentagem 10 2 2" xfId="1065" xr:uid="{00000000-0005-0000-0000-0000CC070000}"/>
    <cellStyle name="Porcentagem 10 2 2 10" xfId="1066" xr:uid="{00000000-0005-0000-0000-0000CD070000}"/>
    <cellStyle name="Porcentagem 10 2 2 11" xfId="1067" xr:uid="{00000000-0005-0000-0000-0000CE070000}"/>
    <cellStyle name="Porcentagem 10 2 2 12" xfId="1068" xr:uid="{00000000-0005-0000-0000-0000CF070000}"/>
    <cellStyle name="Porcentagem 10 2 2 12 2" xfId="1069" xr:uid="{00000000-0005-0000-0000-0000D0070000}"/>
    <cellStyle name="Porcentagem 10 2 2 12 3" xfId="1070" xr:uid="{00000000-0005-0000-0000-0000D1070000}"/>
    <cellStyle name="Porcentagem 10 2 2 13" xfId="1071" xr:uid="{00000000-0005-0000-0000-0000D2070000}"/>
    <cellStyle name="Porcentagem 10 2 2 13 2" xfId="1072" xr:uid="{00000000-0005-0000-0000-0000D3070000}"/>
    <cellStyle name="Porcentagem 10 2 2 13 3" xfId="1073" xr:uid="{00000000-0005-0000-0000-0000D4070000}"/>
    <cellStyle name="Porcentagem 10 2 2 2" xfId="1074" xr:uid="{00000000-0005-0000-0000-0000D5070000}"/>
    <cellStyle name="Porcentagem 10 2 2 2 10" xfId="1075" xr:uid="{00000000-0005-0000-0000-0000D6070000}"/>
    <cellStyle name="Porcentagem 10 2 2 2 11" xfId="1076" xr:uid="{00000000-0005-0000-0000-0000D7070000}"/>
    <cellStyle name="Porcentagem 10 2 2 2 11 2" xfId="1077" xr:uid="{00000000-0005-0000-0000-0000D8070000}"/>
    <cellStyle name="Porcentagem 10 2 2 2 11 3" xfId="1078" xr:uid="{00000000-0005-0000-0000-0000D9070000}"/>
    <cellStyle name="Porcentagem 10 2 2 2 12" xfId="1079" xr:uid="{00000000-0005-0000-0000-0000DA070000}"/>
    <cellStyle name="Porcentagem 10 2 2 2 12 2" xfId="1080" xr:uid="{00000000-0005-0000-0000-0000DB070000}"/>
    <cellStyle name="Porcentagem 10 2 2 2 12 3" xfId="1081" xr:uid="{00000000-0005-0000-0000-0000DC070000}"/>
    <cellStyle name="Porcentagem 10 2 2 2 2" xfId="1082" xr:uid="{00000000-0005-0000-0000-0000DD070000}"/>
    <cellStyle name="Porcentagem 10 2 2 2 2 2" xfId="1083" xr:uid="{00000000-0005-0000-0000-0000DE070000}"/>
    <cellStyle name="Porcentagem 10 2 2 2 2 3" xfId="1084" xr:uid="{00000000-0005-0000-0000-0000DF070000}"/>
    <cellStyle name="Porcentagem 10 2 2 2 3" xfId="1085" xr:uid="{00000000-0005-0000-0000-0000E0070000}"/>
    <cellStyle name="Porcentagem 10 2 2 2 3 2" xfId="1086" xr:uid="{00000000-0005-0000-0000-0000E1070000}"/>
    <cellStyle name="Porcentagem 10 2 2 2 3 3" xfId="1087" xr:uid="{00000000-0005-0000-0000-0000E2070000}"/>
    <cellStyle name="Porcentagem 10 2 2 2 4" xfId="1088" xr:uid="{00000000-0005-0000-0000-0000E3070000}"/>
    <cellStyle name="Porcentagem 10 2 2 2 5" xfId="1089" xr:uid="{00000000-0005-0000-0000-0000E4070000}"/>
    <cellStyle name="Porcentagem 10 2 2 2 5 2" xfId="1090" xr:uid="{00000000-0005-0000-0000-0000E5070000}"/>
    <cellStyle name="Porcentagem 10 2 2 2 5 3" xfId="1091" xr:uid="{00000000-0005-0000-0000-0000E6070000}"/>
    <cellStyle name="Porcentagem 10 2 2 2 6" xfId="1092" xr:uid="{00000000-0005-0000-0000-0000E7070000}"/>
    <cellStyle name="Porcentagem 10 2 2 2 7" xfId="1093" xr:uid="{00000000-0005-0000-0000-0000E8070000}"/>
    <cellStyle name="Porcentagem 10 2 2 2 8" xfId="1094" xr:uid="{00000000-0005-0000-0000-0000E9070000}"/>
    <cellStyle name="Porcentagem 10 2 2 2 9" xfId="1095" xr:uid="{00000000-0005-0000-0000-0000EA070000}"/>
    <cellStyle name="Porcentagem 10 2 2 3" xfId="1096" xr:uid="{00000000-0005-0000-0000-0000EB070000}"/>
    <cellStyle name="Porcentagem 10 2 2 3 2" xfId="1097" xr:uid="{00000000-0005-0000-0000-0000EC070000}"/>
    <cellStyle name="Porcentagem 10 2 2 3 3" xfId="1098" xr:uid="{00000000-0005-0000-0000-0000ED070000}"/>
    <cellStyle name="Porcentagem 10 2 2 4" xfId="1099" xr:uid="{00000000-0005-0000-0000-0000EE070000}"/>
    <cellStyle name="Porcentagem 10 2 2 4 2" xfId="1100" xr:uid="{00000000-0005-0000-0000-0000EF070000}"/>
    <cellStyle name="Porcentagem 10 2 2 4 3" xfId="1101" xr:uid="{00000000-0005-0000-0000-0000F0070000}"/>
    <cellStyle name="Porcentagem 10 2 2 5" xfId="1102" xr:uid="{00000000-0005-0000-0000-0000F1070000}"/>
    <cellStyle name="Porcentagem 10 2 2 6" xfId="1103" xr:uid="{00000000-0005-0000-0000-0000F2070000}"/>
    <cellStyle name="Porcentagem 10 2 2 6 2" xfId="1104" xr:uid="{00000000-0005-0000-0000-0000F3070000}"/>
    <cellStyle name="Porcentagem 10 2 2 6 3" xfId="1105" xr:uid="{00000000-0005-0000-0000-0000F4070000}"/>
    <cellStyle name="Porcentagem 10 2 2 7" xfId="1106" xr:uid="{00000000-0005-0000-0000-0000F5070000}"/>
    <cellStyle name="Porcentagem 10 2 2 8" xfId="1107" xr:uid="{00000000-0005-0000-0000-0000F6070000}"/>
    <cellStyle name="Porcentagem 10 2 2 9" xfId="1108" xr:uid="{00000000-0005-0000-0000-0000F7070000}"/>
    <cellStyle name="Porcentagem 10 2 3" xfId="1109" xr:uid="{00000000-0005-0000-0000-0000F8070000}"/>
    <cellStyle name="Porcentagem 10 2 3 10" xfId="1110" xr:uid="{00000000-0005-0000-0000-0000F9070000}"/>
    <cellStyle name="Porcentagem 10 2 3 11" xfId="1111" xr:uid="{00000000-0005-0000-0000-0000FA070000}"/>
    <cellStyle name="Porcentagem 10 2 3 11 2" xfId="1112" xr:uid="{00000000-0005-0000-0000-0000FB070000}"/>
    <cellStyle name="Porcentagem 10 2 3 11 3" xfId="1113" xr:uid="{00000000-0005-0000-0000-0000FC070000}"/>
    <cellStyle name="Porcentagem 10 2 3 12" xfId="1114" xr:uid="{00000000-0005-0000-0000-0000FD070000}"/>
    <cellStyle name="Porcentagem 10 2 3 12 2" xfId="1115" xr:uid="{00000000-0005-0000-0000-0000FE070000}"/>
    <cellStyle name="Porcentagem 10 2 3 12 3" xfId="1116" xr:uid="{00000000-0005-0000-0000-0000FF070000}"/>
    <cellStyle name="Porcentagem 10 2 3 2" xfId="1117" xr:uid="{00000000-0005-0000-0000-000000080000}"/>
    <cellStyle name="Porcentagem 10 2 3 2 2" xfId="1118" xr:uid="{00000000-0005-0000-0000-000001080000}"/>
    <cellStyle name="Porcentagem 10 2 3 2 3" xfId="1119" xr:uid="{00000000-0005-0000-0000-000002080000}"/>
    <cellStyle name="Porcentagem 10 2 3 3" xfId="1120" xr:uid="{00000000-0005-0000-0000-000003080000}"/>
    <cellStyle name="Porcentagem 10 2 3 3 2" xfId="1121" xr:uid="{00000000-0005-0000-0000-000004080000}"/>
    <cellStyle name="Porcentagem 10 2 3 3 3" xfId="1122" xr:uid="{00000000-0005-0000-0000-000005080000}"/>
    <cellStyle name="Porcentagem 10 2 3 4" xfId="1123" xr:uid="{00000000-0005-0000-0000-000006080000}"/>
    <cellStyle name="Porcentagem 10 2 3 5" xfId="1124" xr:uid="{00000000-0005-0000-0000-000007080000}"/>
    <cellStyle name="Porcentagem 10 2 3 5 2" xfId="1125" xr:uid="{00000000-0005-0000-0000-000008080000}"/>
    <cellStyle name="Porcentagem 10 2 3 5 3" xfId="1126" xr:uid="{00000000-0005-0000-0000-000009080000}"/>
    <cellStyle name="Porcentagem 10 2 3 6" xfId="1127" xr:uid="{00000000-0005-0000-0000-00000A080000}"/>
    <cellStyle name="Porcentagem 10 2 3 7" xfId="1128" xr:uid="{00000000-0005-0000-0000-00000B080000}"/>
    <cellStyle name="Porcentagem 10 2 3 8" xfId="1129" xr:uid="{00000000-0005-0000-0000-00000C080000}"/>
    <cellStyle name="Porcentagem 10 2 3 9" xfId="1130" xr:uid="{00000000-0005-0000-0000-00000D080000}"/>
    <cellStyle name="Porcentagem 10 2 4" xfId="1131" xr:uid="{00000000-0005-0000-0000-00000E080000}"/>
    <cellStyle name="Porcentagem 10 2 4 2" xfId="1132" xr:uid="{00000000-0005-0000-0000-00000F080000}"/>
    <cellStyle name="Porcentagem 10 2 4 3" xfId="1133" xr:uid="{00000000-0005-0000-0000-000010080000}"/>
    <cellStyle name="Porcentagem 10 2 5" xfId="1134" xr:uid="{00000000-0005-0000-0000-000011080000}"/>
    <cellStyle name="Porcentagem 10 2 5 2" xfId="1135" xr:uid="{00000000-0005-0000-0000-000012080000}"/>
    <cellStyle name="Porcentagem 10 2 5 3" xfId="1136" xr:uid="{00000000-0005-0000-0000-000013080000}"/>
    <cellStyle name="Porcentagem 10 2 6" xfId="1137" xr:uid="{00000000-0005-0000-0000-000014080000}"/>
    <cellStyle name="Porcentagem 10 2 7" xfId="1138" xr:uid="{00000000-0005-0000-0000-000015080000}"/>
    <cellStyle name="Porcentagem 10 2 7 2" xfId="1139" xr:uid="{00000000-0005-0000-0000-000016080000}"/>
    <cellStyle name="Porcentagem 10 2 7 3" xfId="1140" xr:uid="{00000000-0005-0000-0000-000017080000}"/>
    <cellStyle name="Porcentagem 10 2 8" xfId="1141" xr:uid="{00000000-0005-0000-0000-000018080000}"/>
    <cellStyle name="Porcentagem 10 2 9" xfId="1142" xr:uid="{00000000-0005-0000-0000-000019080000}"/>
    <cellStyle name="Porcentagem 10 3" xfId="1143" xr:uid="{00000000-0005-0000-0000-00001A080000}"/>
    <cellStyle name="Porcentagem 10 3 10" xfId="1144" xr:uid="{00000000-0005-0000-0000-00001B080000}"/>
    <cellStyle name="Porcentagem 10 3 11" xfId="1145" xr:uid="{00000000-0005-0000-0000-00001C080000}"/>
    <cellStyle name="Porcentagem 10 3 12" xfId="1146" xr:uid="{00000000-0005-0000-0000-00001D080000}"/>
    <cellStyle name="Porcentagem 10 3 12 2" xfId="1147" xr:uid="{00000000-0005-0000-0000-00001E080000}"/>
    <cellStyle name="Porcentagem 10 3 12 3" xfId="1148" xr:uid="{00000000-0005-0000-0000-00001F080000}"/>
    <cellStyle name="Porcentagem 10 3 13" xfId="1149" xr:uid="{00000000-0005-0000-0000-000020080000}"/>
    <cellStyle name="Porcentagem 10 3 13 2" xfId="1150" xr:uid="{00000000-0005-0000-0000-000021080000}"/>
    <cellStyle name="Porcentagem 10 3 13 3" xfId="1151" xr:uid="{00000000-0005-0000-0000-000022080000}"/>
    <cellStyle name="Porcentagem 10 3 2" xfId="1152" xr:uid="{00000000-0005-0000-0000-000023080000}"/>
    <cellStyle name="Porcentagem 10 3 2 10" xfId="1153" xr:uid="{00000000-0005-0000-0000-000024080000}"/>
    <cellStyle name="Porcentagem 10 3 2 11" xfId="1154" xr:uid="{00000000-0005-0000-0000-000025080000}"/>
    <cellStyle name="Porcentagem 10 3 2 11 2" xfId="1155" xr:uid="{00000000-0005-0000-0000-000026080000}"/>
    <cellStyle name="Porcentagem 10 3 2 11 3" xfId="1156" xr:uid="{00000000-0005-0000-0000-000027080000}"/>
    <cellStyle name="Porcentagem 10 3 2 12" xfId="1157" xr:uid="{00000000-0005-0000-0000-000028080000}"/>
    <cellStyle name="Porcentagem 10 3 2 12 2" xfId="1158" xr:uid="{00000000-0005-0000-0000-000029080000}"/>
    <cellStyle name="Porcentagem 10 3 2 12 3" xfId="1159" xr:uid="{00000000-0005-0000-0000-00002A080000}"/>
    <cellStyle name="Porcentagem 10 3 2 2" xfId="1160" xr:uid="{00000000-0005-0000-0000-00002B080000}"/>
    <cellStyle name="Porcentagem 10 3 2 2 2" xfId="1161" xr:uid="{00000000-0005-0000-0000-00002C080000}"/>
    <cellStyle name="Porcentagem 10 3 2 2 3" xfId="1162" xr:uid="{00000000-0005-0000-0000-00002D080000}"/>
    <cellStyle name="Porcentagem 10 3 2 3" xfId="1163" xr:uid="{00000000-0005-0000-0000-00002E080000}"/>
    <cellStyle name="Porcentagem 10 3 2 3 2" xfId="1164" xr:uid="{00000000-0005-0000-0000-00002F080000}"/>
    <cellStyle name="Porcentagem 10 3 2 3 3" xfId="1165" xr:uid="{00000000-0005-0000-0000-000030080000}"/>
    <cellStyle name="Porcentagem 10 3 2 4" xfId="1166" xr:uid="{00000000-0005-0000-0000-000031080000}"/>
    <cellStyle name="Porcentagem 10 3 2 5" xfId="1167" xr:uid="{00000000-0005-0000-0000-000032080000}"/>
    <cellStyle name="Porcentagem 10 3 2 5 2" xfId="1168" xr:uid="{00000000-0005-0000-0000-000033080000}"/>
    <cellStyle name="Porcentagem 10 3 2 5 3" xfId="1169" xr:uid="{00000000-0005-0000-0000-000034080000}"/>
    <cellStyle name="Porcentagem 10 3 2 6" xfId="1170" xr:uid="{00000000-0005-0000-0000-000035080000}"/>
    <cellStyle name="Porcentagem 10 3 2 7" xfId="1171" xr:uid="{00000000-0005-0000-0000-000036080000}"/>
    <cellStyle name="Porcentagem 10 3 2 8" xfId="1172" xr:uid="{00000000-0005-0000-0000-000037080000}"/>
    <cellStyle name="Porcentagem 10 3 2 9" xfId="1173" xr:uid="{00000000-0005-0000-0000-000038080000}"/>
    <cellStyle name="Porcentagem 10 3 3" xfId="1174" xr:uid="{00000000-0005-0000-0000-000039080000}"/>
    <cellStyle name="Porcentagem 10 3 3 2" xfId="1175" xr:uid="{00000000-0005-0000-0000-00003A080000}"/>
    <cellStyle name="Porcentagem 10 3 3 3" xfId="1176" xr:uid="{00000000-0005-0000-0000-00003B080000}"/>
    <cellStyle name="Porcentagem 10 3 4" xfId="1177" xr:uid="{00000000-0005-0000-0000-00003C080000}"/>
    <cellStyle name="Porcentagem 10 3 4 2" xfId="1178" xr:uid="{00000000-0005-0000-0000-00003D080000}"/>
    <cellStyle name="Porcentagem 10 3 4 3" xfId="1179" xr:uid="{00000000-0005-0000-0000-00003E080000}"/>
    <cellStyle name="Porcentagem 10 3 5" xfId="1180" xr:uid="{00000000-0005-0000-0000-00003F080000}"/>
    <cellStyle name="Porcentagem 10 3 6" xfId="1181" xr:uid="{00000000-0005-0000-0000-000040080000}"/>
    <cellStyle name="Porcentagem 10 3 6 2" xfId="1182" xr:uid="{00000000-0005-0000-0000-000041080000}"/>
    <cellStyle name="Porcentagem 10 3 6 3" xfId="1183" xr:uid="{00000000-0005-0000-0000-000042080000}"/>
    <cellStyle name="Porcentagem 10 3 7" xfId="1184" xr:uid="{00000000-0005-0000-0000-000043080000}"/>
    <cellStyle name="Porcentagem 10 3 8" xfId="1185" xr:uid="{00000000-0005-0000-0000-000044080000}"/>
    <cellStyle name="Porcentagem 10 3 9" xfId="1186" xr:uid="{00000000-0005-0000-0000-000045080000}"/>
    <cellStyle name="Porcentagem 10 4" xfId="1187" xr:uid="{00000000-0005-0000-0000-000046080000}"/>
    <cellStyle name="Porcentagem 10 4 10" xfId="1188" xr:uid="{00000000-0005-0000-0000-000047080000}"/>
    <cellStyle name="Porcentagem 10 4 11" xfId="1189" xr:uid="{00000000-0005-0000-0000-000048080000}"/>
    <cellStyle name="Porcentagem 10 4 11 2" xfId="1190" xr:uid="{00000000-0005-0000-0000-000049080000}"/>
    <cellStyle name="Porcentagem 10 4 11 3" xfId="1191" xr:uid="{00000000-0005-0000-0000-00004A080000}"/>
    <cellStyle name="Porcentagem 10 4 12" xfId="1192" xr:uid="{00000000-0005-0000-0000-00004B080000}"/>
    <cellStyle name="Porcentagem 10 4 12 2" xfId="1193" xr:uid="{00000000-0005-0000-0000-00004C080000}"/>
    <cellStyle name="Porcentagem 10 4 12 3" xfId="1194" xr:uid="{00000000-0005-0000-0000-00004D080000}"/>
    <cellStyle name="Porcentagem 10 4 2" xfId="1195" xr:uid="{00000000-0005-0000-0000-00004E080000}"/>
    <cellStyle name="Porcentagem 10 4 2 2" xfId="1196" xr:uid="{00000000-0005-0000-0000-00004F080000}"/>
    <cellStyle name="Porcentagem 10 4 2 3" xfId="1197" xr:uid="{00000000-0005-0000-0000-000050080000}"/>
    <cellStyle name="Porcentagem 10 4 3" xfId="1198" xr:uid="{00000000-0005-0000-0000-000051080000}"/>
    <cellStyle name="Porcentagem 10 4 3 2" xfId="1199" xr:uid="{00000000-0005-0000-0000-000052080000}"/>
    <cellStyle name="Porcentagem 10 4 3 3" xfId="1200" xr:uid="{00000000-0005-0000-0000-000053080000}"/>
    <cellStyle name="Porcentagem 10 4 4" xfId="1201" xr:uid="{00000000-0005-0000-0000-000054080000}"/>
    <cellStyle name="Porcentagem 10 4 5" xfId="1202" xr:uid="{00000000-0005-0000-0000-000055080000}"/>
    <cellStyle name="Porcentagem 10 4 5 2" xfId="1203" xr:uid="{00000000-0005-0000-0000-000056080000}"/>
    <cellStyle name="Porcentagem 10 4 5 3" xfId="1204" xr:uid="{00000000-0005-0000-0000-000057080000}"/>
    <cellStyle name="Porcentagem 10 4 6" xfId="1205" xr:uid="{00000000-0005-0000-0000-000058080000}"/>
    <cellStyle name="Porcentagem 10 4 7" xfId="1206" xr:uid="{00000000-0005-0000-0000-000059080000}"/>
    <cellStyle name="Porcentagem 10 4 8" xfId="1207" xr:uid="{00000000-0005-0000-0000-00005A080000}"/>
    <cellStyle name="Porcentagem 10 4 9" xfId="1208" xr:uid="{00000000-0005-0000-0000-00005B080000}"/>
    <cellStyle name="Porcentagem 11" xfId="1209" xr:uid="{00000000-0005-0000-0000-00005C080000}"/>
    <cellStyle name="Porcentagem 12" xfId="1210" xr:uid="{00000000-0005-0000-0000-00005D080000}"/>
    <cellStyle name="Porcentagem 12 2" xfId="1211" xr:uid="{00000000-0005-0000-0000-00005E080000}"/>
    <cellStyle name="Porcentagem 12 2 10" xfId="1212" xr:uid="{00000000-0005-0000-0000-00005F080000}"/>
    <cellStyle name="Porcentagem 12 2 11" xfId="1213" xr:uid="{00000000-0005-0000-0000-000060080000}"/>
    <cellStyle name="Porcentagem 12 2 11 2" xfId="1214" xr:uid="{00000000-0005-0000-0000-000061080000}"/>
    <cellStyle name="Porcentagem 12 2 11 3" xfId="1215" xr:uid="{00000000-0005-0000-0000-000062080000}"/>
    <cellStyle name="Porcentagem 12 2 12" xfId="1216" xr:uid="{00000000-0005-0000-0000-000063080000}"/>
    <cellStyle name="Porcentagem 12 2 12 2" xfId="1217" xr:uid="{00000000-0005-0000-0000-000064080000}"/>
    <cellStyle name="Porcentagem 12 2 12 3" xfId="1218" xr:uid="{00000000-0005-0000-0000-000065080000}"/>
    <cellStyle name="Porcentagem 12 2 2" xfId="1219" xr:uid="{00000000-0005-0000-0000-000066080000}"/>
    <cellStyle name="Porcentagem 12 2 2 2" xfId="1220" xr:uid="{00000000-0005-0000-0000-000067080000}"/>
    <cellStyle name="Porcentagem 12 2 2 3" xfId="1221" xr:uid="{00000000-0005-0000-0000-000068080000}"/>
    <cellStyle name="Porcentagem 12 2 3" xfId="1222" xr:uid="{00000000-0005-0000-0000-000069080000}"/>
    <cellStyle name="Porcentagem 12 2 3 2" xfId="1223" xr:uid="{00000000-0005-0000-0000-00006A080000}"/>
    <cellStyle name="Porcentagem 12 2 3 3" xfId="1224" xr:uid="{00000000-0005-0000-0000-00006B080000}"/>
    <cellStyle name="Porcentagem 12 2 4" xfId="1225" xr:uid="{00000000-0005-0000-0000-00006C080000}"/>
    <cellStyle name="Porcentagem 12 2 5" xfId="1226" xr:uid="{00000000-0005-0000-0000-00006D080000}"/>
    <cellStyle name="Porcentagem 12 2 5 2" xfId="1227" xr:uid="{00000000-0005-0000-0000-00006E080000}"/>
    <cellStyle name="Porcentagem 12 2 5 3" xfId="1228" xr:uid="{00000000-0005-0000-0000-00006F080000}"/>
    <cellStyle name="Porcentagem 12 2 6" xfId="1229" xr:uid="{00000000-0005-0000-0000-000070080000}"/>
    <cellStyle name="Porcentagem 12 2 7" xfId="1230" xr:uid="{00000000-0005-0000-0000-000071080000}"/>
    <cellStyle name="Porcentagem 12 2 8" xfId="1231" xr:uid="{00000000-0005-0000-0000-000072080000}"/>
    <cellStyle name="Porcentagem 12 2 9" xfId="1232" xr:uid="{00000000-0005-0000-0000-000073080000}"/>
    <cellStyle name="Porcentagem 13" xfId="1233" xr:uid="{00000000-0005-0000-0000-000074080000}"/>
    <cellStyle name="Porcentagem 13 10" xfId="1234" xr:uid="{00000000-0005-0000-0000-000075080000}"/>
    <cellStyle name="Porcentagem 13 11" xfId="1235" xr:uid="{00000000-0005-0000-0000-000076080000}"/>
    <cellStyle name="Porcentagem 13 11 2" xfId="1236" xr:uid="{00000000-0005-0000-0000-000077080000}"/>
    <cellStyle name="Porcentagem 13 11 3" xfId="1237" xr:uid="{00000000-0005-0000-0000-000078080000}"/>
    <cellStyle name="Porcentagem 13 12" xfId="1238" xr:uid="{00000000-0005-0000-0000-000079080000}"/>
    <cellStyle name="Porcentagem 13 12 2" xfId="1239" xr:uid="{00000000-0005-0000-0000-00007A080000}"/>
    <cellStyle name="Porcentagem 13 12 3" xfId="1240" xr:uid="{00000000-0005-0000-0000-00007B080000}"/>
    <cellStyle name="Porcentagem 13 2" xfId="1241" xr:uid="{00000000-0005-0000-0000-00007C080000}"/>
    <cellStyle name="Porcentagem 13 2 2" xfId="1242" xr:uid="{00000000-0005-0000-0000-00007D080000}"/>
    <cellStyle name="Porcentagem 13 2 3" xfId="1243" xr:uid="{00000000-0005-0000-0000-00007E080000}"/>
    <cellStyle name="Porcentagem 13 3" xfId="1244" xr:uid="{00000000-0005-0000-0000-00007F080000}"/>
    <cellStyle name="Porcentagem 13 3 2" xfId="1245" xr:uid="{00000000-0005-0000-0000-000080080000}"/>
    <cellStyle name="Porcentagem 13 3 3" xfId="1246" xr:uid="{00000000-0005-0000-0000-000081080000}"/>
    <cellStyle name="Porcentagem 13 4" xfId="1247" xr:uid="{00000000-0005-0000-0000-000082080000}"/>
    <cellStyle name="Porcentagem 13 5" xfId="1248" xr:uid="{00000000-0005-0000-0000-000083080000}"/>
    <cellStyle name="Porcentagem 13 5 2" xfId="1249" xr:uid="{00000000-0005-0000-0000-000084080000}"/>
    <cellStyle name="Porcentagem 13 5 3" xfId="1250" xr:uid="{00000000-0005-0000-0000-000085080000}"/>
    <cellStyle name="Porcentagem 13 6" xfId="1251" xr:uid="{00000000-0005-0000-0000-000086080000}"/>
    <cellStyle name="Porcentagem 13 7" xfId="1252" xr:uid="{00000000-0005-0000-0000-000087080000}"/>
    <cellStyle name="Porcentagem 13 8" xfId="1253" xr:uid="{00000000-0005-0000-0000-000088080000}"/>
    <cellStyle name="Porcentagem 13 9" xfId="1254" xr:uid="{00000000-0005-0000-0000-000089080000}"/>
    <cellStyle name="Porcentagem 14" xfId="1255" xr:uid="{00000000-0005-0000-0000-00008A080000}"/>
    <cellStyle name="Porcentagem 14 2" xfId="2658" xr:uid="{00000000-0005-0000-0000-00008B080000}"/>
    <cellStyle name="Porcentagem 14 2 2" xfId="3021" xr:uid="{00000000-0005-0000-0000-00008C080000}"/>
    <cellStyle name="Porcentagem 14 3" xfId="2779" xr:uid="{00000000-0005-0000-0000-00008D080000}"/>
    <cellStyle name="Porcentagem 14 3 2" xfId="3142" xr:uid="{00000000-0005-0000-0000-00008E080000}"/>
    <cellStyle name="Porcentagem 14 4" xfId="2900" xr:uid="{00000000-0005-0000-0000-00008F080000}"/>
    <cellStyle name="Porcentagem 14 5" xfId="3264" xr:uid="{00000000-0005-0000-0000-000090080000}"/>
    <cellStyle name="Porcentagem 14 6" xfId="3373" xr:uid="{00000000-0005-0000-0000-000091080000}"/>
    <cellStyle name="Porcentagem 14 7" xfId="3483" xr:uid="{00000000-0005-0000-0000-000092080000}"/>
    <cellStyle name="Porcentagem 15" xfId="1256" xr:uid="{00000000-0005-0000-0000-000093080000}"/>
    <cellStyle name="Porcentagem 15 2" xfId="1257" xr:uid="{00000000-0005-0000-0000-000094080000}"/>
    <cellStyle name="Porcentagem 15 3" xfId="1258" xr:uid="{00000000-0005-0000-0000-000095080000}"/>
    <cellStyle name="Porcentagem 16" xfId="1259" xr:uid="{00000000-0005-0000-0000-000096080000}"/>
    <cellStyle name="Porcentagem 16 2" xfId="1260" xr:uid="{00000000-0005-0000-0000-000097080000}"/>
    <cellStyle name="Porcentagem 16 3" xfId="1261" xr:uid="{00000000-0005-0000-0000-000098080000}"/>
    <cellStyle name="Porcentagem 17" xfId="1262" xr:uid="{00000000-0005-0000-0000-000099080000}"/>
    <cellStyle name="Porcentagem 17 2" xfId="1263" xr:uid="{00000000-0005-0000-0000-00009A080000}"/>
    <cellStyle name="Porcentagem 17 3" xfId="1264" xr:uid="{00000000-0005-0000-0000-00009B080000}"/>
    <cellStyle name="Porcentagem 18" xfId="1265" xr:uid="{00000000-0005-0000-0000-00009C080000}"/>
    <cellStyle name="Porcentagem 18 2" xfId="1266" xr:uid="{00000000-0005-0000-0000-00009D080000}"/>
    <cellStyle name="Porcentagem 18 3" xfId="1267" xr:uid="{00000000-0005-0000-0000-00009E080000}"/>
    <cellStyle name="Porcentagem 19" xfId="1268" xr:uid="{00000000-0005-0000-0000-00009F080000}"/>
    <cellStyle name="Porcentagem 2" xfId="1269" xr:uid="{00000000-0005-0000-0000-0000A0080000}"/>
    <cellStyle name="Porcentagem 2 2" xfId="1270" xr:uid="{00000000-0005-0000-0000-0000A1080000}"/>
    <cellStyle name="Porcentagem 2 2 2" xfId="1271" xr:uid="{00000000-0005-0000-0000-0000A2080000}"/>
    <cellStyle name="Porcentagem 2 2 2 2" xfId="1272" xr:uid="{00000000-0005-0000-0000-0000A3080000}"/>
    <cellStyle name="Porcentagem 2 2 3" xfId="1273" xr:uid="{00000000-0005-0000-0000-0000A4080000}"/>
    <cellStyle name="Porcentagem 2 3" xfId="1274" xr:uid="{00000000-0005-0000-0000-0000A5080000}"/>
    <cellStyle name="Porcentagem 2 3 2" xfId="1275" xr:uid="{00000000-0005-0000-0000-0000A6080000}"/>
    <cellStyle name="Porcentagem 2 3 2 2" xfId="1276" xr:uid="{00000000-0005-0000-0000-0000A7080000}"/>
    <cellStyle name="Porcentagem 2 3 3" xfId="1277" xr:uid="{00000000-0005-0000-0000-0000A8080000}"/>
    <cellStyle name="Porcentagem 2 4" xfId="1278" xr:uid="{00000000-0005-0000-0000-0000A9080000}"/>
    <cellStyle name="Porcentagem 2 4 2" xfId="1279" xr:uid="{00000000-0005-0000-0000-0000AA080000}"/>
    <cellStyle name="Porcentagem 2 4 2 10" xfId="1280" xr:uid="{00000000-0005-0000-0000-0000AB080000}"/>
    <cellStyle name="Porcentagem 2 4 2 11" xfId="1281" xr:uid="{00000000-0005-0000-0000-0000AC080000}"/>
    <cellStyle name="Porcentagem 2 4 2 11 2" xfId="1282" xr:uid="{00000000-0005-0000-0000-0000AD080000}"/>
    <cellStyle name="Porcentagem 2 4 2 11 3" xfId="1283" xr:uid="{00000000-0005-0000-0000-0000AE080000}"/>
    <cellStyle name="Porcentagem 2 4 2 12" xfId="1284" xr:uid="{00000000-0005-0000-0000-0000AF080000}"/>
    <cellStyle name="Porcentagem 2 4 2 12 2" xfId="1285" xr:uid="{00000000-0005-0000-0000-0000B0080000}"/>
    <cellStyle name="Porcentagem 2 4 2 12 3" xfId="1286" xr:uid="{00000000-0005-0000-0000-0000B1080000}"/>
    <cellStyle name="Porcentagem 2 4 2 2" xfId="1287" xr:uid="{00000000-0005-0000-0000-0000B2080000}"/>
    <cellStyle name="Porcentagem 2 4 2 2 2" xfId="1288" xr:uid="{00000000-0005-0000-0000-0000B3080000}"/>
    <cellStyle name="Porcentagem 2 4 2 2 3" xfId="1289" xr:uid="{00000000-0005-0000-0000-0000B4080000}"/>
    <cellStyle name="Porcentagem 2 4 2 3" xfId="1290" xr:uid="{00000000-0005-0000-0000-0000B5080000}"/>
    <cellStyle name="Porcentagem 2 4 2 3 2" xfId="1291" xr:uid="{00000000-0005-0000-0000-0000B6080000}"/>
    <cellStyle name="Porcentagem 2 4 2 3 3" xfId="1292" xr:uid="{00000000-0005-0000-0000-0000B7080000}"/>
    <cellStyle name="Porcentagem 2 4 2 4" xfId="1293" xr:uid="{00000000-0005-0000-0000-0000B8080000}"/>
    <cellStyle name="Porcentagem 2 4 2 5" xfId="1294" xr:uid="{00000000-0005-0000-0000-0000B9080000}"/>
    <cellStyle name="Porcentagem 2 4 2 5 2" xfId="1295" xr:uid="{00000000-0005-0000-0000-0000BA080000}"/>
    <cellStyle name="Porcentagem 2 4 2 5 3" xfId="1296" xr:uid="{00000000-0005-0000-0000-0000BB080000}"/>
    <cellStyle name="Porcentagem 2 4 2 6" xfId="1297" xr:uid="{00000000-0005-0000-0000-0000BC080000}"/>
    <cellStyle name="Porcentagem 2 4 2 7" xfId="1298" xr:uid="{00000000-0005-0000-0000-0000BD080000}"/>
    <cellStyle name="Porcentagem 2 4 2 8" xfId="1299" xr:uid="{00000000-0005-0000-0000-0000BE080000}"/>
    <cellStyle name="Porcentagem 2 4 2 9" xfId="1300" xr:uid="{00000000-0005-0000-0000-0000BF080000}"/>
    <cellStyle name="Porcentagem 2 4 3" xfId="1301" xr:uid="{00000000-0005-0000-0000-0000C0080000}"/>
    <cellStyle name="Porcentagem 2 5" xfId="1302" xr:uid="{00000000-0005-0000-0000-0000C1080000}"/>
    <cellStyle name="Porcentagem 2 6" xfId="1303" xr:uid="{00000000-0005-0000-0000-0000C2080000}"/>
    <cellStyle name="Porcentagem 2 6 2" xfId="1304" xr:uid="{00000000-0005-0000-0000-0000C3080000}"/>
    <cellStyle name="Porcentagem 2 7" xfId="1305" xr:uid="{00000000-0005-0000-0000-0000C4080000}"/>
    <cellStyle name="Porcentagem 20" xfId="1306" xr:uid="{00000000-0005-0000-0000-0000C5080000}"/>
    <cellStyle name="Porcentagem 21" xfId="1307" xr:uid="{00000000-0005-0000-0000-0000C6080000}"/>
    <cellStyle name="Porcentagem 22" xfId="1308" xr:uid="{00000000-0005-0000-0000-0000C7080000}"/>
    <cellStyle name="Porcentagem 23" xfId="1309" xr:uid="{00000000-0005-0000-0000-0000C8080000}"/>
    <cellStyle name="Porcentagem 23 2" xfId="1310" xr:uid="{00000000-0005-0000-0000-0000C9080000}"/>
    <cellStyle name="Porcentagem 23 3" xfId="1311" xr:uid="{00000000-0005-0000-0000-0000CA080000}"/>
    <cellStyle name="Porcentagem 24" xfId="1312" xr:uid="{00000000-0005-0000-0000-0000CB080000}"/>
    <cellStyle name="Porcentagem 24 2" xfId="1313" xr:uid="{00000000-0005-0000-0000-0000CC080000}"/>
    <cellStyle name="Porcentagem 24 3" xfId="1314" xr:uid="{00000000-0005-0000-0000-0000CD080000}"/>
    <cellStyle name="Porcentagem 25" xfId="1315" xr:uid="{00000000-0005-0000-0000-0000CE080000}"/>
    <cellStyle name="Porcentagem 26" xfId="1053" xr:uid="{00000000-0005-0000-0000-0000CF080000}"/>
    <cellStyle name="Porcentagem 27" xfId="3269" xr:uid="{00000000-0005-0000-0000-0000D0080000}"/>
    <cellStyle name="Porcentagem 28" xfId="3377" xr:uid="{00000000-0005-0000-0000-0000D1080000}"/>
    <cellStyle name="Porcentagem 29" xfId="3496" xr:uid="{00000000-0005-0000-0000-0000D2080000}"/>
    <cellStyle name="Porcentagem 3" xfId="1316" xr:uid="{00000000-0005-0000-0000-0000D3080000}"/>
    <cellStyle name="Porcentagem 3 2" xfId="1317" xr:uid="{00000000-0005-0000-0000-0000D4080000}"/>
    <cellStyle name="Porcentagem 3 3" xfId="1318" xr:uid="{00000000-0005-0000-0000-0000D5080000}"/>
    <cellStyle name="Porcentagem 3 4" xfId="1319" xr:uid="{00000000-0005-0000-0000-0000D6080000}"/>
    <cellStyle name="Porcentagem 3 4 2" xfId="2659" xr:uid="{00000000-0005-0000-0000-0000D7080000}"/>
    <cellStyle name="Porcentagem 3 4 2 2" xfId="3022" xr:uid="{00000000-0005-0000-0000-0000D8080000}"/>
    <cellStyle name="Porcentagem 3 4 3" xfId="2780" xr:uid="{00000000-0005-0000-0000-0000D9080000}"/>
    <cellStyle name="Porcentagem 3 4 3 2" xfId="3143" xr:uid="{00000000-0005-0000-0000-0000DA080000}"/>
    <cellStyle name="Porcentagem 3 4 4" xfId="2901" xr:uid="{00000000-0005-0000-0000-0000DB080000}"/>
    <cellStyle name="Porcentagem 3 4 5" xfId="3265" xr:uid="{00000000-0005-0000-0000-0000DC080000}"/>
    <cellStyle name="Porcentagem 3 4 6" xfId="3374" xr:uid="{00000000-0005-0000-0000-0000DD080000}"/>
    <cellStyle name="Porcentagem 3 4 7" xfId="3484" xr:uid="{00000000-0005-0000-0000-0000DE080000}"/>
    <cellStyle name="Porcentagem 30" xfId="3513" xr:uid="{00000000-0005-0000-0000-0000DF080000}"/>
    <cellStyle name="Porcentagem 4" xfId="1320" xr:uid="{00000000-0005-0000-0000-0000E0080000}"/>
    <cellStyle name="Porcentagem 4 2" xfId="1321" xr:uid="{00000000-0005-0000-0000-0000E1080000}"/>
    <cellStyle name="Porcentagem 4 3" xfId="1322" xr:uid="{00000000-0005-0000-0000-0000E2080000}"/>
    <cellStyle name="Porcentagem 5" xfId="1323" xr:uid="{00000000-0005-0000-0000-0000E3080000}"/>
    <cellStyle name="Porcentagem 5 2" xfId="1324" xr:uid="{00000000-0005-0000-0000-0000E4080000}"/>
    <cellStyle name="Porcentagem 5 3" xfId="1325" xr:uid="{00000000-0005-0000-0000-0000E5080000}"/>
    <cellStyle name="Porcentagem 6" xfId="1326" xr:uid="{00000000-0005-0000-0000-0000E6080000}"/>
    <cellStyle name="Porcentagem 6 2" xfId="1327" xr:uid="{00000000-0005-0000-0000-0000E7080000}"/>
    <cellStyle name="Porcentagem 6 3" xfId="1328" xr:uid="{00000000-0005-0000-0000-0000E8080000}"/>
    <cellStyle name="Porcentagem 7" xfId="1329" xr:uid="{00000000-0005-0000-0000-0000E9080000}"/>
    <cellStyle name="Porcentagem 7 2" xfId="1330" xr:uid="{00000000-0005-0000-0000-0000EA080000}"/>
    <cellStyle name="Porcentagem 8" xfId="1331" xr:uid="{00000000-0005-0000-0000-0000EB080000}"/>
    <cellStyle name="Porcentagem 8 2" xfId="1332" xr:uid="{00000000-0005-0000-0000-0000EC080000}"/>
    <cellStyle name="Porcentagem 9" xfId="1333" xr:uid="{00000000-0005-0000-0000-0000ED080000}"/>
    <cellStyle name="Porcentagem 9 2" xfId="1334" xr:uid="{00000000-0005-0000-0000-0000EE080000}"/>
    <cellStyle name="Porcentagem 9 2 10" xfId="1335" xr:uid="{00000000-0005-0000-0000-0000EF080000}"/>
    <cellStyle name="Porcentagem 9 2 11" xfId="1336" xr:uid="{00000000-0005-0000-0000-0000F0080000}"/>
    <cellStyle name="Porcentagem 9 2 12" xfId="1337" xr:uid="{00000000-0005-0000-0000-0000F1080000}"/>
    <cellStyle name="Porcentagem 9 2 13" xfId="1338" xr:uid="{00000000-0005-0000-0000-0000F2080000}"/>
    <cellStyle name="Porcentagem 9 2 13 2" xfId="1339" xr:uid="{00000000-0005-0000-0000-0000F3080000}"/>
    <cellStyle name="Porcentagem 9 2 13 3" xfId="1340" xr:uid="{00000000-0005-0000-0000-0000F4080000}"/>
    <cellStyle name="Porcentagem 9 2 14" xfId="1341" xr:uid="{00000000-0005-0000-0000-0000F5080000}"/>
    <cellStyle name="Porcentagem 9 2 14 2" xfId="1342" xr:uid="{00000000-0005-0000-0000-0000F6080000}"/>
    <cellStyle name="Porcentagem 9 2 14 3" xfId="1343" xr:uid="{00000000-0005-0000-0000-0000F7080000}"/>
    <cellStyle name="Porcentagem 9 2 2" xfId="1344" xr:uid="{00000000-0005-0000-0000-0000F8080000}"/>
    <cellStyle name="Porcentagem 9 2 2 10" xfId="1345" xr:uid="{00000000-0005-0000-0000-0000F9080000}"/>
    <cellStyle name="Porcentagem 9 2 2 11" xfId="1346" xr:uid="{00000000-0005-0000-0000-0000FA080000}"/>
    <cellStyle name="Porcentagem 9 2 2 12" xfId="1347" xr:uid="{00000000-0005-0000-0000-0000FB080000}"/>
    <cellStyle name="Porcentagem 9 2 2 12 2" xfId="1348" xr:uid="{00000000-0005-0000-0000-0000FC080000}"/>
    <cellStyle name="Porcentagem 9 2 2 12 3" xfId="1349" xr:uid="{00000000-0005-0000-0000-0000FD080000}"/>
    <cellStyle name="Porcentagem 9 2 2 13" xfId="1350" xr:uid="{00000000-0005-0000-0000-0000FE080000}"/>
    <cellStyle name="Porcentagem 9 2 2 13 2" xfId="1351" xr:uid="{00000000-0005-0000-0000-0000FF080000}"/>
    <cellStyle name="Porcentagem 9 2 2 13 3" xfId="1352" xr:uid="{00000000-0005-0000-0000-000000090000}"/>
    <cellStyle name="Porcentagem 9 2 2 2" xfId="1353" xr:uid="{00000000-0005-0000-0000-000001090000}"/>
    <cellStyle name="Porcentagem 9 2 2 2 10" xfId="1354" xr:uid="{00000000-0005-0000-0000-000002090000}"/>
    <cellStyle name="Porcentagem 9 2 2 2 11" xfId="1355" xr:uid="{00000000-0005-0000-0000-000003090000}"/>
    <cellStyle name="Porcentagem 9 2 2 2 11 2" xfId="1356" xr:uid="{00000000-0005-0000-0000-000004090000}"/>
    <cellStyle name="Porcentagem 9 2 2 2 11 3" xfId="1357" xr:uid="{00000000-0005-0000-0000-000005090000}"/>
    <cellStyle name="Porcentagem 9 2 2 2 12" xfId="1358" xr:uid="{00000000-0005-0000-0000-000006090000}"/>
    <cellStyle name="Porcentagem 9 2 2 2 12 2" xfId="1359" xr:uid="{00000000-0005-0000-0000-000007090000}"/>
    <cellStyle name="Porcentagem 9 2 2 2 12 3" xfId="1360" xr:uid="{00000000-0005-0000-0000-000008090000}"/>
    <cellStyle name="Porcentagem 9 2 2 2 2" xfId="1361" xr:uid="{00000000-0005-0000-0000-000009090000}"/>
    <cellStyle name="Porcentagem 9 2 2 2 2 2" xfId="1362" xr:uid="{00000000-0005-0000-0000-00000A090000}"/>
    <cellStyle name="Porcentagem 9 2 2 2 2 3" xfId="1363" xr:uid="{00000000-0005-0000-0000-00000B090000}"/>
    <cellStyle name="Porcentagem 9 2 2 2 3" xfId="1364" xr:uid="{00000000-0005-0000-0000-00000C090000}"/>
    <cellStyle name="Porcentagem 9 2 2 2 3 2" xfId="1365" xr:uid="{00000000-0005-0000-0000-00000D090000}"/>
    <cellStyle name="Porcentagem 9 2 2 2 3 3" xfId="1366" xr:uid="{00000000-0005-0000-0000-00000E090000}"/>
    <cellStyle name="Porcentagem 9 2 2 2 4" xfId="1367" xr:uid="{00000000-0005-0000-0000-00000F090000}"/>
    <cellStyle name="Porcentagem 9 2 2 2 5" xfId="1368" xr:uid="{00000000-0005-0000-0000-000010090000}"/>
    <cellStyle name="Porcentagem 9 2 2 2 5 2" xfId="1369" xr:uid="{00000000-0005-0000-0000-000011090000}"/>
    <cellStyle name="Porcentagem 9 2 2 2 5 3" xfId="1370" xr:uid="{00000000-0005-0000-0000-000012090000}"/>
    <cellStyle name="Porcentagem 9 2 2 2 6" xfId="1371" xr:uid="{00000000-0005-0000-0000-000013090000}"/>
    <cellStyle name="Porcentagem 9 2 2 2 7" xfId="1372" xr:uid="{00000000-0005-0000-0000-000014090000}"/>
    <cellStyle name="Porcentagem 9 2 2 2 8" xfId="1373" xr:uid="{00000000-0005-0000-0000-000015090000}"/>
    <cellStyle name="Porcentagem 9 2 2 2 9" xfId="1374" xr:uid="{00000000-0005-0000-0000-000016090000}"/>
    <cellStyle name="Porcentagem 9 2 2 3" xfId="1375" xr:uid="{00000000-0005-0000-0000-000017090000}"/>
    <cellStyle name="Porcentagem 9 2 2 3 2" xfId="1376" xr:uid="{00000000-0005-0000-0000-000018090000}"/>
    <cellStyle name="Porcentagem 9 2 2 3 3" xfId="1377" xr:uid="{00000000-0005-0000-0000-000019090000}"/>
    <cellStyle name="Porcentagem 9 2 2 4" xfId="1378" xr:uid="{00000000-0005-0000-0000-00001A090000}"/>
    <cellStyle name="Porcentagem 9 2 2 4 2" xfId="1379" xr:uid="{00000000-0005-0000-0000-00001B090000}"/>
    <cellStyle name="Porcentagem 9 2 2 4 3" xfId="1380" xr:uid="{00000000-0005-0000-0000-00001C090000}"/>
    <cellStyle name="Porcentagem 9 2 2 5" xfId="1381" xr:uid="{00000000-0005-0000-0000-00001D090000}"/>
    <cellStyle name="Porcentagem 9 2 2 6" xfId="1382" xr:uid="{00000000-0005-0000-0000-00001E090000}"/>
    <cellStyle name="Porcentagem 9 2 2 6 2" xfId="1383" xr:uid="{00000000-0005-0000-0000-00001F090000}"/>
    <cellStyle name="Porcentagem 9 2 2 6 3" xfId="1384" xr:uid="{00000000-0005-0000-0000-000020090000}"/>
    <cellStyle name="Porcentagem 9 2 2 7" xfId="1385" xr:uid="{00000000-0005-0000-0000-000021090000}"/>
    <cellStyle name="Porcentagem 9 2 2 8" xfId="1386" xr:uid="{00000000-0005-0000-0000-000022090000}"/>
    <cellStyle name="Porcentagem 9 2 2 9" xfId="1387" xr:uid="{00000000-0005-0000-0000-000023090000}"/>
    <cellStyle name="Porcentagem 9 2 3" xfId="1388" xr:uid="{00000000-0005-0000-0000-000024090000}"/>
    <cellStyle name="Porcentagem 9 2 3 10" xfId="1389" xr:uid="{00000000-0005-0000-0000-000025090000}"/>
    <cellStyle name="Porcentagem 9 2 3 11" xfId="1390" xr:uid="{00000000-0005-0000-0000-000026090000}"/>
    <cellStyle name="Porcentagem 9 2 3 11 2" xfId="1391" xr:uid="{00000000-0005-0000-0000-000027090000}"/>
    <cellStyle name="Porcentagem 9 2 3 11 3" xfId="1392" xr:uid="{00000000-0005-0000-0000-000028090000}"/>
    <cellStyle name="Porcentagem 9 2 3 12" xfId="1393" xr:uid="{00000000-0005-0000-0000-000029090000}"/>
    <cellStyle name="Porcentagem 9 2 3 12 2" xfId="1394" xr:uid="{00000000-0005-0000-0000-00002A090000}"/>
    <cellStyle name="Porcentagem 9 2 3 12 3" xfId="1395" xr:uid="{00000000-0005-0000-0000-00002B090000}"/>
    <cellStyle name="Porcentagem 9 2 3 2" xfId="1396" xr:uid="{00000000-0005-0000-0000-00002C090000}"/>
    <cellStyle name="Porcentagem 9 2 3 2 2" xfId="1397" xr:uid="{00000000-0005-0000-0000-00002D090000}"/>
    <cellStyle name="Porcentagem 9 2 3 2 3" xfId="1398" xr:uid="{00000000-0005-0000-0000-00002E090000}"/>
    <cellStyle name="Porcentagem 9 2 3 3" xfId="1399" xr:uid="{00000000-0005-0000-0000-00002F090000}"/>
    <cellStyle name="Porcentagem 9 2 3 3 2" xfId="1400" xr:uid="{00000000-0005-0000-0000-000030090000}"/>
    <cellStyle name="Porcentagem 9 2 3 3 3" xfId="1401" xr:uid="{00000000-0005-0000-0000-000031090000}"/>
    <cellStyle name="Porcentagem 9 2 3 4" xfId="1402" xr:uid="{00000000-0005-0000-0000-000032090000}"/>
    <cellStyle name="Porcentagem 9 2 3 5" xfId="1403" xr:uid="{00000000-0005-0000-0000-000033090000}"/>
    <cellStyle name="Porcentagem 9 2 3 5 2" xfId="1404" xr:uid="{00000000-0005-0000-0000-000034090000}"/>
    <cellStyle name="Porcentagem 9 2 3 5 3" xfId="1405" xr:uid="{00000000-0005-0000-0000-000035090000}"/>
    <cellStyle name="Porcentagem 9 2 3 6" xfId="1406" xr:uid="{00000000-0005-0000-0000-000036090000}"/>
    <cellStyle name="Porcentagem 9 2 3 7" xfId="1407" xr:uid="{00000000-0005-0000-0000-000037090000}"/>
    <cellStyle name="Porcentagem 9 2 3 8" xfId="1408" xr:uid="{00000000-0005-0000-0000-000038090000}"/>
    <cellStyle name="Porcentagem 9 2 3 9" xfId="1409" xr:uid="{00000000-0005-0000-0000-000039090000}"/>
    <cellStyle name="Porcentagem 9 2 4" xfId="1410" xr:uid="{00000000-0005-0000-0000-00003A090000}"/>
    <cellStyle name="Porcentagem 9 2 4 2" xfId="1411" xr:uid="{00000000-0005-0000-0000-00003B090000}"/>
    <cellStyle name="Porcentagem 9 2 4 3" xfId="1412" xr:uid="{00000000-0005-0000-0000-00003C090000}"/>
    <cellStyle name="Porcentagem 9 2 5" xfId="1413" xr:uid="{00000000-0005-0000-0000-00003D090000}"/>
    <cellStyle name="Porcentagem 9 2 5 2" xfId="1414" xr:uid="{00000000-0005-0000-0000-00003E090000}"/>
    <cellStyle name="Porcentagem 9 2 5 3" xfId="1415" xr:uid="{00000000-0005-0000-0000-00003F090000}"/>
    <cellStyle name="Porcentagem 9 2 6" xfId="1416" xr:uid="{00000000-0005-0000-0000-000040090000}"/>
    <cellStyle name="Porcentagem 9 2 7" xfId="1417" xr:uid="{00000000-0005-0000-0000-000041090000}"/>
    <cellStyle name="Porcentagem 9 2 7 2" xfId="1418" xr:uid="{00000000-0005-0000-0000-000042090000}"/>
    <cellStyle name="Porcentagem 9 2 7 3" xfId="1419" xr:uid="{00000000-0005-0000-0000-000043090000}"/>
    <cellStyle name="Porcentagem 9 2 8" xfId="1420" xr:uid="{00000000-0005-0000-0000-000044090000}"/>
    <cellStyle name="Porcentagem 9 2 9" xfId="1421" xr:uid="{00000000-0005-0000-0000-000045090000}"/>
    <cellStyle name="Porcentagem 9 3" xfId="1422" xr:uid="{00000000-0005-0000-0000-000046090000}"/>
    <cellStyle name="Porcentagem 9 3 10" xfId="1423" xr:uid="{00000000-0005-0000-0000-000047090000}"/>
    <cellStyle name="Porcentagem 9 3 11" xfId="1424" xr:uid="{00000000-0005-0000-0000-000048090000}"/>
    <cellStyle name="Porcentagem 9 3 12" xfId="1425" xr:uid="{00000000-0005-0000-0000-000049090000}"/>
    <cellStyle name="Porcentagem 9 3 12 2" xfId="1426" xr:uid="{00000000-0005-0000-0000-00004A090000}"/>
    <cellStyle name="Porcentagem 9 3 12 3" xfId="1427" xr:uid="{00000000-0005-0000-0000-00004B090000}"/>
    <cellStyle name="Porcentagem 9 3 13" xfId="1428" xr:uid="{00000000-0005-0000-0000-00004C090000}"/>
    <cellStyle name="Porcentagem 9 3 13 2" xfId="1429" xr:uid="{00000000-0005-0000-0000-00004D090000}"/>
    <cellStyle name="Porcentagem 9 3 13 3" xfId="1430" xr:uid="{00000000-0005-0000-0000-00004E090000}"/>
    <cellStyle name="Porcentagem 9 3 2" xfId="1431" xr:uid="{00000000-0005-0000-0000-00004F090000}"/>
    <cellStyle name="Porcentagem 9 3 2 10" xfId="1432" xr:uid="{00000000-0005-0000-0000-000050090000}"/>
    <cellStyle name="Porcentagem 9 3 2 11" xfId="1433" xr:uid="{00000000-0005-0000-0000-000051090000}"/>
    <cellStyle name="Porcentagem 9 3 2 11 2" xfId="1434" xr:uid="{00000000-0005-0000-0000-000052090000}"/>
    <cellStyle name="Porcentagem 9 3 2 11 3" xfId="1435" xr:uid="{00000000-0005-0000-0000-000053090000}"/>
    <cellStyle name="Porcentagem 9 3 2 12" xfId="1436" xr:uid="{00000000-0005-0000-0000-000054090000}"/>
    <cellStyle name="Porcentagem 9 3 2 12 2" xfId="1437" xr:uid="{00000000-0005-0000-0000-000055090000}"/>
    <cellStyle name="Porcentagem 9 3 2 12 3" xfId="1438" xr:uid="{00000000-0005-0000-0000-000056090000}"/>
    <cellStyle name="Porcentagem 9 3 2 2" xfId="1439" xr:uid="{00000000-0005-0000-0000-000057090000}"/>
    <cellStyle name="Porcentagem 9 3 2 2 2" xfId="1440" xr:uid="{00000000-0005-0000-0000-000058090000}"/>
    <cellStyle name="Porcentagem 9 3 2 2 3" xfId="1441" xr:uid="{00000000-0005-0000-0000-000059090000}"/>
    <cellStyle name="Porcentagem 9 3 2 3" xfId="1442" xr:uid="{00000000-0005-0000-0000-00005A090000}"/>
    <cellStyle name="Porcentagem 9 3 2 3 2" xfId="1443" xr:uid="{00000000-0005-0000-0000-00005B090000}"/>
    <cellStyle name="Porcentagem 9 3 2 3 3" xfId="1444" xr:uid="{00000000-0005-0000-0000-00005C090000}"/>
    <cellStyle name="Porcentagem 9 3 2 4" xfId="1445" xr:uid="{00000000-0005-0000-0000-00005D090000}"/>
    <cellStyle name="Porcentagem 9 3 2 5" xfId="1446" xr:uid="{00000000-0005-0000-0000-00005E090000}"/>
    <cellStyle name="Porcentagem 9 3 2 5 2" xfId="1447" xr:uid="{00000000-0005-0000-0000-00005F090000}"/>
    <cellStyle name="Porcentagem 9 3 2 5 3" xfId="1448" xr:uid="{00000000-0005-0000-0000-000060090000}"/>
    <cellStyle name="Porcentagem 9 3 2 6" xfId="1449" xr:uid="{00000000-0005-0000-0000-000061090000}"/>
    <cellStyle name="Porcentagem 9 3 2 7" xfId="1450" xr:uid="{00000000-0005-0000-0000-000062090000}"/>
    <cellStyle name="Porcentagem 9 3 2 8" xfId="1451" xr:uid="{00000000-0005-0000-0000-000063090000}"/>
    <cellStyle name="Porcentagem 9 3 2 9" xfId="1452" xr:uid="{00000000-0005-0000-0000-000064090000}"/>
    <cellStyle name="Porcentagem 9 3 3" xfId="1453" xr:uid="{00000000-0005-0000-0000-000065090000}"/>
    <cellStyle name="Porcentagem 9 3 3 2" xfId="1454" xr:uid="{00000000-0005-0000-0000-000066090000}"/>
    <cellStyle name="Porcentagem 9 3 3 3" xfId="1455" xr:uid="{00000000-0005-0000-0000-000067090000}"/>
    <cellStyle name="Porcentagem 9 3 4" xfId="1456" xr:uid="{00000000-0005-0000-0000-000068090000}"/>
    <cellStyle name="Porcentagem 9 3 4 2" xfId="1457" xr:uid="{00000000-0005-0000-0000-000069090000}"/>
    <cellStyle name="Porcentagem 9 3 4 3" xfId="1458" xr:uid="{00000000-0005-0000-0000-00006A090000}"/>
    <cellStyle name="Porcentagem 9 3 5" xfId="1459" xr:uid="{00000000-0005-0000-0000-00006B090000}"/>
    <cellStyle name="Porcentagem 9 3 6" xfId="1460" xr:uid="{00000000-0005-0000-0000-00006C090000}"/>
    <cellStyle name="Porcentagem 9 3 6 2" xfId="1461" xr:uid="{00000000-0005-0000-0000-00006D090000}"/>
    <cellStyle name="Porcentagem 9 3 6 3" xfId="1462" xr:uid="{00000000-0005-0000-0000-00006E090000}"/>
    <cellStyle name="Porcentagem 9 3 7" xfId="1463" xr:uid="{00000000-0005-0000-0000-00006F090000}"/>
    <cellStyle name="Porcentagem 9 3 8" xfId="1464" xr:uid="{00000000-0005-0000-0000-000070090000}"/>
    <cellStyle name="Porcentagem 9 3 9" xfId="1465" xr:uid="{00000000-0005-0000-0000-000071090000}"/>
    <cellStyle name="Porcentagem 9 4" xfId="1466" xr:uid="{00000000-0005-0000-0000-000072090000}"/>
    <cellStyle name="Porcentagem 9 4 10" xfId="1467" xr:uid="{00000000-0005-0000-0000-000073090000}"/>
    <cellStyle name="Porcentagem 9 4 11" xfId="1468" xr:uid="{00000000-0005-0000-0000-000074090000}"/>
    <cellStyle name="Porcentagem 9 4 11 2" xfId="1469" xr:uid="{00000000-0005-0000-0000-000075090000}"/>
    <cellStyle name="Porcentagem 9 4 11 3" xfId="1470" xr:uid="{00000000-0005-0000-0000-000076090000}"/>
    <cellStyle name="Porcentagem 9 4 12" xfId="1471" xr:uid="{00000000-0005-0000-0000-000077090000}"/>
    <cellStyle name="Porcentagem 9 4 12 2" xfId="1472" xr:uid="{00000000-0005-0000-0000-000078090000}"/>
    <cellStyle name="Porcentagem 9 4 12 3" xfId="1473" xr:uid="{00000000-0005-0000-0000-000079090000}"/>
    <cellStyle name="Porcentagem 9 4 2" xfId="1474" xr:uid="{00000000-0005-0000-0000-00007A090000}"/>
    <cellStyle name="Porcentagem 9 4 2 2" xfId="1475" xr:uid="{00000000-0005-0000-0000-00007B090000}"/>
    <cellStyle name="Porcentagem 9 4 2 3" xfId="1476" xr:uid="{00000000-0005-0000-0000-00007C090000}"/>
    <cellStyle name="Porcentagem 9 4 3" xfId="1477" xr:uid="{00000000-0005-0000-0000-00007D090000}"/>
    <cellStyle name="Porcentagem 9 4 3 2" xfId="1478" xr:uid="{00000000-0005-0000-0000-00007E090000}"/>
    <cellStyle name="Porcentagem 9 4 3 3" xfId="1479" xr:uid="{00000000-0005-0000-0000-00007F090000}"/>
    <cellStyle name="Porcentagem 9 4 4" xfId="1480" xr:uid="{00000000-0005-0000-0000-000080090000}"/>
    <cellStyle name="Porcentagem 9 4 5" xfId="1481" xr:uid="{00000000-0005-0000-0000-000081090000}"/>
    <cellStyle name="Porcentagem 9 4 5 2" xfId="1482" xr:uid="{00000000-0005-0000-0000-000082090000}"/>
    <cellStyle name="Porcentagem 9 4 5 3" xfId="1483" xr:uid="{00000000-0005-0000-0000-000083090000}"/>
    <cellStyle name="Porcentagem 9 4 6" xfId="1484" xr:uid="{00000000-0005-0000-0000-000084090000}"/>
    <cellStyle name="Porcentagem 9 4 7" xfId="1485" xr:uid="{00000000-0005-0000-0000-000085090000}"/>
    <cellStyle name="Porcentagem 9 4 8" xfId="1486" xr:uid="{00000000-0005-0000-0000-000086090000}"/>
    <cellStyle name="Porcentagem 9 4 9" xfId="1487" xr:uid="{00000000-0005-0000-0000-000087090000}"/>
    <cellStyle name="Porcentaje" xfId="1488" xr:uid="{00000000-0005-0000-0000-000088090000}"/>
    <cellStyle name="Porcentual [0]" xfId="1489" xr:uid="{00000000-0005-0000-0000-000089090000}"/>
    <cellStyle name="Porcentual_ADELBCO" xfId="1490" xr:uid="{00000000-0005-0000-0000-00008A090000}"/>
    <cellStyle name="Premissa formula" xfId="1491" xr:uid="{00000000-0005-0000-0000-00008B090000}"/>
    <cellStyle name="Premissa Fórmula" xfId="1492" xr:uid="{00000000-0005-0000-0000-00008C090000}"/>
    <cellStyle name="Premissa formula_BP 20Y - TECONDI v15.06.2010" xfId="1493" xr:uid="{00000000-0005-0000-0000-00008D090000}"/>
    <cellStyle name="Premissa Fórmula_BP 20Y - TECONDI v15.06.2010" xfId="1494" xr:uid="{00000000-0005-0000-0000-00008E090000}"/>
    <cellStyle name="Premissa formula_BP 20Y - TECONDI v15.06.2010 2" xfId="1495" xr:uid="{00000000-0005-0000-0000-00008F090000}"/>
    <cellStyle name="Premissa Fórmula_BP 20Y - TECONDI v15.06.2010 2" xfId="1496" xr:uid="{00000000-0005-0000-0000-000090090000}"/>
    <cellStyle name="Premissa formula_BP 20Y - TECONDI v15.06.2010 3" xfId="1497" xr:uid="{00000000-0005-0000-0000-000091090000}"/>
    <cellStyle name="Premissa Fórmula_BP 20Y - TECONDI v15.06.2010 3" xfId="1498" xr:uid="{00000000-0005-0000-0000-000092090000}"/>
    <cellStyle name="Premissa input" xfId="1499" xr:uid="{00000000-0005-0000-0000-000093090000}"/>
    <cellStyle name="Premissa input 2" xfId="1500" xr:uid="{00000000-0005-0000-0000-000094090000}"/>
    <cellStyle name="Premissas" xfId="1501" xr:uid="{00000000-0005-0000-0000-000095090000}"/>
    <cellStyle name="Private" xfId="1502" xr:uid="{00000000-0005-0000-0000-000096090000}"/>
    <cellStyle name="Private 2" xfId="1503" xr:uid="{00000000-0005-0000-0000-000097090000}"/>
    <cellStyle name="Private 2 2" xfId="1504" xr:uid="{00000000-0005-0000-0000-000098090000}"/>
    <cellStyle name="Private1" xfId="1505" xr:uid="{00000000-0005-0000-0000-000099090000}"/>
    <cellStyle name="Private1 2" xfId="1506" xr:uid="{00000000-0005-0000-0000-00009A090000}"/>
    <cellStyle name="Private1 3" xfId="1507" xr:uid="{00000000-0005-0000-0000-00009B090000}"/>
    <cellStyle name="Projeções" xfId="1508" xr:uid="{00000000-0005-0000-0000-00009C090000}"/>
    <cellStyle name="PSChar" xfId="1509" xr:uid="{00000000-0005-0000-0000-00009D090000}"/>
    <cellStyle name="PSDate" xfId="1510" xr:uid="{00000000-0005-0000-0000-00009E090000}"/>
    <cellStyle name="PSDec" xfId="1511" xr:uid="{00000000-0005-0000-0000-00009F090000}"/>
    <cellStyle name="PSDetail" xfId="1512" xr:uid="{00000000-0005-0000-0000-0000A0090000}"/>
    <cellStyle name="PSHeading" xfId="1513" xr:uid="{00000000-0005-0000-0000-0000A1090000}"/>
    <cellStyle name="PSInt" xfId="1514" xr:uid="{00000000-0005-0000-0000-0000A2090000}"/>
    <cellStyle name="PSSpacer" xfId="1515" xr:uid="{00000000-0005-0000-0000-0000A3090000}"/>
    <cellStyle name="Punto0" xfId="1516" xr:uid="{00000000-0005-0000-0000-0000A4090000}"/>
    <cellStyle name="R00A" xfId="1517" xr:uid="{00000000-0005-0000-0000-0000A5090000}"/>
    <cellStyle name="R00A 2" xfId="1518" xr:uid="{00000000-0005-0000-0000-0000A6090000}"/>
    <cellStyle name="R00A 3" xfId="1519" xr:uid="{00000000-0005-0000-0000-0000A7090000}"/>
    <cellStyle name="R00B" xfId="1520" xr:uid="{00000000-0005-0000-0000-0000A8090000}"/>
    <cellStyle name="R00L" xfId="1521" xr:uid="{00000000-0005-0000-0000-0000A9090000}"/>
    <cellStyle name="R00L 2" xfId="1522" xr:uid="{00000000-0005-0000-0000-0000AA090000}"/>
    <cellStyle name="R00L 3" xfId="1523" xr:uid="{00000000-0005-0000-0000-0000AB090000}"/>
    <cellStyle name="R01A" xfId="1524" xr:uid="{00000000-0005-0000-0000-0000AC090000}"/>
    <cellStyle name="R01A 2" xfId="1525" xr:uid="{00000000-0005-0000-0000-0000AD090000}"/>
    <cellStyle name="R01A 2 2" xfId="1526" xr:uid="{00000000-0005-0000-0000-0000AE090000}"/>
    <cellStyle name="R01A 2 2 2" xfId="1527" xr:uid="{00000000-0005-0000-0000-0000AF090000}"/>
    <cellStyle name="R01A 3" xfId="1528" xr:uid="{00000000-0005-0000-0000-0000B0090000}"/>
    <cellStyle name="R01A 3 2" xfId="1529" xr:uid="{00000000-0005-0000-0000-0000B1090000}"/>
    <cellStyle name="R01B" xfId="1530" xr:uid="{00000000-0005-0000-0000-0000B2090000}"/>
    <cellStyle name="R01B 2" xfId="1531" xr:uid="{00000000-0005-0000-0000-0000B3090000}"/>
    <cellStyle name="R01B 2 2" xfId="1532" xr:uid="{00000000-0005-0000-0000-0000B4090000}"/>
    <cellStyle name="R01H" xfId="1533" xr:uid="{00000000-0005-0000-0000-0000B5090000}"/>
    <cellStyle name="R01L" xfId="1534" xr:uid="{00000000-0005-0000-0000-0000B6090000}"/>
    <cellStyle name="R02A" xfId="1535" xr:uid="{00000000-0005-0000-0000-0000B7090000}"/>
    <cellStyle name="R02B" xfId="1536" xr:uid="{00000000-0005-0000-0000-0000B8090000}"/>
    <cellStyle name="R02B 2" xfId="1537" xr:uid="{00000000-0005-0000-0000-0000B9090000}"/>
    <cellStyle name="R02B 3" xfId="1538" xr:uid="{00000000-0005-0000-0000-0000BA090000}"/>
    <cellStyle name="R02H" xfId="1539" xr:uid="{00000000-0005-0000-0000-0000BB090000}"/>
    <cellStyle name="R02L" xfId="1540" xr:uid="{00000000-0005-0000-0000-0000BC090000}"/>
    <cellStyle name="R03A" xfId="1541" xr:uid="{00000000-0005-0000-0000-0000BD090000}"/>
    <cellStyle name="R03B" xfId="1542" xr:uid="{00000000-0005-0000-0000-0000BE090000}"/>
    <cellStyle name="R03B 2" xfId="1543" xr:uid="{00000000-0005-0000-0000-0000BF090000}"/>
    <cellStyle name="R03B 3" xfId="1544" xr:uid="{00000000-0005-0000-0000-0000C0090000}"/>
    <cellStyle name="R03H" xfId="1545" xr:uid="{00000000-0005-0000-0000-0000C1090000}"/>
    <cellStyle name="R03L" xfId="1546" xr:uid="{00000000-0005-0000-0000-0000C2090000}"/>
    <cellStyle name="R04A" xfId="1547" xr:uid="{00000000-0005-0000-0000-0000C3090000}"/>
    <cellStyle name="R04B" xfId="1548" xr:uid="{00000000-0005-0000-0000-0000C4090000}"/>
    <cellStyle name="R04B 2" xfId="1549" xr:uid="{00000000-0005-0000-0000-0000C5090000}"/>
    <cellStyle name="R04B 3" xfId="1550" xr:uid="{00000000-0005-0000-0000-0000C6090000}"/>
    <cellStyle name="R04H" xfId="1551" xr:uid="{00000000-0005-0000-0000-0000C7090000}"/>
    <cellStyle name="R04L" xfId="1552" xr:uid="{00000000-0005-0000-0000-0000C8090000}"/>
    <cellStyle name="R04L 2" xfId="1553" xr:uid="{00000000-0005-0000-0000-0000C9090000}"/>
    <cellStyle name="R04L 3" xfId="1554" xr:uid="{00000000-0005-0000-0000-0000CA090000}"/>
    <cellStyle name="R05A" xfId="1555" xr:uid="{00000000-0005-0000-0000-0000CB090000}"/>
    <cellStyle name="R05B" xfId="1556" xr:uid="{00000000-0005-0000-0000-0000CC090000}"/>
    <cellStyle name="R05B 2" xfId="1557" xr:uid="{00000000-0005-0000-0000-0000CD090000}"/>
    <cellStyle name="R05B 3" xfId="1558" xr:uid="{00000000-0005-0000-0000-0000CE090000}"/>
    <cellStyle name="R05H" xfId="1559" xr:uid="{00000000-0005-0000-0000-0000CF090000}"/>
    <cellStyle name="R05L" xfId="1560" xr:uid="{00000000-0005-0000-0000-0000D0090000}"/>
    <cellStyle name="R05L 2" xfId="1561" xr:uid="{00000000-0005-0000-0000-0000D1090000}"/>
    <cellStyle name="R05L 3" xfId="1562" xr:uid="{00000000-0005-0000-0000-0000D2090000}"/>
    <cellStyle name="R06A" xfId="1563" xr:uid="{00000000-0005-0000-0000-0000D3090000}"/>
    <cellStyle name="R06B" xfId="1564" xr:uid="{00000000-0005-0000-0000-0000D4090000}"/>
    <cellStyle name="R06B 2" xfId="1565" xr:uid="{00000000-0005-0000-0000-0000D5090000}"/>
    <cellStyle name="R06B 3" xfId="1566" xr:uid="{00000000-0005-0000-0000-0000D6090000}"/>
    <cellStyle name="R06H" xfId="1567" xr:uid="{00000000-0005-0000-0000-0000D7090000}"/>
    <cellStyle name="R06L" xfId="1568" xr:uid="{00000000-0005-0000-0000-0000D8090000}"/>
    <cellStyle name="R07A" xfId="1569" xr:uid="{00000000-0005-0000-0000-0000D9090000}"/>
    <cellStyle name="R07B" xfId="1570" xr:uid="{00000000-0005-0000-0000-0000DA090000}"/>
    <cellStyle name="R07B 2" xfId="1571" xr:uid="{00000000-0005-0000-0000-0000DB090000}"/>
    <cellStyle name="R07B 3" xfId="1572" xr:uid="{00000000-0005-0000-0000-0000DC090000}"/>
    <cellStyle name="R07H" xfId="1573" xr:uid="{00000000-0005-0000-0000-0000DD090000}"/>
    <cellStyle name="R07L" xfId="1574" xr:uid="{00000000-0005-0000-0000-0000DE090000}"/>
    <cellStyle name="Red font" xfId="1575" xr:uid="{00000000-0005-0000-0000-0000DF090000}"/>
    <cellStyle name="Ricardo" xfId="1576" xr:uid="{00000000-0005-0000-0000-0000E0090000}"/>
    <cellStyle name="Ricardo 2" xfId="1577" xr:uid="{00000000-0005-0000-0000-0000E1090000}"/>
    <cellStyle name="Ricardo 2 2" xfId="1578" xr:uid="{00000000-0005-0000-0000-0000E2090000}"/>
    <cellStyle name="Ricardo 3" xfId="1579" xr:uid="{00000000-0005-0000-0000-0000E3090000}"/>
    <cellStyle name="Right" xfId="1580" xr:uid="{00000000-0005-0000-0000-0000E4090000}"/>
    <cellStyle name="RM" xfId="1581" xr:uid="{00000000-0005-0000-0000-0000E5090000}"/>
    <cellStyle name="robs" xfId="1582" xr:uid="{00000000-0005-0000-0000-0000E6090000}"/>
    <cellStyle name="robs 2" xfId="1583" xr:uid="{00000000-0005-0000-0000-0000E7090000}"/>
    <cellStyle name="robs 2 2" xfId="1584" xr:uid="{00000000-0005-0000-0000-0000E8090000}"/>
    <cellStyle name="robs 3" xfId="1585" xr:uid="{00000000-0005-0000-0000-0000E9090000}"/>
    <cellStyle name="robs 3 2" xfId="1586" xr:uid="{00000000-0005-0000-0000-0000EA090000}"/>
    <cellStyle name="robs 4" xfId="1587" xr:uid="{00000000-0005-0000-0000-0000EB090000}"/>
    <cellStyle name="rodape" xfId="1588" xr:uid="{00000000-0005-0000-0000-0000EC090000}"/>
    <cellStyle name="RowLabels" xfId="1589" xr:uid="{00000000-0005-0000-0000-0000ED090000}"/>
    <cellStyle name="s]_x000d__x000a_load=_x000d__x000a_run=_x000d__x000a_NullPort=None_x000d__x000a_DosPrint=no_x000d__x000a_device=HP LaserJet 4ML,HPPCL5MS,\\CONTABILIDADE\Q_HDH9006P4_x000d__x000a__x000d__x000a_[Desktop]_x000d__x000a_" xfId="1590" xr:uid="{00000000-0005-0000-0000-0000EE090000}"/>
    <cellStyle name="Saída" xfId="7" builtinId="21" customBuiltin="1"/>
    <cellStyle name="Saída 2" xfId="1591" xr:uid="{00000000-0005-0000-0000-0000F0090000}"/>
    <cellStyle name="Saída 2 2" xfId="1592" xr:uid="{00000000-0005-0000-0000-0000F1090000}"/>
    <cellStyle name="Saída 2 2 2" xfId="1593" xr:uid="{00000000-0005-0000-0000-0000F2090000}"/>
    <cellStyle name="Saída 2 3" xfId="1594" xr:uid="{00000000-0005-0000-0000-0000F3090000}"/>
    <cellStyle name="SAPBEXaggData" xfId="1595" xr:uid="{00000000-0005-0000-0000-0000F4090000}"/>
    <cellStyle name="SAPBEXaggData 2" xfId="1596" xr:uid="{00000000-0005-0000-0000-0000F5090000}"/>
    <cellStyle name="SAPBEXaggData 2 2" xfId="1597" xr:uid="{00000000-0005-0000-0000-0000F6090000}"/>
    <cellStyle name="SAPBEXaggData 3" xfId="1598" xr:uid="{00000000-0005-0000-0000-0000F7090000}"/>
    <cellStyle name="SAPBEXaggData 3 2" xfId="1599" xr:uid="{00000000-0005-0000-0000-0000F8090000}"/>
    <cellStyle name="SAPBEXaggData 4" xfId="1600" xr:uid="{00000000-0005-0000-0000-0000F9090000}"/>
    <cellStyle name="SAPBEXaggDataEmph" xfId="1601" xr:uid="{00000000-0005-0000-0000-0000FA090000}"/>
    <cellStyle name="SAPBEXaggDataEmph 2" xfId="1602" xr:uid="{00000000-0005-0000-0000-0000FB090000}"/>
    <cellStyle name="SAPBEXaggDataEmph 2 2" xfId="1603" xr:uid="{00000000-0005-0000-0000-0000FC090000}"/>
    <cellStyle name="SAPBEXaggDataEmph 3" xfId="1604" xr:uid="{00000000-0005-0000-0000-0000FD090000}"/>
    <cellStyle name="SAPBEXaggDataEmph 3 2" xfId="1605" xr:uid="{00000000-0005-0000-0000-0000FE090000}"/>
    <cellStyle name="SAPBEXaggDataEmph 4" xfId="1606" xr:uid="{00000000-0005-0000-0000-0000FF090000}"/>
    <cellStyle name="SAPBEXaggItem" xfId="1607" xr:uid="{00000000-0005-0000-0000-0000000A0000}"/>
    <cellStyle name="SAPBEXaggItem 2" xfId="1608" xr:uid="{00000000-0005-0000-0000-0000010A0000}"/>
    <cellStyle name="SAPBEXaggItem 2 2" xfId="1609" xr:uid="{00000000-0005-0000-0000-0000020A0000}"/>
    <cellStyle name="SAPBEXaggItem 3" xfId="1610" xr:uid="{00000000-0005-0000-0000-0000030A0000}"/>
    <cellStyle name="SAPBEXaggItem 3 2" xfId="1611" xr:uid="{00000000-0005-0000-0000-0000040A0000}"/>
    <cellStyle name="SAPBEXaggItem 4" xfId="1612" xr:uid="{00000000-0005-0000-0000-0000050A0000}"/>
    <cellStyle name="SAPBEXaggItemX" xfId="1613" xr:uid="{00000000-0005-0000-0000-0000060A0000}"/>
    <cellStyle name="SAPBEXaggItemX 2" xfId="1614" xr:uid="{00000000-0005-0000-0000-0000070A0000}"/>
    <cellStyle name="SAPBEXaggItemX 2 2" xfId="1615" xr:uid="{00000000-0005-0000-0000-0000080A0000}"/>
    <cellStyle name="SAPBEXaggItemX 3" xfId="1616" xr:uid="{00000000-0005-0000-0000-0000090A0000}"/>
    <cellStyle name="SAPBEXaggItemX 3 2" xfId="1617" xr:uid="{00000000-0005-0000-0000-00000A0A0000}"/>
    <cellStyle name="SAPBEXaggItemX 4" xfId="1618" xr:uid="{00000000-0005-0000-0000-00000B0A0000}"/>
    <cellStyle name="SAPBEXchaText" xfId="1619" xr:uid="{00000000-0005-0000-0000-00000C0A0000}"/>
    <cellStyle name="SAPBEXexcBad7" xfId="1620" xr:uid="{00000000-0005-0000-0000-00000D0A0000}"/>
    <cellStyle name="SAPBEXexcBad7 2" xfId="1621" xr:uid="{00000000-0005-0000-0000-00000E0A0000}"/>
    <cellStyle name="SAPBEXexcBad7 2 2" xfId="1622" xr:uid="{00000000-0005-0000-0000-00000F0A0000}"/>
    <cellStyle name="SAPBEXexcBad7 3" xfId="1623" xr:uid="{00000000-0005-0000-0000-0000100A0000}"/>
    <cellStyle name="SAPBEXexcBad7 3 2" xfId="1624" xr:uid="{00000000-0005-0000-0000-0000110A0000}"/>
    <cellStyle name="SAPBEXexcBad7 4" xfId="1625" xr:uid="{00000000-0005-0000-0000-0000120A0000}"/>
    <cellStyle name="SAPBEXexcBad8" xfId="1626" xr:uid="{00000000-0005-0000-0000-0000130A0000}"/>
    <cellStyle name="SAPBEXexcBad8 2" xfId="1627" xr:uid="{00000000-0005-0000-0000-0000140A0000}"/>
    <cellStyle name="SAPBEXexcBad8 2 2" xfId="1628" xr:uid="{00000000-0005-0000-0000-0000150A0000}"/>
    <cellStyle name="SAPBEXexcBad8 3" xfId="1629" xr:uid="{00000000-0005-0000-0000-0000160A0000}"/>
    <cellStyle name="SAPBEXexcBad8 3 2" xfId="1630" xr:uid="{00000000-0005-0000-0000-0000170A0000}"/>
    <cellStyle name="SAPBEXexcBad8 4" xfId="1631" xr:uid="{00000000-0005-0000-0000-0000180A0000}"/>
    <cellStyle name="SAPBEXexcBad9" xfId="1632" xr:uid="{00000000-0005-0000-0000-0000190A0000}"/>
    <cellStyle name="SAPBEXexcBad9 2" xfId="1633" xr:uid="{00000000-0005-0000-0000-00001A0A0000}"/>
    <cellStyle name="SAPBEXexcBad9 2 2" xfId="1634" xr:uid="{00000000-0005-0000-0000-00001B0A0000}"/>
    <cellStyle name="SAPBEXexcBad9 3" xfId="1635" xr:uid="{00000000-0005-0000-0000-00001C0A0000}"/>
    <cellStyle name="SAPBEXexcBad9 3 2" xfId="1636" xr:uid="{00000000-0005-0000-0000-00001D0A0000}"/>
    <cellStyle name="SAPBEXexcBad9 4" xfId="1637" xr:uid="{00000000-0005-0000-0000-00001E0A0000}"/>
    <cellStyle name="SAPBEXexcCritical4" xfId="1638" xr:uid="{00000000-0005-0000-0000-00001F0A0000}"/>
    <cellStyle name="SAPBEXexcCritical4 2" xfId="1639" xr:uid="{00000000-0005-0000-0000-0000200A0000}"/>
    <cellStyle name="SAPBEXexcCritical4 2 2" xfId="1640" xr:uid="{00000000-0005-0000-0000-0000210A0000}"/>
    <cellStyle name="SAPBEXexcCritical4 3" xfId="1641" xr:uid="{00000000-0005-0000-0000-0000220A0000}"/>
    <cellStyle name="SAPBEXexcCritical4 3 2" xfId="1642" xr:uid="{00000000-0005-0000-0000-0000230A0000}"/>
    <cellStyle name="SAPBEXexcCritical4 4" xfId="1643" xr:uid="{00000000-0005-0000-0000-0000240A0000}"/>
    <cellStyle name="SAPBEXexcCritical5" xfId="1644" xr:uid="{00000000-0005-0000-0000-0000250A0000}"/>
    <cellStyle name="SAPBEXexcCritical5 2" xfId="1645" xr:uid="{00000000-0005-0000-0000-0000260A0000}"/>
    <cellStyle name="SAPBEXexcCritical5 2 2" xfId="1646" xr:uid="{00000000-0005-0000-0000-0000270A0000}"/>
    <cellStyle name="SAPBEXexcCritical5 3" xfId="1647" xr:uid="{00000000-0005-0000-0000-0000280A0000}"/>
    <cellStyle name="SAPBEXexcCritical5 3 2" xfId="1648" xr:uid="{00000000-0005-0000-0000-0000290A0000}"/>
    <cellStyle name="SAPBEXexcCritical5 4" xfId="1649" xr:uid="{00000000-0005-0000-0000-00002A0A0000}"/>
    <cellStyle name="SAPBEXexcCritical6" xfId="1650" xr:uid="{00000000-0005-0000-0000-00002B0A0000}"/>
    <cellStyle name="SAPBEXexcCritical6 2" xfId="1651" xr:uid="{00000000-0005-0000-0000-00002C0A0000}"/>
    <cellStyle name="SAPBEXexcCritical6 2 2" xfId="1652" xr:uid="{00000000-0005-0000-0000-00002D0A0000}"/>
    <cellStyle name="SAPBEXexcCritical6 3" xfId="1653" xr:uid="{00000000-0005-0000-0000-00002E0A0000}"/>
    <cellStyle name="SAPBEXexcCritical6 3 2" xfId="1654" xr:uid="{00000000-0005-0000-0000-00002F0A0000}"/>
    <cellStyle name="SAPBEXexcCritical6 4" xfId="1655" xr:uid="{00000000-0005-0000-0000-0000300A0000}"/>
    <cellStyle name="SAPBEXexcGood1" xfId="1656" xr:uid="{00000000-0005-0000-0000-0000310A0000}"/>
    <cellStyle name="SAPBEXexcGood1 2" xfId="1657" xr:uid="{00000000-0005-0000-0000-0000320A0000}"/>
    <cellStyle name="SAPBEXexcGood1 2 2" xfId="1658" xr:uid="{00000000-0005-0000-0000-0000330A0000}"/>
    <cellStyle name="SAPBEXexcGood1 3" xfId="1659" xr:uid="{00000000-0005-0000-0000-0000340A0000}"/>
    <cellStyle name="SAPBEXexcGood1 3 2" xfId="1660" xr:uid="{00000000-0005-0000-0000-0000350A0000}"/>
    <cellStyle name="SAPBEXexcGood1 4" xfId="1661" xr:uid="{00000000-0005-0000-0000-0000360A0000}"/>
    <cellStyle name="SAPBEXexcGood2" xfId="1662" xr:uid="{00000000-0005-0000-0000-0000370A0000}"/>
    <cellStyle name="SAPBEXexcGood2 2" xfId="1663" xr:uid="{00000000-0005-0000-0000-0000380A0000}"/>
    <cellStyle name="SAPBEXexcGood2 2 2" xfId="1664" xr:uid="{00000000-0005-0000-0000-0000390A0000}"/>
    <cellStyle name="SAPBEXexcGood2 3" xfId="1665" xr:uid="{00000000-0005-0000-0000-00003A0A0000}"/>
    <cellStyle name="SAPBEXexcGood2 3 2" xfId="1666" xr:uid="{00000000-0005-0000-0000-00003B0A0000}"/>
    <cellStyle name="SAPBEXexcGood2 4" xfId="1667" xr:uid="{00000000-0005-0000-0000-00003C0A0000}"/>
    <cellStyle name="SAPBEXexcGood3" xfId="1668" xr:uid="{00000000-0005-0000-0000-00003D0A0000}"/>
    <cellStyle name="SAPBEXexcGood3 2" xfId="1669" xr:uid="{00000000-0005-0000-0000-00003E0A0000}"/>
    <cellStyle name="SAPBEXexcGood3 2 2" xfId="1670" xr:uid="{00000000-0005-0000-0000-00003F0A0000}"/>
    <cellStyle name="SAPBEXexcGood3 3" xfId="1671" xr:uid="{00000000-0005-0000-0000-0000400A0000}"/>
    <cellStyle name="SAPBEXexcGood3 3 2" xfId="1672" xr:uid="{00000000-0005-0000-0000-0000410A0000}"/>
    <cellStyle name="SAPBEXexcGood3 4" xfId="1673" xr:uid="{00000000-0005-0000-0000-0000420A0000}"/>
    <cellStyle name="SAPBEXfilterDrill" xfId="1674" xr:uid="{00000000-0005-0000-0000-0000430A0000}"/>
    <cellStyle name="SAPBEXfilterDrill 2" xfId="1675" xr:uid="{00000000-0005-0000-0000-0000440A0000}"/>
    <cellStyle name="SAPBEXfilterDrill 2 2" xfId="1676" xr:uid="{00000000-0005-0000-0000-0000450A0000}"/>
    <cellStyle name="SAPBEXfilterDrill 3" xfId="1677" xr:uid="{00000000-0005-0000-0000-0000460A0000}"/>
    <cellStyle name="SAPBEXfilterItem" xfId="1678" xr:uid="{00000000-0005-0000-0000-0000470A0000}"/>
    <cellStyle name="SAPBEXfilterText" xfId="1679" xr:uid="{00000000-0005-0000-0000-0000480A0000}"/>
    <cellStyle name="SAPBEXformats" xfId="1680" xr:uid="{00000000-0005-0000-0000-0000490A0000}"/>
    <cellStyle name="SAPBEXformats 2" xfId="1681" xr:uid="{00000000-0005-0000-0000-00004A0A0000}"/>
    <cellStyle name="SAPBEXformats 2 2" xfId="1682" xr:uid="{00000000-0005-0000-0000-00004B0A0000}"/>
    <cellStyle name="SAPBEXformats 3" xfId="1683" xr:uid="{00000000-0005-0000-0000-00004C0A0000}"/>
    <cellStyle name="SAPBEXformats 3 2" xfId="1684" xr:uid="{00000000-0005-0000-0000-00004D0A0000}"/>
    <cellStyle name="SAPBEXformats 4" xfId="1685" xr:uid="{00000000-0005-0000-0000-00004E0A0000}"/>
    <cellStyle name="SAPBEXheaderItem" xfId="1686" xr:uid="{00000000-0005-0000-0000-00004F0A0000}"/>
    <cellStyle name="SAPBEXheaderText" xfId="1687" xr:uid="{00000000-0005-0000-0000-0000500A0000}"/>
    <cellStyle name="SAPBEXHLevel0" xfId="1688" xr:uid="{00000000-0005-0000-0000-0000510A0000}"/>
    <cellStyle name="SAPBEXHLevel0 2" xfId="1689" xr:uid="{00000000-0005-0000-0000-0000520A0000}"/>
    <cellStyle name="SAPBEXHLevel0 2 2" xfId="1690" xr:uid="{00000000-0005-0000-0000-0000530A0000}"/>
    <cellStyle name="SAPBEXHLevel0X" xfId="1691" xr:uid="{00000000-0005-0000-0000-0000540A0000}"/>
    <cellStyle name="SAPBEXHLevel0X 2" xfId="1692" xr:uid="{00000000-0005-0000-0000-0000550A0000}"/>
    <cellStyle name="SAPBEXHLevel0X 2 2" xfId="1693" xr:uid="{00000000-0005-0000-0000-0000560A0000}"/>
    <cellStyle name="SAPBEXHLevel0X 3" xfId="1694" xr:uid="{00000000-0005-0000-0000-0000570A0000}"/>
    <cellStyle name="SAPBEXHLevel0X 3 2" xfId="1695" xr:uid="{00000000-0005-0000-0000-0000580A0000}"/>
    <cellStyle name="SAPBEXHLevel0X 4" xfId="1696" xr:uid="{00000000-0005-0000-0000-0000590A0000}"/>
    <cellStyle name="SAPBEXHLevel1" xfId="1697" xr:uid="{00000000-0005-0000-0000-00005A0A0000}"/>
    <cellStyle name="SAPBEXHLevel1 2" xfId="1698" xr:uid="{00000000-0005-0000-0000-00005B0A0000}"/>
    <cellStyle name="SAPBEXHLevel1 2 2" xfId="1699" xr:uid="{00000000-0005-0000-0000-00005C0A0000}"/>
    <cellStyle name="SAPBEXHLevel1X" xfId="1700" xr:uid="{00000000-0005-0000-0000-00005D0A0000}"/>
    <cellStyle name="SAPBEXHLevel1X 2" xfId="1701" xr:uid="{00000000-0005-0000-0000-00005E0A0000}"/>
    <cellStyle name="SAPBEXHLevel1X 2 2" xfId="1702" xr:uid="{00000000-0005-0000-0000-00005F0A0000}"/>
    <cellStyle name="SAPBEXHLevel1X 3" xfId="1703" xr:uid="{00000000-0005-0000-0000-0000600A0000}"/>
    <cellStyle name="SAPBEXHLevel1X 3 2" xfId="1704" xr:uid="{00000000-0005-0000-0000-0000610A0000}"/>
    <cellStyle name="SAPBEXHLevel1X 4" xfId="1705" xr:uid="{00000000-0005-0000-0000-0000620A0000}"/>
    <cellStyle name="SAPBEXHLevel2" xfId="1706" xr:uid="{00000000-0005-0000-0000-0000630A0000}"/>
    <cellStyle name="SAPBEXHLevel2 2" xfId="1707" xr:uid="{00000000-0005-0000-0000-0000640A0000}"/>
    <cellStyle name="SAPBEXHLevel2 2 2" xfId="1708" xr:uid="{00000000-0005-0000-0000-0000650A0000}"/>
    <cellStyle name="SAPBEXHLevel2X" xfId="1709" xr:uid="{00000000-0005-0000-0000-0000660A0000}"/>
    <cellStyle name="SAPBEXHLevel2X 2" xfId="1710" xr:uid="{00000000-0005-0000-0000-0000670A0000}"/>
    <cellStyle name="SAPBEXHLevel2X 2 2" xfId="1711" xr:uid="{00000000-0005-0000-0000-0000680A0000}"/>
    <cellStyle name="SAPBEXHLevel2X 3" xfId="1712" xr:uid="{00000000-0005-0000-0000-0000690A0000}"/>
    <cellStyle name="SAPBEXHLevel2X 3 2" xfId="1713" xr:uid="{00000000-0005-0000-0000-00006A0A0000}"/>
    <cellStyle name="SAPBEXHLevel2X 4" xfId="1714" xr:uid="{00000000-0005-0000-0000-00006B0A0000}"/>
    <cellStyle name="SAPBEXHLevel3" xfId="1715" xr:uid="{00000000-0005-0000-0000-00006C0A0000}"/>
    <cellStyle name="SAPBEXHLevel3 2" xfId="1716" xr:uid="{00000000-0005-0000-0000-00006D0A0000}"/>
    <cellStyle name="SAPBEXHLevel3 2 2" xfId="1717" xr:uid="{00000000-0005-0000-0000-00006E0A0000}"/>
    <cellStyle name="SAPBEXHLevel3 3" xfId="1718" xr:uid="{00000000-0005-0000-0000-00006F0A0000}"/>
    <cellStyle name="SAPBEXHLevel3 3 2" xfId="1719" xr:uid="{00000000-0005-0000-0000-0000700A0000}"/>
    <cellStyle name="SAPBEXHLevel3 4" xfId="1720" xr:uid="{00000000-0005-0000-0000-0000710A0000}"/>
    <cellStyle name="SAPBEXHLevel3X" xfId="1721" xr:uid="{00000000-0005-0000-0000-0000720A0000}"/>
    <cellStyle name="SAPBEXHLevel3X 2" xfId="1722" xr:uid="{00000000-0005-0000-0000-0000730A0000}"/>
    <cellStyle name="SAPBEXHLevel3X 2 2" xfId="1723" xr:uid="{00000000-0005-0000-0000-0000740A0000}"/>
    <cellStyle name="SAPBEXHLevel3X 3" xfId="1724" xr:uid="{00000000-0005-0000-0000-0000750A0000}"/>
    <cellStyle name="SAPBEXHLevel3X 3 2" xfId="1725" xr:uid="{00000000-0005-0000-0000-0000760A0000}"/>
    <cellStyle name="SAPBEXHLevel3X 4" xfId="1726" xr:uid="{00000000-0005-0000-0000-0000770A0000}"/>
    <cellStyle name="SAPBEXresData" xfId="1727" xr:uid="{00000000-0005-0000-0000-0000780A0000}"/>
    <cellStyle name="SAPBEXresData 2" xfId="1728" xr:uid="{00000000-0005-0000-0000-0000790A0000}"/>
    <cellStyle name="SAPBEXresData 2 2" xfId="1729" xr:uid="{00000000-0005-0000-0000-00007A0A0000}"/>
    <cellStyle name="SAPBEXresData 3" xfId="1730" xr:uid="{00000000-0005-0000-0000-00007B0A0000}"/>
    <cellStyle name="SAPBEXresData 3 2" xfId="1731" xr:uid="{00000000-0005-0000-0000-00007C0A0000}"/>
    <cellStyle name="SAPBEXresData 4" xfId="1732" xr:uid="{00000000-0005-0000-0000-00007D0A0000}"/>
    <cellStyle name="SAPBEXresDataEmph" xfId="1733" xr:uid="{00000000-0005-0000-0000-00007E0A0000}"/>
    <cellStyle name="SAPBEXresDataEmph 2" xfId="1734" xr:uid="{00000000-0005-0000-0000-00007F0A0000}"/>
    <cellStyle name="SAPBEXresDataEmph 2 2" xfId="1735" xr:uid="{00000000-0005-0000-0000-0000800A0000}"/>
    <cellStyle name="SAPBEXresDataEmph 3" xfId="1736" xr:uid="{00000000-0005-0000-0000-0000810A0000}"/>
    <cellStyle name="SAPBEXresDataEmph 3 2" xfId="1737" xr:uid="{00000000-0005-0000-0000-0000820A0000}"/>
    <cellStyle name="SAPBEXresDataEmph 4" xfId="1738" xr:uid="{00000000-0005-0000-0000-0000830A0000}"/>
    <cellStyle name="SAPBEXresItem" xfId="1739" xr:uid="{00000000-0005-0000-0000-0000840A0000}"/>
    <cellStyle name="SAPBEXresItem 2" xfId="1740" xr:uid="{00000000-0005-0000-0000-0000850A0000}"/>
    <cellStyle name="SAPBEXresItem 2 2" xfId="1741" xr:uid="{00000000-0005-0000-0000-0000860A0000}"/>
    <cellStyle name="SAPBEXresItem 3" xfId="1742" xr:uid="{00000000-0005-0000-0000-0000870A0000}"/>
    <cellStyle name="SAPBEXresItem 3 2" xfId="1743" xr:uid="{00000000-0005-0000-0000-0000880A0000}"/>
    <cellStyle name="SAPBEXresItem 4" xfId="1744" xr:uid="{00000000-0005-0000-0000-0000890A0000}"/>
    <cellStyle name="SAPBEXresItemX" xfId="1745" xr:uid="{00000000-0005-0000-0000-00008A0A0000}"/>
    <cellStyle name="SAPBEXresItemX 2" xfId="1746" xr:uid="{00000000-0005-0000-0000-00008B0A0000}"/>
    <cellStyle name="SAPBEXresItemX 2 2" xfId="1747" xr:uid="{00000000-0005-0000-0000-00008C0A0000}"/>
    <cellStyle name="SAPBEXresItemX 2 2 2" xfId="1748" xr:uid="{00000000-0005-0000-0000-00008D0A0000}"/>
    <cellStyle name="SAPBEXresItemX 2 3" xfId="1749" xr:uid="{00000000-0005-0000-0000-00008E0A0000}"/>
    <cellStyle name="SAPBEXresItemX 2 3 2" xfId="1750" xr:uid="{00000000-0005-0000-0000-00008F0A0000}"/>
    <cellStyle name="SAPBEXresItemX 2 4" xfId="1751" xr:uid="{00000000-0005-0000-0000-0000900A0000}"/>
    <cellStyle name="SAPBEXresItemX 3" xfId="1752" xr:uid="{00000000-0005-0000-0000-0000910A0000}"/>
    <cellStyle name="SAPBEXresItemX 3 2" xfId="1753" xr:uid="{00000000-0005-0000-0000-0000920A0000}"/>
    <cellStyle name="SAPBEXresItemX 3 2 2" xfId="1754" xr:uid="{00000000-0005-0000-0000-0000930A0000}"/>
    <cellStyle name="SAPBEXresItemX 3 3" xfId="1755" xr:uid="{00000000-0005-0000-0000-0000940A0000}"/>
    <cellStyle name="SAPBEXresItemX 3 3 2" xfId="1756" xr:uid="{00000000-0005-0000-0000-0000950A0000}"/>
    <cellStyle name="SAPBEXresItemX 3 4" xfId="1757" xr:uid="{00000000-0005-0000-0000-0000960A0000}"/>
    <cellStyle name="SAPBEXresItemX 4" xfId="1758" xr:uid="{00000000-0005-0000-0000-0000970A0000}"/>
    <cellStyle name="SAPBEXresItemX 4 2" xfId="1759" xr:uid="{00000000-0005-0000-0000-0000980A0000}"/>
    <cellStyle name="SAPBEXresItemX 5" xfId="1760" xr:uid="{00000000-0005-0000-0000-0000990A0000}"/>
    <cellStyle name="SAPBEXresItemX 5 2" xfId="1761" xr:uid="{00000000-0005-0000-0000-00009A0A0000}"/>
    <cellStyle name="SAPBEXresItemX 6" xfId="1762" xr:uid="{00000000-0005-0000-0000-00009B0A0000}"/>
    <cellStyle name="SAPBEXstdData" xfId="1763" xr:uid="{00000000-0005-0000-0000-00009C0A0000}"/>
    <cellStyle name="SAPBEXstdData 2" xfId="1764" xr:uid="{00000000-0005-0000-0000-00009D0A0000}"/>
    <cellStyle name="SAPBEXstdData 2 2" xfId="1765" xr:uid="{00000000-0005-0000-0000-00009E0A0000}"/>
    <cellStyle name="SAPBEXstdData 3" xfId="1766" xr:uid="{00000000-0005-0000-0000-00009F0A0000}"/>
    <cellStyle name="SAPBEXstdData 3 2" xfId="1767" xr:uid="{00000000-0005-0000-0000-0000A00A0000}"/>
    <cellStyle name="SAPBEXstdData 4" xfId="1768" xr:uid="{00000000-0005-0000-0000-0000A10A0000}"/>
    <cellStyle name="SAPBEXstdDataEmph" xfId="1769" xr:uid="{00000000-0005-0000-0000-0000A20A0000}"/>
    <cellStyle name="SAPBEXstdDataEmph 2" xfId="1770" xr:uid="{00000000-0005-0000-0000-0000A30A0000}"/>
    <cellStyle name="SAPBEXstdDataEmph 2 2" xfId="1771" xr:uid="{00000000-0005-0000-0000-0000A40A0000}"/>
    <cellStyle name="SAPBEXstdDataEmph 3" xfId="1772" xr:uid="{00000000-0005-0000-0000-0000A50A0000}"/>
    <cellStyle name="SAPBEXstdDataEmph 3 2" xfId="1773" xr:uid="{00000000-0005-0000-0000-0000A60A0000}"/>
    <cellStyle name="SAPBEXstdDataEmph 4" xfId="1774" xr:uid="{00000000-0005-0000-0000-0000A70A0000}"/>
    <cellStyle name="SAPBEXstdItem" xfId="1775" xr:uid="{00000000-0005-0000-0000-0000A80A0000}"/>
    <cellStyle name="SAPBEXstdItem 2" xfId="1776" xr:uid="{00000000-0005-0000-0000-0000A90A0000}"/>
    <cellStyle name="SAPBEXstdItem 2 2" xfId="1777" xr:uid="{00000000-0005-0000-0000-0000AA0A0000}"/>
    <cellStyle name="SAPBEXstdItem 3" xfId="1778" xr:uid="{00000000-0005-0000-0000-0000AB0A0000}"/>
    <cellStyle name="SAPBEXstdItem 3 2" xfId="1779" xr:uid="{00000000-0005-0000-0000-0000AC0A0000}"/>
    <cellStyle name="SAPBEXstdItem 4" xfId="1780" xr:uid="{00000000-0005-0000-0000-0000AD0A0000}"/>
    <cellStyle name="SAPBEXstdItemX" xfId="1781" xr:uid="{00000000-0005-0000-0000-0000AE0A0000}"/>
    <cellStyle name="SAPBEXstdItemX 2" xfId="1782" xr:uid="{00000000-0005-0000-0000-0000AF0A0000}"/>
    <cellStyle name="SAPBEXstdItemX 2 2" xfId="1783" xr:uid="{00000000-0005-0000-0000-0000B00A0000}"/>
    <cellStyle name="SAPBEXtitle" xfId="1784" xr:uid="{00000000-0005-0000-0000-0000B10A0000}"/>
    <cellStyle name="SAPBEXtitle 2" xfId="1785" xr:uid="{00000000-0005-0000-0000-0000B20A0000}"/>
    <cellStyle name="SAPBEXtitle 2 2" xfId="1786" xr:uid="{00000000-0005-0000-0000-0000B30A0000}"/>
    <cellStyle name="SAPBEXtitle 3" xfId="1787" xr:uid="{00000000-0005-0000-0000-0000B40A0000}"/>
    <cellStyle name="SAPBEXtitle 3 2" xfId="1788" xr:uid="{00000000-0005-0000-0000-0000B50A0000}"/>
    <cellStyle name="SAPBEXtitle 4" xfId="1789" xr:uid="{00000000-0005-0000-0000-0000B60A0000}"/>
    <cellStyle name="SAPBEXundefined" xfId="1790" xr:uid="{00000000-0005-0000-0000-0000B70A0000}"/>
    <cellStyle name="SAPBEXundefined 2" xfId="1791" xr:uid="{00000000-0005-0000-0000-0000B80A0000}"/>
    <cellStyle name="SAPBEXundefined 2 2" xfId="1792" xr:uid="{00000000-0005-0000-0000-0000B90A0000}"/>
    <cellStyle name="SAPBEXundefined 3" xfId="1793" xr:uid="{00000000-0005-0000-0000-0000BA0A0000}"/>
    <cellStyle name="SAPBEXundefined 3 2" xfId="1794" xr:uid="{00000000-0005-0000-0000-0000BB0A0000}"/>
    <cellStyle name="SAPBEXundefined 4" xfId="1795" xr:uid="{00000000-0005-0000-0000-0000BC0A0000}"/>
    <cellStyle name="SAPError" xfId="1796" xr:uid="{00000000-0005-0000-0000-0000BD0A0000}"/>
    <cellStyle name="SAPKey" xfId="1797" xr:uid="{00000000-0005-0000-0000-0000BE0A0000}"/>
    <cellStyle name="SAPLocked" xfId="1798" xr:uid="{00000000-0005-0000-0000-0000BF0A0000}"/>
    <cellStyle name="SAPOutput" xfId="1799" xr:uid="{00000000-0005-0000-0000-0000C00A0000}"/>
    <cellStyle name="SAPSpace" xfId="1800" xr:uid="{00000000-0005-0000-0000-0000C10A0000}"/>
    <cellStyle name="SAPText" xfId="1801" xr:uid="{00000000-0005-0000-0000-0000C20A0000}"/>
    <cellStyle name="SAPUnLocked" xfId="1802" xr:uid="{00000000-0005-0000-0000-0000C30A0000}"/>
    <cellStyle name="Sep. milhar [0]" xfId="1803" xr:uid="{00000000-0005-0000-0000-0000C40A0000}"/>
    <cellStyle name="Separador de milhares 10" xfId="1804" xr:uid="{00000000-0005-0000-0000-0000C50A0000}"/>
    <cellStyle name="Separador de milhares 10 2" xfId="1805" xr:uid="{00000000-0005-0000-0000-0000C60A0000}"/>
    <cellStyle name="Separador de milhares 11" xfId="1806" xr:uid="{00000000-0005-0000-0000-0000C70A0000}"/>
    <cellStyle name="Separador de milhares 12" xfId="1807" xr:uid="{00000000-0005-0000-0000-0000C80A0000}"/>
    <cellStyle name="Separador de milhares 12 10" xfId="1808" xr:uid="{00000000-0005-0000-0000-0000C90A0000}"/>
    <cellStyle name="Separador de milhares 12 11" xfId="1809" xr:uid="{00000000-0005-0000-0000-0000CA0A0000}"/>
    <cellStyle name="Separador de milhares 12 12" xfId="1810" xr:uid="{00000000-0005-0000-0000-0000CB0A0000}"/>
    <cellStyle name="Separador de milhares 12 13" xfId="1811" xr:uid="{00000000-0005-0000-0000-0000CC0A0000}"/>
    <cellStyle name="Separador de milhares 12 14" xfId="1812" xr:uid="{00000000-0005-0000-0000-0000CD0A0000}"/>
    <cellStyle name="Separador de milhares 12 14 2" xfId="1813" xr:uid="{00000000-0005-0000-0000-0000CE0A0000}"/>
    <cellStyle name="Separador de milhares 12 14 3" xfId="1814" xr:uid="{00000000-0005-0000-0000-0000CF0A0000}"/>
    <cellStyle name="Separador de milhares 12 15" xfId="1815" xr:uid="{00000000-0005-0000-0000-0000D00A0000}"/>
    <cellStyle name="Separador de milhares 12 15 2" xfId="1816" xr:uid="{00000000-0005-0000-0000-0000D10A0000}"/>
    <cellStyle name="Separador de milhares 12 15 3" xfId="1817" xr:uid="{00000000-0005-0000-0000-0000D20A0000}"/>
    <cellStyle name="Separador de milhares 12 2" xfId="1818" xr:uid="{00000000-0005-0000-0000-0000D30A0000}"/>
    <cellStyle name="Separador de milhares 12 2 10" xfId="1819" xr:uid="{00000000-0005-0000-0000-0000D40A0000}"/>
    <cellStyle name="Separador de milhares 12 2 11" xfId="1820" xr:uid="{00000000-0005-0000-0000-0000D50A0000}"/>
    <cellStyle name="Separador de milhares 12 2 12" xfId="1821" xr:uid="{00000000-0005-0000-0000-0000D60A0000}"/>
    <cellStyle name="Separador de milhares 12 2 13" xfId="1822" xr:uid="{00000000-0005-0000-0000-0000D70A0000}"/>
    <cellStyle name="Separador de milhares 12 2 13 2" xfId="1823" xr:uid="{00000000-0005-0000-0000-0000D80A0000}"/>
    <cellStyle name="Separador de milhares 12 2 13 3" xfId="1824" xr:uid="{00000000-0005-0000-0000-0000D90A0000}"/>
    <cellStyle name="Separador de milhares 12 2 14" xfId="1825" xr:uid="{00000000-0005-0000-0000-0000DA0A0000}"/>
    <cellStyle name="Separador de milhares 12 2 14 2" xfId="1826" xr:uid="{00000000-0005-0000-0000-0000DB0A0000}"/>
    <cellStyle name="Separador de milhares 12 2 14 3" xfId="1827" xr:uid="{00000000-0005-0000-0000-0000DC0A0000}"/>
    <cellStyle name="Separador de milhares 12 2 2" xfId="1828" xr:uid="{00000000-0005-0000-0000-0000DD0A0000}"/>
    <cellStyle name="Separador de milhares 12 2 2 10" xfId="1829" xr:uid="{00000000-0005-0000-0000-0000DE0A0000}"/>
    <cellStyle name="Separador de milhares 12 2 2 11" xfId="1830" xr:uid="{00000000-0005-0000-0000-0000DF0A0000}"/>
    <cellStyle name="Separador de milhares 12 2 2 12" xfId="1831" xr:uid="{00000000-0005-0000-0000-0000E00A0000}"/>
    <cellStyle name="Separador de milhares 12 2 2 12 2" xfId="1832" xr:uid="{00000000-0005-0000-0000-0000E10A0000}"/>
    <cellStyle name="Separador de milhares 12 2 2 12 3" xfId="1833" xr:uid="{00000000-0005-0000-0000-0000E20A0000}"/>
    <cellStyle name="Separador de milhares 12 2 2 13" xfId="1834" xr:uid="{00000000-0005-0000-0000-0000E30A0000}"/>
    <cellStyle name="Separador de milhares 12 2 2 13 2" xfId="1835" xr:uid="{00000000-0005-0000-0000-0000E40A0000}"/>
    <cellStyle name="Separador de milhares 12 2 2 13 3" xfId="1836" xr:uid="{00000000-0005-0000-0000-0000E50A0000}"/>
    <cellStyle name="Separador de milhares 12 2 2 2" xfId="1837" xr:uid="{00000000-0005-0000-0000-0000E60A0000}"/>
    <cellStyle name="Separador de milhares 12 2 2 2 10" xfId="1838" xr:uid="{00000000-0005-0000-0000-0000E70A0000}"/>
    <cellStyle name="Separador de milhares 12 2 2 2 11" xfId="1839" xr:uid="{00000000-0005-0000-0000-0000E80A0000}"/>
    <cellStyle name="Separador de milhares 12 2 2 2 11 2" xfId="1840" xr:uid="{00000000-0005-0000-0000-0000E90A0000}"/>
    <cellStyle name="Separador de milhares 12 2 2 2 11 3" xfId="1841" xr:uid="{00000000-0005-0000-0000-0000EA0A0000}"/>
    <cellStyle name="Separador de milhares 12 2 2 2 12" xfId="1842" xr:uid="{00000000-0005-0000-0000-0000EB0A0000}"/>
    <cellStyle name="Separador de milhares 12 2 2 2 12 2" xfId="1843" xr:uid="{00000000-0005-0000-0000-0000EC0A0000}"/>
    <cellStyle name="Separador de milhares 12 2 2 2 12 3" xfId="1844" xr:uid="{00000000-0005-0000-0000-0000ED0A0000}"/>
    <cellStyle name="Separador de milhares 12 2 2 2 2" xfId="1845" xr:uid="{00000000-0005-0000-0000-0000EE0A0000}"/>
    <cellStyle name="Separador de milhares 12 2 2 2 2 2" xfId="1846" xr:uid="{00000000-0005-0000-0000-0000EF0A0000}"/>
    <cellStyle name="Separador de milhares 12 2 2 2 2 3" xfId="1847" xr:uid="{00000000-0005-0000-0000-0000F00A0000}"/>
    <cellStyle name="Separador de milhares 12 2 2 2 3" xfId="1848" xr:uid="{00000000-0005-0000-0000-0000F10A0000}"/>
    <cellStyle name="Separador de milhares 12 2 2 2 3 2" xfId="1849" xr:uid="{00000000-0005-0000-0000-0000F20A0000}"/>
    <cellStyle name="Separador de milhares 12 2 2 2 3 3" xfId="1850" xr:uid="{00000000-0005-0000-0000-0000F30A0000}"/>
    <cellStyle name="Separador de milhares 12 2 2 2 4" xfId="1851" xr:uid="{00000000-0005-0000-0000-0000F40A0000}"/>
    <cellStyle name="Separador de milhares 12 2 2 2 5" xfId="1852" xr:uid="{00000000-0005-0000-0000-0000F50A0000}"/>
    <cellStyle name="Separador de milhares 12 2 2 2 5 2" xfId="1853" xr:uid="{00000000-0005-0000-0000-0000F60A0000}"/>
    <cellStyle name="Separador de milhares 12 2 2 2 5 3" xfId="1854" xr:uid="{00000000-0005-0000-0000-0000F70A0000}"/>
    <cellStyle name="Separador de milhares 12 2 2 2 6" xfId="1855" xr:uid="{00000000-0005-0000-0000-0000F80A0000}"/>
    <cellStyle name="Separador de milhares 12 2 2 2 7" xfId="1856" xr:uid="{00000000-0005-0000-0000-0000F90A0000}"/>
    <cellStyle name="Separador de milhares 12 2 2 2 8" xfId="1857" xr:uid="{00000000-0005-0000-0000-0000FA0A0000}"/>
    <cellStyle name="Separador de milhares 12 2 2 2 9" xfId="1858" xr:uid="{00000000-0005-0000-0000-0000FB0A0000}"/>
    <cellStyle name="Separador de milhares 12 2 2 3" xfId="1859" xr:uid="{00000000-0005-0000-0000-0000FC0A0000}"/>
    <cellStyle name="Separador de milhares 12 2 2 3 2" xfId="1860" xr:uid="{00000000-0005-0000-0000-0000FD0A0000}"/>
    <cellStyle name="Separador de milhares 12 2 2 3 3" xfId="1861" xr:uid="{00000000-0005-0000-0000-0000FE0A0000}"/>
    <cellStyle name="Separador de milhares 12 2 2 4" xfId="1862" xr:uid="{00000000-0005-0000-0000-0000FF0A0000}"/>
    <cellStyle name="Separador de milhares 12 2 2 4 2" xfId="1863" xr:uid="{00000000-0005-0000-0000-0000000B0000}"/>
    <cellStyle name="Separador de milhares 12 2 2 4 3" xfId="1864" xr:uid="{00000000-0005-0000-0000-0000010B0000}"/>
    <cellStyle name="Separador de milhares 12 2 2 5" xfId="1865" xr:uid="{00000000-0005-0000-0000-0000020B0000}"/>
    <cellStyle name="Separador de milhares 12 2 2 6" xfId="1866" xr:uid="{00000000-0005-0000-0000-0000030B0000}"/>
    <cellStyle name="Separador de milhares 12 2 2 6 2" xfId="1867" xr:uid="{00000000-0005-0000-0000-0000040B0000}"/>
    <cellStyle name="Separador de milhares 12 2 2 6 3" xfId="1868" xr:uid="{00000000-0005-0000-0000-0000050B0000}"/>
    <cellStyle name="Separador de milhares 12 2 2 7" xfId="1869" xr:uid="{00000000-0005-0000-0000-0000060B0000}"/>
    <cellStyle name="Separador de milhares 12 2 2 8" xfId="1870" xr:uid="{00000000-0005-0000-0000-0000070B0000}"/>
    <cellStyle name="Separador de milhares 12 2 2 9" xfId="1871" xr:uid="{00000000-0005-0000-0000-0000080B0000}"/>
    <cellStyle name="Separador de milhares 12 2 3" xfId="1872" xr:uid="{00000000-0005-0000-0000-0000090B0000}"/>
    <cellStyle name="Separador de milhares 12 2 3 10" xfId="1873" xr:uid="{00000000-0005-0000-0000-00000A0B0000}"/>
    <cellStyle name="Separador de milhares 12 2 3 11" xfId="1874" xr:uid="{00000000-0005-0000-0000-00000B0B0000}"/>
    <cellStyle name="Separador de milhares 12 2 3 11 2" xfId="1875" xr:uid="{00000000-0005-0000-0000-00000C0B0000}"/>
    <cellStyle name="Separador de milhares 12 2 3 11 3" xfId="1876" xr:uid="{00000000-0005-0000-0000-00000D0B0000}"/>
    <cellStyle name="Separador de milhares 12 2 3 12" xfId="1877" xr:uid="{00000000-0005-0000-0000-00000E0B0000}"/>
    <cellStyle name="Separador de milhares 12 2 3 12 2" xfId="1878" xr:uid="{00000000-0005-0000-0000-00000F0B0000}"/>
    <cellStyle name="Separador de milhares 12 2 3 12 3" xfId="1879" xr:uid="{00000000-0005-0000-0000-0000100B0000}"/>
    <cellStyle name="Separador de milhares 12 2 3 2" xfId="1880" xr:uid="{00000000-0005-0000-0000-0000110B0000}"/>
    <cellStyle name="Separador de milhares 12 2 3 2 2" xfId="1881" xr:uid="{00000000-0005-0000-0000-0000120B0000}"/>
    <cellStyle name="Separador de milhares 12 2 3 2 3" xfId="1882" xr:uid="{00000000-0005-0000-0000-0000130B0000}"/>
    <cellStyle name="Separador de milhares 12 2 3 3" xfId="1883" xr:uid="{00000000-0005-0000-0000-0000140B0000}"/>
    <cellStyle name="Separador de milhares 12 2 3 3 2" xfId="1884" xr:uid="{00000000-0005-0000-0000-0000150B0000}"/>
    <cellStyle name="Separador de milhares 12 2 3 3 3" xfId="1885" xr:uid="{00000000-0005-0000-0000-0000160B0000}"/>
    <cellStyle name="Separador de milhares 12 2 3 4" xfId="1886" xr:uid="{00000000-0005-0000-0000-0000170B0000}"/>
    <cellStyle name="Separador de milhares 12 2 3 5" xfId="1887" xr:uid="{00000000-0005-0000-0000-0000180B0000}"/>
    <cellStyle name="Separador de milhares 12 2 3 5 2" xfId="1888" xr:uid="{00000000-0005-0000-0000-0000190B0000}"/>
    <cellStyle name="Separador de milhares 12 2 3 5 3" xfId="1889" xr:uid="{00000000-0005-0000-0000-00001A0B0000}"/>
    <cellStyle name="Separador de milhares 12 2 3 6" xfId="1890" xr:uid="{00000000-0005-0000-0000-00001B0B0000}"/>
    <cellStyle name="Separador de milhares 12 2 3 7" xfId="1891" xr:uid="{00000000-0005-0000-0000-00001C0B0000}"/>
    <cellStyle name="Separador de milhares 12 2 3 8" xfId="1892" xr:uid="{00000000-0005-0000-0000-00001D0B0000}"/>
    <cellStyle name="Separador de milhares 12 2 3 9" xfId="1893" xr:uid="{00000000-0005-0000-0000-00001E0B0000}"/>
    <cellStyle name="Separador de milhares 12 2 4" xfId="1894" xr:uid="{00000000-0005-0000-0000-00001F0B0000}"/>
    <cellStyle name="Separador de milhares 12 2 4 2" xfId="1895" xr:uid="{00000000-0005-0000-0000-0000200B0000}"/>
    <cellStyle name="Separador de milhares 12 2 4 3" xfId="1896" xr:uid="{00000000-0005-0000-0000-0000210B0000}"/>
    <cellStyle name="Separador de milhares 12 2 5" xfId="1897" xr:uid="{00000000-0005-0000-0000-0000220B0000}"/>
    <cellStyle name="Separador de milhares 12 2 5 2" xfId="1898" xr:uid="{00000000-0005-0000-0000-0000230B0000}"/>
    <cellStyle name="Separador de milhares 12 2 5 3" xfId="1899" xr:uid="{00000000-0005-0000-0000-0000240B0000}"/>
    <cellStyle name="Separador de milhares 12 2 6" xfId="1900" xr:uid="{00000000-0005-0000-0000-0000250B0000}"/>
    <cellStyle name="Separador de milhares 12 2 7" xfId="1901" xr:uid="{00000000-0005-0000-0000-0000260B0000}"/>
    <cellStyle name="Separador de milhares 12 2 7 2" xfId="1902" xr:uid="{00000000-0005-0000-0000-0000270B0000}"/>
    <cellStyle name="Separador de milhares 12 2 7 3" xfId="1903" xr:uid="{00000000-0005-0000-0000-0000280B0000}"/>
    <cellStyle name="Separador de milhares 12 2 8" xfId="1904" xr:uid="{00000000-0005-0000-0000-0000290B0000}"/>
    <cellStyle name="Separador de milhares 12 2 9" xfId="1905" xr:uid="{00000000-0005-0000-0000-00002A0B0000}"/>
    <cellStyle name="Separador de milhares 12 3" xfId="1906" xr:uid="{00000000-0005-0000-0000-00002B0B0000}"/>
    <cellStyle name="Separador de milhares 12 3 10" xfId="1907" xr:uid="{00000000-0005-0000-0000-00002C0B0000}"/>
    <cellStyle name="Separador de milhares 12 3 11" xfId="1908" xr:uid="{00000000-0005-0000-0000-00002D0B0000}"/>
    <cellStyle name="Separador de milhares 12 3 12" xfId="1909" xr:uid="{00000000-0005-0000-0000-00002E0B0000}"/>
    <cellStyle name="Separador de milhares 12 3 12 2" xfId="1910" xr:uid="{00000000-0005-0000-0000-00002F0B0000}"/>
    <cellStyle name="Separador de milhares 12 3 12 3" xfId="1911" xr:uid="{00000000-0005-0000-0000-0000300B0000}"/>
    <cellStyle name="Separador de milhares 12 3 13" xfId="1912" xr:uid="{00000000-0005-0000-0000-0000310B0000}"/>
    <cellStyle name="Separador de milhares 12 3 13 2" xfId="1913" xr:uid="{00000000-0005-0000-0000-0000320B0000}"/>
    <cellStyle name="Separador de milhares 12 3 13 3" xfId="1914" xr:uid="{00000000-0005-0000-0000-0000330B0000}"/>
    <cellStyle name="Separador de milhares 12 3 2" xfId="1915" xr:uid="{00000000-0005-0000-0000-0000340B0000}"/>
    <cellStyle name="Separador de milhares 12 3 2 10" xfId="1916" xr:uid="{00000000-0005-0000-0000-0000350B0000}"/>
    <cellStyle name="Separador de milhares 12 3 2 11" xfId="1917" xr:uid="{00000000-0005-0000-0000-0000360B0000}"/>
    <cellStyle name="Separador de milhares 12 3 2 11 2" xfId="1918" xr:uid="{00000000-0005-0000-0000-0000370B0000}"/>
    <cellStyle name="Separador de milhares 12 3 2 11 3" xfId="1919" xr:uid="{00000000-0005-0000-0000-0000380B0000}"/>
    <cellStyle name="Separador de milhares 12 3 2 12" xfId="1920" xr:uid="{00000000-0005-0000-0000-0000390B0000}"/>
    <cellStyle name="Separador de milhares 12 3 2 12 2" xfId="1921" xr:uid="{00000000-0005-0000-0000-00003A0B0000}"/>
    <cellStyle name="Separador de milhares 12 3 2 12 3" xfId="1922" xr:uid="{00000000-0005-0000-0000-00003B0B0000}"/>
    <cellStyle name="Separador de milhares 12 3 2 2" xfId="1923" xr:uid="{00000000-0005-0000-0000-00003C0B0000}"/>
    <cellStyle name="Separador de milhares 12 3 2 2 2" xfId="1924" xr:uid="{00000000-0005-0000-0000-00003D0B0000}"/>
    <cellStyle name="Separador de milhares 12 3 2 2 3" xfId="1925" xr:uid="{00000000-0005-0000-0000-00003E0B0000}"/>
    <cellStyle name="Separador de milhares 12 3 2 3" xfId="1926" xr:uid="{00000000-0005-0000-0000-00003F0B0000}"/>
    <cellStyle name="Separador de milhares 12 3 2 3 2" xfId="1927" xr:uid="{00000000-0005-0000-0000-0000400B0000}"/>
    <cellStyle name="Separador de milhares 12 3 2 3 3" xfId="1928" xr:uid="{00000000-0005-0000-0000-0000410B0000}"/>
    <cellStyle name="Separador de milhares 12 3 2 4" xfId="1929" xr:uid="{00000000-0005-0000-0000-0000420B0000}"/>
    <cellStyle name="Separador de milhares 12 3 2 5" xfId="1930" xr:uid="{00000000-0005-0000-0000-0000430B0000}"/>
    <cellStyle name="Separador de milhares 12 3 2 5 2" xfId="1931" xr:uid="{00000000-0005-0000-0000-0000440B0000}"/>
    <cellStyle name="Separador de milhares 12 3 2 5 3" xfId="1932" xr:uid="{00000000-0005-0000-0000-0000450B0000}"/>
    <cellStyle name="Separador de milhares 12 3 2 6" xfId="1933" xr:uid="{00000000-0005-0000-0000-0000460B0000}"/>
    <cellStyle name="Separador de milhares 12 3 2 7" xfId="1934" xr:uid="{00000000-0005-0000-0000-0000470B0000}"/>
    <cellStyle name="Separador de milhares 12 3 2 8" xfId="1935" xr:uid="{00000000-0005-0000-0000-0000480B0000}"/>
    <cellStyle name="Separador de milhares 12 3 2 9" xfId="1936" xr:uid="{00000000-0005-0000-0000-0000490B0000}"/>
    <cellStyle name="Separador de milhares 12 3 3" xfId="1937" xr:uid="{00000000-0005-0000-0000-00004A0B0000}"/>
    <cellStyle name="Separador de milhares 12 3 3 2" xfId="1938" xr:uid="{00000000-0005-0000-0000-00004B0B0000}"/>
    <cellStyle name="Separador de milhares 12 3 3 3" xfId="1939" xr:uid="{00000000-0005-0000-0000-00004C0B0000}"/>
    <cellStyle name="Separador de milhares 12 3 4" xfId="1940" xr:uid="{00000000-0005-0000-0000-00004D0B0000}"/>
    <cellStyle name="Separador de milhares 12 3 4 2" xfId="1941" xr:uid="{00000000-0005-0000-0000-00004E0B0000}"/>
    <cellStyle name="Separador de milhares 12 3 4 3" xfId="1942" xr:uid="{00000000-0005-0000-0000-00004F0B0000}"/>
    <cellStyle name="Separador de milhares 12 3 5" xfId="1943" xr:uid="{00000000-0005-0000-0000-0000500B0000}"/>
    <cellStyle name="Separador de milhares 12 3 6" xfId="1944" xr:uid="{00000000-0005-0000-0000-0000510B0000}"/>
    <cellStyle name="Separador de milhares 12 3 6 2" xfId="1945" xr:uid="{00000000-0005-0000-0000-0000520B0000}"/>
    <cellStyle name="Separador de milhares 12 3 6 3" xfId="1946" xr:uid="{00000000-0005-0000-0000-0000530B0000}"/>
    <cellStyle name="Separador de milhares 12 3 7" xfId="1947" xr:uid="{00000000-0005-0000-0000-0000540B0000}"/>
    <cellStyle name="Separador de milhares 12 3 8" xfId="1948" xr:uid="{00000000-0005-0000-0000-0000550B0000}"/>
    <cellStyle name="Separador de milhares 12 3 9" xfId="1949" xr:uid="{00000000-0005-0000-0000-0000560B0000}"/>
    <cellStyle name="Separador de milhares 12 4" xfId="1950" xr:uid="{00000000-0005-0000-0000-0000570B0000}"/>
    <cellStyle name="Separador de milhares 12 4 10" xfId="1951" xr:uid="{00000000-0005-0000-0000-0000580B0000}"/>
    <cellStyle name="Separador de milhares 12 4 11" xfId="1952" xr:uid="{00000000-0005-0000-0000-0000590B0000}"/>
    <cellStyle name="Separador de milhares 12 4 11 2" xfId="1953" xr:uid="{00000000-0005-0000-0000-00005A0B0000}"/>
    <cellStyle name="Separador de milhares 12 4 11 3" xfId="1954" xr:uid="{00000000-0005-0000-0000-00005B0B0000}"/>
    <cellStyle name="Separador de milhares 12 4 12" xfId="1955" xr:uid="{00000000-0005-0000-0000-00005C0B0000}"/>
    <cellStyle name="Separador de milhares 12 4 12 2" xfId="1956" xr:uid="{00000000-0005-0000-0000-00005D0B0000}"/>
    <cellStyle name="Separador de milhares 12 4 12 3" xfId="1957" xr:uid="{00000000-0005-0000-0000-00005E0B0000}"/>
    <cellStyle name="Separador de milhares 12 4 2" xfId="1958" xr:uid="{00000000-0005-0000-0000-00005F0B0000}"/>
    <cellStyle name="Separador de milhares 12 4 2 2" xfId="1959" xr:uid="{00000000-0005-0000-0000-0000600B0000}"/>
    <cellStyle name="Separador de milhares 12 4 2 3" xfId="1960" xr:uid="{00000000-0005-0000-0000-0000610B0000}"/>
    <cellStyle name="Separador de milhares 12 4 3" xfId="1961" xr:uid="{00000000-0005-0000-0000-0000620B0000}"/>
    <cellStyle name="Separador de milhares 12 4 3 2" xfId="1962" xr:uid="{00000000-0005-0000-0000-0000630B0000}"/>
    <cellStyle name="Separador de milhares 12 4 3 3" xfId="1963" xr:uid="{00000000-0005-0000-0000-0000640B0000}"/>
    <cellStyle name="Separador de milhares 12 4 4" xfId="1964" xr:uid="{00000000-0005-0000-0000-0000650B0000}"/>
    <cellStyle name="Separador de milhares 12 4 5" xfId="1965" xr:uid="{00000000-0005-0000-0000-0000660B0000}"/>
    <cellStyle name="Separador de milhares 12 4 5 2" xfId="1966" xr:uid="{00000000-0005-0000-0000-0000670B0000}"/>
    <cellStyle name="Separador de milhares 12 4 5 3" xfId="1967" xr:uid="{00000000-0005-0000-0000-0000680B0000}"/>
    <cellStyle name="Separador de milhares 12 4 6" xfId="1968" xr:uid="{00000000-0005-0000-0000-0000690B0000}"/>
    <cellStyle name="Separador de milhares 12 4 7" xfId="1969" xr:uid="{00000000-0005-0000-0000-00006A0B0000}"/>
    <cellStyle name="Separador de milhares 12 4 8" xfId="1970" xr:uid="{00000000-0005-0000-0000-00006B0B0000}"/>
    <cellStyle name="Separador de milhares 12 4 9" xfId="1971" xr:uid="{00000000-0005-0000-0000-00006C0B0000}"/>
    <cellStyle name="Separador de milhares 12 5" xfId="1972" xr:uid="{00000000-0005-0000-0000-00006D0B0000}"/>
    <cellStyle name="Separador de milhares 12 5 2" xfId="1973" xr:uid="{00000000-0005-0000-0000-00006E0B0000}"/>
    <cellStyle name="Separador de milhares 12 5 3" xfId="1974" xr:uid="{00000000-0005-0000-0000-00006F0B0000}"/>
    <cellStyle name="Separador de milhares 12 6" xfId="1975" xr:uid="{00000000-0005-0000-0000-0000700B0000}"/>
    <cellStyle name="Separador de milhares 12 6 2" xfId="1976" xr:uid="{00000000-0005-0000-0000-0000710B0000}"/>
    <cellStyle name="Separador de milhares 12 6 3" xfId="1977" xr:uid="{00000000-0005-0000-0000-0000720B0000}"/>
    <cellStyle name="Separador de milhares 12 7" xfId="1978" xr:uid="{00000000-0005-0000-0000-0000730B0000}"/>
    <cellStyle name="Separador de milhares 12 8" xfId="1979" xr:uid="{00000000-0005-0000-0000-0000740B0000}"/>
    <cellStyle name="Separador de milhares 12 8 2" xfId="1980" xr:uid="{00000000-0005-0000-0000-0000750B0000}"/>
    <cellStyle name="Separador de milhares 12 8 3" xfId="1981" xr:uid="{00000000-0005-0000-0000-0000760B0000}"/>
    <cellStyle name="Separador de milhares 12 9" xfId="1982" xr:uid="{00000000-0005-0000-0000-0000770B0000}"/>
    <cellStyle name="Separador de milhares 13" xfId="1983" xr:uid="{00000000-0005-0000-0000-0000780B0000}"/>
    <cellStyle name="Separador de milhares 13 2" xfId="1984" xr:uid="{00000000-0005-0000-0000-0000790B0000}"/>
    <cellStyle name="Separador de milhares 13 2 10" xfId="1985" xr:uid="{00000000-0005-0000-0000-00007A0B0000}"/>
    <cellStyle name="Separador de milhares 13 2 11" xfId="1986" xr:uid="{00000000-0005-0000-0000-00007B0B0000}"/>
    <cellStyle name="Separador de milhares 13 2 12" xfId="1987" xr:uid="{00000000-0005-0000-0000-00007C0B0000}"/>
    <cellStyle name="Separador de milhares 13 2 13" xfId="1988" xr:uid="{00000000-0005-0000-0000-00007D0B0000}"/>
    <cellStyle name="Separador de milhares 13 2 13 2" xfId="1989" xr:uid="{00000000-0005-0000-0000-00007E0B0000}"/>
    <cellStyle name="Separador de milhares 13 2 13 3" xfId="1990" xr:uid="{00000000-0005-0000-0000-00007F0B0000}"/>
    <cellStyle name="Separador de milhares 13 2 14" xfId="1991" xr:uid="{00000000-0005-0000-0000-0000800B0000}"/>
    <cellStyle name="Separador de milhares 13 2 14 2" xfId="1992" xr:uid="{00000000-0005-0000-0000-0000810B0000}"/>
    <cellStyle name="Separador de milhares 13 2 14 3" xfId="1993" xr:uid="{00000000-0005-0000-0000-0000820B0000}"/>
    <cellStyle name="Separador de milhares 13 2 2" xfId="1994" xr:uid="{00000000-0005-0000-0000-0000830B0000}"/>
    <cellStyle name="Separador de milhares 13 2 2 10" xfId="1995" xr:uid="{00000000-0005-0000-0000-0000840B0000}"/>
    <cellStyle name="Separador de milhares 13 2 2 11" xfId="1996" xr:uid="{00000000-0005-0000-0000-0000850B0000}"/>
    <cellStyle name="Separador de milhares 13 2 2 12" xfId="1997" xr:uid="{00000000-0005-0000-0000-0000860B0000}"/>
    <cellStyle name="Separador de milhares 13 2 2 12 2" xfId="1998" xr:uid="{00000000-0005-0000-0000-0000870B0000}"/>
    <cellStyle name="Separador de milhares 13 2 2 12 3" xfId="1999" xr:uid="{00000000-0005-0000-0000-0000880B0000}"/>
    <cellStyle name="Separador de milhares 13 2 2 13" xfId="2000" xr:uid="{00000000-0005-0000-0000-0000890B0000}"/>
    <cellStyle name="Separador de milhares 13 2 2 13 2" xfId="2001" xr:uid="{00000000-0005-0000-0000-00008A0B0000}"/>
    <cellStyle name="Separador de milhares 13 2 2 13 3" xfId="2002" xr:uid="{00000000-0005-0000-0000-00008B0B0000}"/>
    <cellStyle name="Separador de milhares 13 2 2 2" xfId="2003" xr:uid="{00000000-0005-0000-0000-00008C0B0000}"/>
    <cellStyle name="Separador de milhares 13 2 2 2 10" xfId="2004" xr:uid="{00000000-0005-0000-0000-00008D0B0000}"/>
    <cellStyle name="Separador de milhares 13 2 2 2 11" xfId="2005" xr:uid="{00000000-0005-0000-0000-00008E0B0000}"/>
    <cellStyle name="Separador de milhares 13 2 2 2 11 2" xfId="2006" xr:uid="{00000000-0005-0000-0000-00008F0B0000}"/>
    <cellStyle name="Separador de milhares 13 2 2 2 11 3" xfId="2007" xr:uid="{00000000-0005-0000-0000-0000900B0000}"/>
    <cellStyle name="Separador de milhares 13 2 2 2 12" xfId="2008" xr:uid="{00000000-0005-0000-0000-0000910B0000}"/>
    <cellStyle name="Separador de milhares 13 2 2 2 12 2" xfId="2009" xr:uid="{00000000-0005-0000-0000-0000920B0000}"/>
    <cellStyle name="Separador de milhares 13 2 2 2 12 3" xfId="2010" xr:uid="{00000000-0005-0000-0000-0000930B0000}"/>
    <cellStyle name="Separador de milhares 13 2 2 2 2" xfId="2011" xr:uid="{00000000-0005-0000-0000-0000940B0000}"/>
    <cellStyle name="Separador de milhares 13 2 2 2 2 2" xfId="2012" xr:uid="{00000000-0005-0000-0000-0000950B0000}"/>
    <cellStyle name="Separador de milhares 13 2 2 2 2 3" xfId="2013" xr:uid="{00000000-0005-0000-0000-0000960B0000}"/>
    <cellStyle name="Separador de milhares 13 2 2 2 3" xfId="2014" xr:uid="{00000000-0005-0000-0000-0000970B0000}"/>
    <cellStyle name="Separador de milhares 13 2 2 2 3 2" xfId="2015" xr:uid="{00000000-0005-0000-0000-0000980B0000}"/>
    <cellStyle name="Separador de milhares 13 2 2 2 3 3" xfId="2016" xr:uid="{00000000-0005-0000-0000-0000990B0000}"/>
    <cellStyle name="Separador de milhares 13 2 2 2 4" xfId="2017" xr:uid="{00000000-0005-0000-0000-00009A0B0000}"/>
    <cellStyle name="Separador de milhares 13 2 2 2 5" xfId="2018" xr:uid="{00000000-0005-0000-0000-00009B0B0000}"/>
    <cellStyle name="Separador de milhares 13 2 2 2 5 2" xfId="2019" xr:uid="{00000000-0005-0000-0000-00009C0B0000}"/>
    <cellStyle name="Separador de milhares 13 2 2 2 5 3" xfId="2020" xr:uid="{00000000-0005-0000-0000-00009D0B0000}"/>
    <cellStyle name="Separador de milhares 13 2 2 2 6" xfId="2021" xr:uid="{00000000-0005-0000-0000-00009E0B0000}"/>
    <cellStyle name="Separador de milhares 13 2 2 2 7" xfId="2022" xr:uid="{00000000-0005-0000-0000-00009F0B0000}"/>
    <cellStyle name="Separador de milhares 13 2 2 2 8" xfId="2023" xr:uid="{00000000-0005-0000-0000-0000A00B0000}"/>
    <cellStyle name="Separador de milhares 13 2 2 2 9" xfId="2024" xr:uid="{00000000-0005-0000-0000-0000A10B0000}"/>
    <cellStyle name="Separador de milhares 13 2 2 3" xfId="2025" xr:uid="{00000000-0005-0000-0000-0000A20B0000}"/>
    <cellStyle name="Separador de milhares 13 2 2 3 2" xfId="2026" xr:uid="{00000000-0005-0000-0000-0000A30B0000}"/>
    <cellStyle name="Separador de milhares 13 2 2 3 3" xfId="2027" xr:uid="{00000000-0005-0000-0000-0000A40B0000}"/>
    <cellStyle name="Separador de milhares 13 2 2 4" xfId="2028" xr:uid="{00000000-0005-0000-0000-0000A50B0000}"/>
    <cellStyle name="Separador de milhares 13 2 2 4 2" xfId="2029" xr:uid="{00000000-0005-0000-0000-0000A60B0000}"/>
    <cellStyle name="Separador de milhares 13 2 2 4 3" xfId="2030" xr:uid="{00000000-0005-0000-0000-0000A70B0000}"/>
    <cellStyle name="Separador de milhares 13 2 2 5" xfId="2031" xr:uid="{00000000-0005-0000-0000-0000A80B0000}"/>
    <cellStyle name="Separador de milhares 13 2 2 6" xfId="2032" xr:uid="{00000000-0005-0000-0000-0000A90B0000}"/>
    <cellStyle name="Separador de milhares 13 2 2 6 2" xfId="2033" xr:uid="{00000000-0005-0000-0000-0000AA0B0000}"/>
    <cellStyle name="Separador de milhares 13 2 2 6 3" xfId="2034" xr:uid="{00000000-0005-0000-0000-0000AB0B0000}"/>
    <cellStyle name="Separador de milhares 13 2 2 7" xfId="2035" xr:uid="{00000000-0005-0000-0000-0000AC0B0000}"/>
    <cellStyle name="Separador de milhares 13 2 2 8" xfId="2036" xr:uid="{00000000-0005-0000-0000-0000AD0B0000}"/>
    <cellStyle name="Separador de milhares 13 2 2 9" xfId="2037" xr:uid="{00000000-0005-0000-0000-0000AE0B0000}"/>
    <cellStyle name="Separador de milhares 13 2 3" xfId="2038" xr:uid="{00000000-0005-0000-0000-0000AF0B0000}"/>
    <cellStyle name="Separador de milhares 13 2 3 10" xfId="2039" xr:uid="{00000000-0005-0000-0000-0000B00B0000}"/>
    <cellStyle name="Separador de milhares 13 2 3 11" xfId="2040" xr:uid="{00000000-0005-0000-0000-0000B10B0000}"/>
    <cellStyle name="Separador de milhares 13 2 3 11 2" xfId="2041" xr:uid="{00000000-0005-0000-0000-0000B20B0000}"/>
    <cellStyle name="Separador de milhares 13 2 3 11 3" xfId="2042" xr:uid="{00000000-0005-0000-0000-0000B30B0000}"/>
    <cellStyle name="Separador de milhares 13 2 3 12" xfId="2043" xr:uid="{00000000-0005-0000-0000-0000B40B0000}"/>
    <cellStyle name="Separador de milhares 13 2 3 12 2" xfId="2044" xr:uid="{00000000-0005-0000-0000-0000B50B0000}"/>
    <cellStyle name="Separador de milhares 13 2 3 12 3" xfId="2045" xr:uid="{00000000-0005-0000-0000-0000B60B0000}"/>
    <cellStyle name="Separador de milhares 13 2 3 2" xfId="2046" xr:uid="{00000000-0005-0000-0000-0000B70B0000}"/>
    <cellStyle name="Separador de milhares 13 2 3 2 2" xfId="2047" xr:uid="{00000000-0005-0000-0000-0000B80B0000}"/>
    <cellStyle name="Separador de milhares 13 2 3 2 3" xfId="2048" xr:uid="{00000000-0005-0000-0000-0000B90B0000}"/>
    <cellStyle name="Separador de milhares 13 2 3 3" xfId="2049" xr:uid="{00000000-0005-0000-0000-0000BA0B0000}"/>
    <cellStyle name="Separador de milhares 13 2 3 3 2" xfId="2050" xr:uid="{00000000-0005-0000-0000-0000BB0B0000}"/>
    <cellStyle name="Separador de milhares 13 2 3 3 3" xfId="2051" xr:uid="{00000000-0005-0000-0000-0000BC0B0000}"/>
    <cellStyle name="Separador de milhares 13 2 3 4" xfId="2052" xr:uid="{00000000-0005-0000-0000-0000BD0B0000}"/>
    <cellStyle name="Separador de milhares 13 2 3 5" xfId="2053" xr:uid="{00000000-0005-0000-0000-0000BE0B0000}"/>
    <cellStyle name="Separador de milhares 13 2 3 5 2" xfId="2054" xr:uid="{00000000-0005-0000-0000-0000BF0B0000}"/>
    <cellStyle name="Separador de milhares 13 2 3 5 3" xfId="2055" xr:uid="{00000000-0005-0000-0000-0000C00B0000}"/>
    <cellStyle name="Separador de milhares 13 2 3 6" xfId="2056" xr:uid="{00000000-0005-0000-0000-0000C10B0000}"/>
    <cellStyle name="Separador de milhares 13 2 3 7" xfId="2057" xr:uid="{00000000-0005-0000-0000-0000C20B0000}"/>
    <cellStyle name="Separador de milhares 13 2 3 8" xfId="2058" xr:uid="{00000000-0005-0000-0000-0000C30B0000}"/>
    <cellStyle name="Separador de milhares 13 2 3 9" xfId="2059" xr:uid="{00000000-0005-0000-0000-0000C40B0000}"/>
    <cellStyle name="Separador de milhares 13 2 4" xfId="2060" xr:uid="{00000000-0005-0000-0000-0000C50B0000}"/>
    <cellStyle name="Separador de milhares 13 2 4 2" xfId="2061" xr:uid="{00000000-0005-0000-0000-0000C60B0000}"/>
    <cellStyle name="Separador de milhares 13 2 4 3" xfId="2062" xr:uid="{00000000-0005-0000-0000-0000C70B0000}"/>
    <cellStyle name="Separador de milhares 13 2 5" xfId="2063" xr:uid="{00000000-0005-0000-0000-0000C80B0000}"/>
    <cellStyle name="Separador de milhares 13 2 5 2" xfId="2064" xr:uid="{00000000-0005-0000-0000-0000C90B0000}"/>
    <cellStyle name="Separador de milhares 13 2 5 3" xfId="2065" xr:uid="{00000000-0005-0000-0000-0000CA0B0000}"/>
    <cellStyle name="Separador de milhares 13 2 6" xfId="2066" xr:uid="{00000000-0005-0000-0000-0000CB0B0000}"/>
    <cellStyle name="Separador de milhares 13 2 7" xfId="2067" xr:uid="{00000000-0005-0000-0000-0000CC0B0000}"/>
    <cellStyle name="Separador de milhares 13 2 7 2" xfId="2068" xr:uid="{00000000-0005-0000-0000-0000CD0B0000}"/>
    <cellStyle name="Separador de milhares 13 2 7 3" xfId="2069" xr:uid="{00000000-0005-0000-0000-0000CE0B0000}"/>
    <cellStyle name="Separador de milhares 13 2 8" xfId="2070" xr:uid="{00000000-0005-0000-0000-0000CF0B0000}"/>
    <cellStyle name="Separador de milhares 13 2 9" xfId="2071" xr:uid="{00000000-0005-0000-0000-0000D00B0000}"/>
    <cellStyle name="Separador de milhares 13 3" xfId="2072" xr:uid="{00000000-0005-0000-0000-0000D10B0000}"/>
    <cellStyle name="Separador de milhares 13 3 10" xfId="2073" xr:uid="{00000000-0005-0000-0000-0000D20B0000}"/>
    <cellStyle name="Separador de milhares 13 3 11" xfId="2074" xr:uid="{00000000-0005-0000-0000-0000D30B0000}"/>
    <cellStyle name="Separador de milhares 13 3 12" xfId="2075" xr:uid="{00000000-0005-0000-0000-0000D40B0000}"/>
    <cellStyle name="Separador de milhares 13 3 12 2" xfId="2076" xr:uid="{00000000-0005-0000-0000-0000D50B0000}"/>
    <cellStyle name="Separador de milhares 13 3 12 3" xfId="2077" xr:uid="{00000000-0005-0000-0000-0000D60B0000}"/>
    <cellStyle name="Separador de milhares 13 3 13" xfId="2078" xr:uid="{00000000-0005-0000-0000-0000D70B0000}"/>
    <cellStyle name="Separador de milhares 13 3 13 2" xfId="2079" xr:uid="{00000000-0005-0000-0000-0000D80B0000}"/>
    <cellStyle name="Separador de milhares 13 3 13 3" xfId="2080" xr:uid="{00000000-0005-0000-0000-0000D90B0000}"/>
    <cellStyle name="Separador de milhares 13 3 2" xfId="2081" xr:uid="{00000000-0005-0000-0000-0000DA0B0000}"/>
    <cellStyle name="Separador de milhares 13 3 2 10" xfId="2082" xr:uid="{00000000-0005-0000-0000-0000DB0B0000}"/>
    <cellStyle name="Separador de milhares 13 3 2 11" xfId="2083" xr:uid="{00000000-0005-0000-0000-0000DC0B0000}"/>
    <cellStyle name="Separador de milhares 13 3 2 11 2" xfId="2084" xr:uid="{00000000-0005-0000-0000-0000DD0B0000}"/>
    <cellStyle name="Separador de milhares 13 3 2 11 3" xfId="2085" xr:uid="{00000000-0005-0000-0000-0000DE0B0000}"/>
    <cellStyle name="Separador de milhares 13 3 2 12" xfId="2086" xr:uid="{00000000-0005-0000-0000-0000DF0B0000}"/>
    <cellStyle name="Separador de milhares 13 3 2 12 2" xfId="2087" xr:uid="{00000000-0005-0000-0000-0000E00B0000}"/>
    <cellStyle name="Separador de milhares 13 3 2 12 3" xfId="2088" xr:uid="{00000000-0005-0000-0000-0000E10B0000}"/>
    <cellStyle name="Separador de milhares 13 3 2 2" xfId="2089" xr:uid="{00000000-0005-0000-0000-0000E20B0000}"/>
    <cellStyle name="Separador de milhares 13 3 2 2 2" xfId="2090" xr:uid="{00000000-0005-0000-0000-0000E30B0000}"/>
    <cellStyle name="Separador de milhares 13 3 2 2 3" xfId="2091" xr:uid="{00000000-0005-0000-0000-0000E40B0000}"/>
    <cellStyle name="Separador de milhares 13 3 2 3" xfId="2092" xr:uid="{00000000-0005-0000-0000-0000E50B0000}"/>
    <cellStyle name="Separador de milhares 13 3 2 3 2" xfId="2093" xr:uid="{00000000-0005-0000-0000-0000E60B0000}"/>
    <cellStyle name="Separador de milhares 13 3 2 3 3" xfId="2094" xr:uid="{00000000-0005-0000-0000-0000E70B0000}"/>
    <cellStyle name="Separador de milhares 13 3 2 4" xfId="2095" xr:uid="{00000000-0005-0000-0000-0000E80B0000}"/>
    <cellStyle name="Separador de milhares 13 3 2 5" xfId="2096" xr:uid="{00000000-0005-0000-0000-0000E90B0000}"/>
    <cellStyle name="Separador de milhares 13 3 2 5 2" xfId="2097" xr:uid="{00000000-0005-0000-0000-0000EA0B0000}"/>
    <cellStyle name="Separador de milhares 13 3 2 5 3" xfId="2098" xr:uid="{00000000-0005-0000-0000-0000EB0B0000}"/>
    <cellStyle name="Separador de milhares 13 3 2 6" xfId="2099" xr:uid="{00000000-0005-0000-0000-0000EC0B0000}"/>
    <cellStyle name="Separador de milhares 13 3 2 7" xfId="2100" xr:uid="{00000000-0005-0000-0000-0000ED0B0000}"/>
    <cellStyle name="Separador de milhares 13 3 2 8" xfId="2101" xr:uid="{00000000-0005-0000-0000-0000EE0B0000}"/>
    <cellStyle name="Separador de milhares 13 3 2 9" xfId="2102" xr:uid="{00000000-0005-0000-0000-0000EF0B0000}"/>
    <cellStyle name="Separador de milhares 13 3 3" xfId="2103" xr:uid="{00000000-0005-0000-0000-0000F00B0000}"/>
    <cellStyle name="Separador de milhares 13 3 3 2" xfId="2104" xr:uid="{00000000-0005-0000-0000-0000F10B0000}"/>
    <cellStyle name="Separador de milhares 13 3 3 3" xfId="2105" xr:uid="{00000000-0005-0000-0000-0000F20B0000}"/>
    <cellStyle name="Separador de milhares 13 3 4" xfId="2106" xr:uid="{00000000-0005-0000-0000-0000F30B0000}"/>
    <cellStyle name="Separador de milhares 13 3 4 2" xfId="2107" xr:uid="{00000000-0005-0000-0000-0000F40B0000}"/>
    <cellStyle name="Separador de milhares 13 3 4 3" xfId="2108" xr:uid="{00000000-0005-0000-0000-0000F50B0000}"/>
    <cellStyle name="Separador de milhares 13 3 5" xfId="2109" xr:uid="{00000000-0005-0000-0000-0000F60B0000}"/>
    <cellStyle name="Separador de milhares 13 3 6" xfId="2110" xr:uid="{00000000-0005-0000-0000-0000F70B0000}"/>
    <cellStyle name="Separador de milhares 13 3 6 2" xfId="2111" xr:uid="{00000000-0005-0000-0000-0000F80B0000}"/>
    <cellStyle name="Separador de milhares 13 3 6 3" xfId="2112" xr:uid="{00000000-0005-0000-0000-0000F90B0000}"/>
    <cellStyle name="Separador de milhares 13 3 7" xfId="2113" xr:uid="{00000000-0005-0000-0000-0000FA0B0000}"/>
    <cellStyle name="Separador de milhares 13 3 8" xfId="2114" xr:uid="{00000000-0005-0000-0000-0000FB0B0000}"/>
    <cellStyle name="Separador de milhares 13 3 9" xfId="2115" xr:uid="{00000000-0005-0000-0000-0000FC0B0000}"/>
    <cellStyle name="Separador de milhares 13 4" xfId="2116" xr:uid="{00000000-0005-0000-0000-0000FD0B0000}"/>
    <cellStyle name="Separador de milhares 13 4 10" xfId="2117" xr:uid="{00000000-0005-0000-0000-0000FE0B0000}"/>
    <cellStyle name="Separador de milhares 13 4 11" xfId="2118" xr:uid="{00000000-0005-0000-0000-0000FF0B0000}"/>
    <cellStyle name="Separador de milhares 13 4 11 2" xfId="2119" xr:uid="{00000000-0005-0000-0000-0000000C0000}"/>
    <cellStyle name="Separador de milhares 13 4 11 3" xfId="2120" xr:uid="{00000000-0005-0000-0000-0000010C0000}"/>
    <cellStyle name="Separador de milhares 13 4 12" xfId="2121" xr:uid="{00000000-0005-0000-0000-0000020C0000}"/>
    <cellStyle name="Separador de milhares 13 4 12 2" xfId="2122" xr:uid="{00000000-0005-0000-0000-0000030C0000}"/>
    <cellStyle name="Separador de milhares 13 4 12 3" xfId="2123" xr:uid="{00000000-0005-0000-0000-0000040C0000}"/>
    <cellStyle name="Separador de milhares 13 4 2" xfId="2124" xr:uid="{00000000-0005-0000-0000-0000050C0000}"/>
    <cellStyle name="Separador de milhares 13 4 2 2" xfId="2125" xr:uid="{00000000-0005-0000-0000-0000060C0000}"/>
    <cellStyle name="Separador de milhares 13 4 2 3" xfId="2126" xr:uid="{00000000-0005-0000-0000-0000070C0000}"/>
    <cellStyle name="Separador de milhares 13 4 3" xfId="2127" xr:uid="{00000000-0005-0000-0000-0000080C0000}"/>
    <cellStyle name="Separador de milhares 13 4 3 2" xfId="2128" xr:uid="{00000000-0005-0000-0000-0000090C0000}"/>
    <cellStyle name="Separador de milhares 13 4 3 3" xfId="2129" xr:uid="{00000000-0005-0000-0000-00000A0C0000}"/>
    <cellStyle name="Separador de milhares 13 4 4" xfId="2130" xr:uid="{00000000-0005-0000-0000-00000B0C0000}"/>
    <cellStyle name="Separador de milhares 13 4 5" xfId="2131" xr:uid="{00000000-0005-0000-0000-00000C0C0000}"/>
    <cellStyle name="Separador de milhares 13 4 5 2" xfId="2132" xr:uid="{00000000-0005-0000-0000-00000D0C0000}"/>
    <cellStyle name="Separador de milhares 13 4 5 3" xfId="2133" xr:uid="{00000000-0005-0000-0000-00000E0C0000}"/>
    <cellStyle name="Separador de milhares 13 4 6" xfId="2134" xr:uid="{00000000-0005-0000-0000-00000F0C0000}"/>
    <cellStyle name="Separador de milhares 13 4 7" xfId="2135" xr:uid="{00000000-0005-0000-0000-0000100C0000}"/>
    <cellStyle name="Separador de milhares 13 4 8" xfId="2136" xr:uid="{00000000-0005-0000-0000-0000110C0000}"/>
    <cellStyle name="Separador de milhares 13 4 9" xfId="2137" xr:uid="{00000000-0005-0000-0000-0000120C0000}"/>
    <cellStyle name="Separador de milhares 14" xfId="2138" xr:uid="{00000000-0005-0000-0000-0000130C0000}"/>
    <cellStyle name="Separador de milhares 15" xfId="2139" xr:uid="{00000000-0005-0000-0000-0000140C0000}"/>
    <cellStyle name="Separador de milhares 15 2" xfId="2140" xr:uid="{00000000-0005-0000-0000-0000150C0000}"/>
    <cellStyle name="Separador de milhares 15 2 10" xfId="2141" xr:uid="{00000000-0005-0000-0000-0000160C0000}"/>
    <cellStyle name="Separador de milhares 15 2 11" xfId="2142" xr:uid="{00000000-0005-0000-0000-0000170C0000}"/>
    <cellStyle name="Separador de milhares 15 2 11 2" xfId="2143" xr:uid="{00000000-0005-0000-0000-0000180C0000}"/>
    <cellStyle name="Separador de milhares 15 2 11 3" xfId="2144" xr:uid="{00000000-0005-0000-0000-0000190C0000}"/>
    <cellStyle name="Separador de milhares 15 2 12" xfId="2145" xr:uid="{00000000-0005-0000-0000-00001A0C0000}"/>
    <cellStyle name="Separador de milhares 15 2 12 2" xfId="2146" xr:uid="{00000000-0005-0000-0000-00001B0C0000}"/>
    <cellStyle name="Separador de milhares 15 2 12 3" xfId="2147" xr:uid="{00000000-0005-0000-0000-00001C0C0000}"/>
    <cellStyle name="Separador de milhares 15 2 2" xfId="2148" xr:uid="{00000000-0005-0000-0000-00001D0C0000}"/>
    <cellStyle name="Separador de milhares 15 2 2 2" xfId="2149" xr:uid="{00000000-0005-0000-0000-00001E0C0000}"/>
    <cellStyle name="Separador de milhares 15 2 2 3" xfId="2150" xr:uid="{00000000-0005-0000-0000-00001F0C0000}"/>
    <cellStyle name="Separador de milhares 15 2 3" xfId="2151" xr:uid="{00000000-0005-0000-0000-0000200C0000}"/>
    <cellStyle name="Separador de milhares 15 2 3 2" xfId="2152" xr:uid="{00000000-0005-0000-0000-0000210C0000}"/>
    <cellStyle name="Separador de milhares 15 2 3 3" xfId="2153" xr:uid="{00000000-0005-0000-0000-0000220C0000}"/>
    <cellStyle name="Separador de milhares 15 2 4" xfId="2154" xr:uid="{00000000-0005-0000-0000-0000230C0000}"/>
    <cellStyle name="Separador de milhares 15 2 5" xfId="2155" xr:uid="{00000000-0005-0000-0000-0000240C0000}"/>
    <cellStyle name="Separador de milhares 15 2 5 2" xfId="2156" xr:uid="{00000000-0005-0000-0000-0000250C0000}"/>
    <cellStyle name="Separador de milhares 15 2 5 3" xfId="2157" xr:uid="{00000000-0005-0000-0000-0000260C0000}"/>
    <cellStyle name="Separador de milhares 15 2 6" xfId="2158" xr:uid="{00000000-0005-0000-0000-0000270C0000}"/>
    <cellStyle name="Separador de milhares 15 2 7" xfId="2159" xr:uid="{00000000-0005-0000-0000-0000280C0000}"/>
    <cellStyle name="Separador de milhares 15 2 8" xfId="2160" xr:uid="{00000000-0005-0000-0000-0000290C0000}"/>
    <cellStyle name="Separador de milhares 15 2 9" xfId="2161" xr:uid="{00000000-0005-0000-0000-00002A0C0000}"/>
    <cellStyle name="Separador de milhares 16" xfId="2162" xr:uid="{00000000-0005-0000-0000-00002B0C0000}"/>
    <cellStyle name="Separador de milhares 17" xfId="2163" xr:uid="{00000000-0005-0000-0000-00002C0C0000}"/>
    <cellStyle name="Separador de milhares 2" xfId="8" xr:uid="{00000000-0005-0000-0000-00002D0C0000}"/>
    <cellStyle name="Separador de milhares 2 10" xfId="2165" xr:uid="{00000000-0005-0000-0000-00002E0C0000}"/>
    <cellStyle name="Separador de milhares 2 11" xfId="2166" xr:uid="{00000000-0005-0000-0000-00002F0C0000}"/>
    <cellStyle name="Separador de milhares 2 12" xfId="2167" xr:uid="{00000000-0005-0000-0000-0000300C0000}"/>
    <cellStyle name="Separador de milhares 2 13" xfId="2168" xr:uid="{00000000-0005-0000-0000-0000310C0000}"/>
    <cellStyle name="Separador de milhares 2 14" xfId="2169" xr:uid="{00000000-0005-0000-0000-0000320C0000}"/>
    <cellStyle name="Separador de milhares 2 14 10" xfId="2170" xr:uid="{00000000-0005-0000-0000-0000330C0000}"/>
    <cellStyle name="Separador de milhares 2 14 11" xfId="2171" xr:uid="{00000000-0005-0000-0000-0000340C0000}"/>
    <cellStyle name="Separador de milhares 2 14 11 2" xfId="2172" xr:uid="{00000000-0005-0000-0000-0000350C0000}"/>
    <cellStyle name="Separador de milhares 2 14 11 3" xfId="2173" xr:uid="{00000000-0005-0000-0000-0000360C0000}"/>
    <cellStyle name="Separador de milhares 2 14 12" xfId="2174" xr:uid="{00000000-0005-0000-0000-0000370C0000}"/>
    <cellStyle name="Separador de milhares 2 14 12 2" xfId="2175" xr:uid="{00000000-0005-0000-0000-0000380C0000}"/>
    <cellStyle name="Separador de milhares 2 14 12 3" xfId="2176" xr:uid="{00000000-0005-0000-0000-0000390C0000}"/>
    <cellStyle name="Separador de milhares 2 14 2" xfId="2177" xr:uid="{00000000-0005-0000-0000-00003A0C0000}"/>
    <cellStyle name="Separador de milhares 2 14 2 2" xfId="2178" xr:uid="{00000000-0005-0000-0000-00003B0C0000}"/>
    <cellStyle name="Separador de milhares 2 14 2 3" xfId="2179" xr:uid="{00000000-0005-0000-0000-00003C0C0000}"/>
    <cellStyle name="Separador de milhares 2 14 3" xfId="2180" xr:uid="{00000000-0005-0000-0000-00003D0C0000}"/>
    <cellStyle name="Separador de milhares 2 14 3 2" xfId="2181" xr:uid="{00000000-0005-0000-0000-00003E0C0000}"/>
    <cellStyle name="Separador de milhares 2 14 3 3" xfId="2182" xr:uid="{00000000-0005-0000-0000-00003F0C0000}"/>
    <cellStyle name="Separador de milhares 2 14 4" xfId="2183" xr:uid="{00000000-0005-0000-0000-0000400C0000}"/>
    <cellStyle name="Separador de milhares 2 14 5" xfId="2184" xr:uid="{00000000-0005-0000-0000-0000410C0000}"/>
    <cellStyle name="Separador de milhares 2 14 5 2" xfId="2185" xr:uid="{00000000-0005-0000-0000-0000420C0000}"/>
    <cellStyle name="Separador de milhares 2 14 5 3" xfId="2186" xr:uid="{00000000-0005-0000-0000-0000430C0000}"/>
    <cellStyle name="Separador de milhares 2 14 6" xfId="2187" xr:uid="{00000000-0005-0000-0000-0000440C0000}"/>
    <cellStyle name="Separador de milhares 2 14 7" xfId="2188" xr:uid="{00000000-0005-0000-0000-0000450C0000}"/>
    <cellStyle name="Separador de milhares 2 14 8" xfId="2189" xr:uid="{00000000-0005-0000-0000-0000460C0000}"/>
    <cellStyle name="Separador de milhares 2 14 9" xfId="2190" xr:uid="{00000000-0005-0000-0000-0000470C0000}"/>
    <cellStyle name="Separador de milhares 2 15" xfId="2164" xr:uid="{00000000-0005-0000-0000-0000480C0000}"/>
    <cellStyle name="Separador de milhares 2 2" xfId="2191" xr:uid="{00000000-0005-0000-0000-0000490C0000}"/>
    <cellStyle name="Separador de milhares 2 2 2" xfId="2192" xr:uid="{00000000-0005-0000-0000-00004A0C0000}"/>
    <cellStyle name="Separador de milhares 2 2 2 2" xfId="2193" xr:uid="{00000000-0005-0000-0000-00004B0C0000}"/>
    <cellStyle name="Separador de milhares 2 2 3" xfId="2194" xr:uid="{00000000-0005-0000-0000-00004C0C0000}"/>
    <cellStyle name="Separador de milhares 2 2 4" xfId="2195" xr:uid="{00000000-0005-0000-0000-00004D0C0000}"/>
    <cellStyle name="Separador de milhares 2 3" xfId="2196" xr:uid="{00000000-0005-0000-0000-00004E0C0000}"/>
    <cellStyle name="Separador de milhares 2 3 2" xfId="2197" xr:uid="{00000000-0005-0000-0000-00004F0C0000}"/>
    <cellStyle name="Separador de milhares 2 3 2 2" xfId="2198" xr:uid="{00000000-0005-0000-0000-0000500C0000}"/>
    <cellStyle name="Separador de milhares 2 3 3" xfId="2199" xr:uid="{00000000-0005-0000-0000-0000510C0000}"/>
    <cellStyle name="Separador de milhares 2 3 3 2" xfId="2200" xr:uid="{00000000-0005-0000-0000-0000520C0000}"/>
    <cellStyle name="Separador de milhares 2 3 4" xfId="2201" xr:uid="{00000000-0005-0000-0000-0000530C0000}"/>
    <cellStyle name="Separador de milhares 2 4" xfId="2202" xr:uid="{00000000-0005-0000-0000-0000540C0000}"/>
    <cellStyle name="Separador de milhares 2 5" xfId="2203" xr:uid="{00000000-0005-0000-0000-0000550C0000}"/>
    <cellStyle name="Separador de milhares 2 6" xfId="2204" xr:uid="{00000000-0005-0000-0000-0000560C0000}"/>
    <cellStyle name="Separador de milhares 2 7" xfId="2205" xr:uid="{00000000-0005-0000-0000-0000570C0000}"/>
    <cellStyle name="Separador de milhares 2 7 10" xfId="2206" xr:uid="{00000000-0005-0000-0000-0000580C0000}"/>
    <cellStyle name="Separador de milhares 2 7 11" xfId="2207" xr:uid="{00000000-0005-0000-0000-0000590C0000}"/>
    <cellStyle name="Separador de milhares 2 7 11 2" xfId="2208" xr:uid="{00000000-0005-0000-0000-00005A0C0000}"/>
    <cellStyle name="Separador de milhares 2 7 11 3" xfId="2209" xr:uid="{00000000-0005-0000-0000-00005B0C0000}"/>
    <cellStyle name="Separador de milhares 2 7 12" xfId="2210" xr:uid="{00000000-0005-0000-0000-00005C0C0000}"/>
    <cellStyle name="Separador de milhares 2 7 12 2" xfId="2211" xr:uid="{00000000-0005-0000-0000-00005D0C0000}"/>
    <cellStyle name="Separador de milhares 2 7 12 3" xfId="2212" xr:uid="{00000000-0005-0000-0000-00005E0C0000}"/>
    <cellStyle name="Separador de milhares 2 7 2" xfId="2213" xr:uid="{00000000-0005-0000-0000-00005F0C0000}"/>
    <cellStyle name="Separador de milhares 2 7 2 2" xfId="2214" xr:uid="{00000000-0005-0000-0000-0000600C0000}"/>
    <cellStyle name="Separador de milhares 2 7 2 3" xfId="2215" xr:uid="{00000000-0005-0000-0000-0000610C0000}"/>
    <cellStyle name="Separador de milhares 2 7 3" xfId="2216" xr:uid="{00000000-0005-0000-0000-0000620C0000}"/>
    <cellStyle name="Separador de milhares 2 7 3 2" xfId="2217" xr:uid="{00000000-0005-0000-0000-0000630C0000}"/>
    <cellStyle name="Separador de milhares 2 7 3 3" xfId="2218" xr:uid="{00000000-0005-0000-0000-0000640C0000}"/>
    <cellStyle name="Separador de milhares 2 7 4" xfId="2219" xr:uid="{00000000-0005-0000-0000-0000650C0000}"/>
    <cellStyle name="Separador de milhares 2 7 5" xfId="2220" xr:uid="{00000000-0005-0000-0000-0000660C0000}"/>
    <cellStyle name="Separador de milhares 2 7 5 2" xfId="2221" xr:uid="{00000000-0005-0000-0000-0000670C0000}"/>
    <cellStyle name="Separador de milhares 2 7 5 3" xfId="2222" xr:uid="{00000000-0005-0000-0000-0000680C0000}"/>
    <cellStyle name="Separador de milhares 2 7 6" xfId="2223" xr:uid="{00000000-0005-0000-0000-0000690C0000}"/>
    <cellStyle name="Separador de milhares 2 7 7" xfId="2224" xr:uid="{00000000-0005-0000-0000-00006A0C0000}"/>
    <cellStyle name="Separador de milhares 2 7 8" xfId="2225" xr:uid="{00000000-0005-0000-0000-00006B0C0000}"/>
    <cellStyle name="Separador de milhares 2 7 9" xfId="2226" xr:uid="{00000000-0005-0000-0000-00006C0C0000}"/>
    <cellStyle name="Separador de milhares 2 8" xfId="2227" xr:uid="{00000000-0005-0000-0000-00006D0C0000}"/>
    <cellStyle name="Separador de milhares 2 9" xfId="2228" xr:uid="{00000000-0005-0000-0000-00006E0C0000}"/>
    <cellStyle name="Separador de milhares 2_ORÇAMENTO BALANÇA SELETIVA ANCHIETA-rodrigo" xfId="2229" xr:uid="{00000000-0005-0000-0000-00006F0C0000}"/>
    <cellStyle name="Separador de milhares 3" xfId="2230" xr:uid="{00000000-0005-0000-0000-0000700C0000}"/>
    <cellStyle name="Separador de milhares 3 2" xfId="2231" xr:uid="{00000000-0005-0000-0000-0000710C0000}"/>
    <cellStyle name="Separador de milhares 4" xfId="2232" xr:uid="{00000000-0005-0000-0000-0000720C0000}"/>
    <cellStyle name="Separador de milhares 4 2" xfId="2233" xr:uid="{00000000-0005-0000-0000-0000730C0000}"/>
    <cellStyle name="Separador de milhares 4 2 2" xfId="2234" xr:uid="{00000000-0005-0000-0000-0000740C0000}"/>
    <cellStyle name="Separador de milhares 4 2 3" xfId="3503" xr:uid="{00000000-0005-0000-0000-0000750C0000}"/>
    <cellStyle name="Separador de milhares 4 3" xfId="2235" xr:uid="{00000000-0005-0000-0000-0000760C0000}"/>
    <cellStyle name="Separador de milhares 4 3 2" xfId="2236" xr:uid="{00000000-0005-0000-0000-0000770C0000}"/>
    <cellStyle name="Separador de milhares 4 4" xfId="2237" xr:uid="{00000000-0005-0000-0000-0000780C0000}"/>
    <cellStyle name="Separador de milhares 5" xfId="2238" xr:uid="{00000000-0005-0000-0000-0000790C0000}"/>
    <cellStyle name="Separador de milhares 5 2" xfId="2239" xr:uid="{00000000-0005-0000-0000-00007A0C0000}"/>
    <cellStyle name="Separador de milhares 5 2 2" xfId="2240" xr:uid="{00000000-0005-0000-0000-00007B0C0000}"/>
    <cellStyle name="Separador de milhares 5 2 3" xfId="2241" xr:uid="{00000000-0005-0000-0000-00007C0C0000}"/>
    <cellStyle name="Separador de milhares 5 3" xfId="2242" xr:uid="{00000000-0005-0000-0000-00007D0C0000}"/>
    <cellStyle name="Separador de milhares 5 4" xfId="2243" xr:uid="{00000000-0005-0000-0000-00007E0C0000}"/>
    <cellStyle name="Separador de milhares 6" xfId="2244" xr:uid="{00000000-0005-0000-0000-00007F0C0000}"/>
    <cellStyle name="Separador de milhares 6 2" xfId="2245" xr:uid="{00000000-0005-0000-0000-0000800C0000}"/>
    <cellStyle name="Separador de milhares 6 3" xfId="2246" xr:uid="{00000000-0005-0000-0000-0000810C0000}"/>
    <cellStyle name="Separador de milhares 7" xfId="2247" xr:uid="{00000000-0005-0000-0000-0000820C0000}"/>
    <cellStyle name="Separador de milhares 7 2" xfId="2248" xr:uid="{00000000-0005-0000-0000-0000830C0000}"/>
    <cellStyle name="Separador de milhares 7 3" xfId="2249" xr:uid="{00000000-0005-0000-0000-0000840C0000}"/>
    <cellStyle name="Separador de milhares 8" xfId="2250" xr:uid="{00000000-0005-0000-0000-0000850C0000}"/>
    <cellStyle name="Separador de milhares 8 2" xfId="2251" xr:uid="{00000000-0005-0000-0000-0000860C0000}"/>
    <cellStyle name="Separador de milhares 8 3" xfId="2252" xr:uid="{00000000-0005-0000-0000-0000870C0000}"/>
    <cellStyle name="Separador de milhares 9" xfId="2253" xr:uid="{00000000-0005-0000-0000-0000880C0000}"/>
    <cellStyle name="Separador de milhares 9 2" xfId="2254" xr:uid="{00000000-0005-0000-0000-0000890C0000}"/>
    <cellStyle name="Shaded" xfId="2255" xr:uid="{00000000-0005-0000-0000-00008A0C0000}"/>
    <cellStyle name="Sheet Header" xfId="2256" xr:uid="{00000000-0005-0000-0000-00008B0C0000}"/>
    <cellStyle name="ssubtitulo" xfId="2257" xr:uid="{00000000-0005-0000-0000-00008C0C0000}"/>
    <cellStyle name="STYL1 - Style1" xfId="2258" xr:uid="{00000000-0005-0000-0000-00008D0C0000}"/>
    <cellStyle name="STYL1 - Style1 2" xfId="2259" xr:uid="{00000000-0005-0000-0000-00008E0C0000}"/>
    <cellStyle name="STYL1 - Style1 3" xfId="2260" xr:uid="{00000000-0005-0000-0000-00008F0C0000}"/>
    <cellStyle name="Subheading" xfId="2261" xr:uid="{00000000-0005-0000-0000-0000900C0000}"/>
    <cellStyle name="SubRoutine" xfId="2262" xr:uid="{00000000-0005-0000-0000-0000910C0000}"/>
    <cellStyle name="Subtitulo" xfId="2263" xr:uid="{00000000-0005-0000-0000-0000920C0000}"/>
    <cellStyle name="Sub-título" xfId="2264" xr:uid="{00000000-0005-0000-0000-0000930C0000}"/>
    <cellStyle name="Subtitulo 10" xfId="2265" xr:uid="{00000000-0005-0000-0000-0000940C0000}"/>
    <cellStyle name="Subtitulo 11" xfId="2266" xr:uid="{00000000-0005-0000-0000-0000950C0000}"/>
    <cellStyle name="Subtitulo 12" xfId="2267" xr:uid="{00000000-0005-0000-0000-0000960C0000}"/>
    <cellStyle name="Subtitulo 13" xfId="2268" xr:uid="{00000000-0005-0000-0000-0000970C0000}"/>
    <cellStyle name="Subtitulo 14" xfId="2269" xr:uid="{00000000-0005-0000-0000-0000980C0000}"/>
    <cellStyle name="Subtitulo 2" xfId="2270" xr:uid="{00000000-0005-0000-0000-0000990C0000}"/>
    <cellStyle name="Subtitulo 2 2" xfId="2271" xr:uid="{00000000-0005-0000-0000-00009A0C0000}"/>
    <cellStyle name="Subtitulo 3" xfId="2272" xr:uid="{00000000-0005-0000-0000-00009B0C0000}"/>
    <cellStyle name="Subtitulo 3 2" xfId="2273" xr:uid="{00000000-0005-0000-0000-00009C0C0000}"/>
    <cellStyle name="Subtitulo 4" xfId="2274" xr:uid="{00000000-0005-0000-0000-00009D0C0000}"/>
    <cellStyle name="Subtitulo 4 2" xfId="2275" xr:uid="{00000000-0005-0000-0000-00009E0C0000}"/>
    <cellStyle name="Subtitulo 5" xfId="2276" xr:uid="{00000000-0005-0000-0000-00009F0C0000}"/>
    <cellStyle name="Subtitulo 5 2" xfId="2277" xr:uid="{00000000-0005-0000-0000-0000A00C0000}"/>
    <cellStyle name="Subtitulo 6" xfId="2278" xr:uid="{00000000-0005-0000-0000-0000A10C0000}"/>
    <cellStyle name="Subtitulo 6 2" xfId="2279" xr:uid="{00000000-0005-0000-0000-0000A20C0000}"/>
    <cellStyle name="Subtitulo 7" xfId="2280" xr:uid="{00000000-0005-0000-0000-0000A30C0000}"/>
    <cellStyle name="Subtitulo 7 2" xfId="2281" xr:uid="{00000000-0005-0000-0000-0000A40C0000}"/>
    <cellStyle name="Subtitulo 8" xfId="2282" xr:uid="{00000000-0005-0000-0000-0000A50C0000}"/>
    <cellStyle name="Subtitulo 8 2" xfId="2283" xr:uid="{00000000-0005-0000-0000-0000A60C0000}"/>
    <cellStyle name="Subtitulo 9" xfId="2284" xr:uid="{00000000-0005-0000-0000-0000A70C0000}"/>
    <cellStyle name="Summary" xfId="2285" xr:uid="{00000000-0005-0000-0000-0000A80C0000}"/>
    <cellStyle name="Table Col Head" xfId="2286" xr:uid="{00000000-0005-0000-0000-0000A90C0000}"/>
    <cellStyle name="Table Head" xfId="2287" xr:uid="{00000000-0005-0000-0000-0000AA0C0000}"/>
    <cellStyle name="Table Head Aligned" xfId="2288" xr:uid="{00000000-0005-0000-0000-0000AB0C0000}"/>
    <cellStyle name="Table Head Aligned 2" xfId="2289" xr:uid="{00000000-0005-0000-0000-0000AC0C0000}"/>
    <cellStyle name="Table Head Aligned 2 2" xfId="2290" xr:uid="{00000000-0005-0000-0000-0000AD0C0000}"/>
    <cellStyle name="Table Head Aligned 2 2 2" xfId="2291" xr:uid="{00000000-0005-0000-0000-0000AE0C0000}"/>
    <cellStyle name="Table Head Aligned 2 2 3" xfId="2292" xr:uid="{00000000-0005-0000-0000-0000AF0C0000}"/>
    <cellStyle name="Table Head Aligned 3" xfId="2293" xr:uid="{00000000-0005-0000-0000-0000B00C0000}"/>
    <cellStyle name="Table Head Aligned 3 2" xfId="2294" xr:uid="{00000000-0005-0000-0000-0000B10C0000}"/>
    <cellStyle name="Table Head Aligned 3 3" xfId="2295" xr:uid="{00000000-0005-0000-0000-0000B20C0000}"/>
    <cellStyle name="Table Head Blue" xfId="2296" xr:uid="{00000000-0005-0000-0000-0000B30C0000}"/>
    <cellStyle name="Table Head Green" xfId="2297" xr:uid="{00000000-0005-0000-0000-0000B40C0000}"/>
    <cellStyle name="Table Head Green 2" xfId="2298" xr:uid="{00000000-0005-0000-0000-0000B50C0000}"/>
    <cellStyle name="Table Head Green 2 2" xfId="2299" xr:uid="{00000000-0005-0000-0000-0000B60C0000}"/>
    <cellStyle name="Table Head Green 2 2 2" xfId="2300" xr:uid="{00000000-0005-0000-0000-0000B70C0000}"/>
    <cellStyle name="Table Head Green 2 2 3" xfId="2301" xr:uid="{00000000-0005-0000-0000-0000B80C0000}"/>
    <cellStyle name="Table Head Green 3" xfId="2302" xr:uid="{00000000-0005-0000-0000-0000B90C0000}"/>
    <cellStyle name="Table Head Green 3 2" xfId="2303" xr:uid="{00000000-0005-0000-0000-0000BA0C0000}"/>
    <cellStyle name="Table Head Green 3 3" xfId="2304" xr:uid="{00000000-0005-0000-0000-0000BB0C0000}"/>
    <cellStyle name="Table Sub Head" xfId="2305" xr:uid="{00000000-0005-0000-0000-0000BC0C0000}"/>
    <cellStyle name="Table Title" xfId="2306" xr:uid="{00000000-0005-0000-0000-0000BD0C0000}"/>
    <cellStyle name="Table Title 2" xfId="2307" xr:uid="{00000000-0005-0000-0000-0000BE0C0000}"/>
    <cellStyle name="Table Units" xfId="2308" xr:uid="{00000000-0005-0000-0000-0000BF0C0000}"/>
    <cellStyle name="Table Units 2" xfId="2309" xr:uid="{00000000-0005-0000-0000-0000C00C0000}"/>
    <cellStyle name="TableBase" xfId="2310" xr:uid="{00000000-0005-0000-0000-0000C10C0000}"/>
    <cellStyle name="TableBase 2" xfId="2311" xr:uid="{00000000-0005-0000-0000-0000C20C0000}"/>
    <cellStyle name="TableBase 2 2" xfId="2312" xr:uid="{00000000-0005-0000-0000-0000C30C0000}"/>
    <cellStyle name="TableBase 2 2 2" xfId="2313" xr:uid="{00000000-0005-0000-0000-0000C40C0000}"/>
    <cellStyle name="TableBase 3" xfId="2314" xr:uid="{00000000-0005-0000-0000-0000C50C0000}"/>
    <cellStyle name="TableBase 3 2" xfId="2315" xr:uid="{00000000-0005-0000-0000-0000C60C0000}"/>
    <cellStyle name="TableHead" xfId="2316" xr:uid="{00000000-0005-0000-0000-0000C70C0000}"/>
    <cellStyle name="TableHead 2" xfId="2317" xr:uid="{00000000-0005-0000-0000-0000C80C0000}"/>
    <cellStyle name="TableHead 2 2" xfId="2318" xr:uid="{00000000-0005-0000-0000-0000C90C0000}"/>
    <cellStyle name="Text" xfId="2319" xr:uid="{00000000-0005-0000-0000-0000CA0C0000}"/>
    <cellStyle name="Texto de Aviso" xfId="9" builtinId="11" customBuiltin="1"/>
    <cellStyle name="Texto de Aviso 2" xfId="2320" xr:uid="{00000000-0005-0000-0000-0000CC0C0000}"/>
    <cellStyle name="Texto Explicativo" xfId="10" builtinId="53" customBuiltin="1"/>
    <cellStyle name="Texto Explicativo 2" xfId="2321" xr:uid="{00000000-0005-0000-0000-0000CE0C0000}"/>
    <cellStyle name="þ_x001d_ð'_x000c_ïþ÷_x000c_âþU_x0001_o_x0014_x_x001c__x0007__x0001__x0001_" xfId="2322" xr:uid="{00000000-0005-0000-0000-0000CF0C0000}"/>
    <cellStyle name="Time" xfId="2323" xr:uid="{00000000-0005-0000-0000-0000D00C0000}"/>
    <cellStyle name="Title" xfId="2324" xr:uid="{00000000-0005-0000-0000-0000D10C0000}"/>
    <cellStyle name="Titulo" xfId="2325" xr:uid="{00000000-0005-0000-0000-0000D20C0000}"/>
    <cellStyle name="Título" xfId="11" builtinId="15" customBuiltin="1"/>
    <cellStyle name="Título 1 2" xfId="2326" xr:uid="{00000000-0005-0000-0000-0000D40C0000}"/>
    <cellStyle name="Título 2 2" xfId="2327" xr:uid="{00000000-0005-0000-0000-0000D50C0000}"/>
    <cellStyle name="Título 3 2" xfId="2328" xr:uid="{00000000-0005-0000-0000-0000D60C0000}"/>
    <cellStyle name="Título 4 2" xfId="2329" xr:uid="{00000000-0005-0000-0000-0000D70C0000}"/>
    <cellStyle name="Título 5" xfId="2330" xr:uid="{00000000-0005-0000-0000-0000D80C0000}"/>
    <cellStyle name="Título 6" xfId="3266" xr:uid="{00000000-0005-0000-0000-0000D90C0000}"/>
    <cellStyle name="Titulo_ANG_Fibras" xfId="2331" xr:uid="{00000000-0005-0000-0000-0000DA0C0000}"/>
    <cellStyle name="Titulo1" xfId="2332" xr:uid="{00000000-0005-0000-0000-0000DB0C0000}"/>
    <cellStyle name="Titulo2" xfId="2333" xr:uid="{00000000-0005-0000-0000-0000DC0C0000}"/>
    <cellStyle name="Todos" xfId="2334" xr:uid="{00000000-0005-0000-0000-0000DD0C0000}"/>
    <cellStyle name="Total" xfId="12" builtinId="25" customBuiltin="1"/>
    <cellStyle name="Total 2" xfId="2335" xr:uid="{00000000-0005-0000-0000-0000DF0C0000}"/>
    <cellStyle name="Total 2 2" xfId="2336" xr:uid="{00000000-0005-0000-0000-0000E00C0000}"/>
    <cellStyle name="Total 2 3" xfId="2337" xr:uid="{00000000-0005-0000-0000-0000E10C0000}"/>
    <cellStyle name="Total 2 4" xfId="2338" xr:uid="{00000000-0005-0000-0000-0000E20C0000}"/>
    <cellStyle name="Total 2 5" xfId="2339" xr:uid="{00000000-0005-0000-0000-0000E30C0000}"/>
    <cellStyle name="Total 2 6" xfId="2340" xr:uid="{00000000-0005-0000-0000-0000E40C0000}"/>
    <cellStyle name="Total 2 7" xfId="2341" xr:uid="{00000000-0005-0000-0000-0000E50C0000}"/>
    <cellStyle name="Total 2 8" xfId="2342" xr:uid="{00000000-0005-0000-0000-0000E60C0000}"/>
    <cellStyle name="Total 3" xfId="2343" xr:uid="{00000000-0005-0000-0000-0000E70C0000}"/>
    <cellStyle name="Total 4" xfId="2344" xr:uid="{00000000-0005-0000-0000-0000E80C0000}"/>
    <cellStyle name="Total 5" xfId="2345" xr:uid="{00000000-0005-0000-0000-0000E90C0000}"/>
    <cellStyle name="Total 6" xfId="2346" xr:uid="{00000000-0005-0000-0000-0000EA0C0000}"/>
    <cellStyle name="Total 7" xfId="2347" xr:uid="{00000000-0005-0000-0000-0000EB0C0000}"/>
    <cellStyle name="Unhidden" xfId="2348" xr:uid="{00000000-0005-0000-0000-0000EC0C0000}"/>
    <cellStyle name="UNLocked" xfId="2349" xr:uid="{00000000-0005-0000-0000-0000ED0C0000}"/>
    <cellStyle name="UNLocked 2" xfId="2350" xr:uid="{00000000-0005-0000-0000-0000EE0C0000}"/>
    <cellStyle name="UNLocked 3" xfId="2351" xr:uid="{00000000-0005-0000-0000-0000EF0C0000}"/>
    <cellStyle name="Unprot" xfId="2352" xr:uid="{00000000-0005-0000-0000-0000F00C0000}"/>
    <cellStyle name="Unprot$" xfId="2353" xr:uid="{00000000-0005-0000-0000-0000F10C0000}"/>
    <cellStyle name="Unprotect" xfId="2354" xr:uid="{00000000-0005-0000-0000-0000F20C0000}"/>
    <cellStyle name="Valuta (0)_1994" xfId="2355" xr:uid="{00000000-0005-0000-0000-0000F30C0000}"/>
    <cellStyle name="Vírgula" xfId="13" builtinId="3"/>
    <cellStyle name="Vírgula 10" xfId="2356" xr:uid="{00000000-0005-0000-0000-0000F50C0000}"/>
    <cellStyle name="Vírgula 10 2" xfId="2357" xr:uid="{00000000-0005-0000-0000-0000F60C0000}"/>
    <cellStyle name="Vírgula 10 3" xfId="2358" xr:uid="{00000000-0005-0000-0000-0000F70C0000}"/>
    <cellStyle name="Vírgula 10 4" xfId="3501" xr:uid="{00000000-0005-0000-0000-0000F80C0000}"/>
    <cellStyle name="Vírgula 11" xfId="14" xr:uid="{00000000-0005-0000-0000-0000F90C0000}"/>
    <cellStyle name="Vírgula 12" xfId="2360" xr:uid="{00000000-0005-0000-0000-0000FA0C0000}"/>
    <cellStyle name="Vírgula 12 2" xfId="2361" xr:uid="{00000000-0005-0000-0000-0000FB0C0000}"/>
    <cellStyle name="Vírgula 12 3" xfId="2362" xr:uid="{00000000-0005-0000-0000-0000FC0C0000}"/>
    <cellStyle name="Vírgula 13" xfId="2363" xr:uid="{00000000-0005-0000-0000-0000FD0C0000}"/>
    <cellStyle name="Vírgula 14" xfId="2364" xr:uid="{00000000-0005-0000-0000-0000FE0C0000}"/>
    <cellStyle name="Vírgula 15" xfId="2365" xr:uid="{00000000-0005-0000-0000-0000FF0C0000}"/>
    <cellStyle name="Vírgula 16" xfId="2366" xr:uid="{00000000-0005-0000-0000-0000000D0000}"/>
    <cellStyle name="Vírgula 17" xfId="2367" xr:uid="{00000000-0005-0000-0000-0000010D0000}"/>
    <cellStyle name="Vírgula 18" xfId="2368" xr:uid="{00000000-0005-0000-0000-0000020D0000}"/>
    <cellStyle name="Vírgula 18 2" xfId="2369" xr:uid="{00000000-0005-0000-0000-0000030D0000}"/>
    <cellStyle name="Vírgula 18 3" xfId="2370" xr:uid="{00000000-0005-0000-0000-0000040D0000}"/>
    <cellStyle name="Vírgula 19" xfId="2371" xr:uid="{00000000-0005-0000-0000-0000050D0000}"/>
    <cellStyle name="Vírgula 19 2" xfId="2372" xr:uid="{00000000-0005-0000-0000-0000060D0000}"/>
    <cellStyle name="Vírgula 19 3" xfId="2373" xr:uid="{00000000-0005-0000-0000-0000070D0000}"/>
    <cellStyle name="Vírgula 2" xfId="15" xr:uid="{00000000-0005-0000-0000-0000080D0000}"/>
    <cellStyle name="Vírgula 2 2" xfId="2375" xr:uid="{00000000-0005-0000-0000-0000090D0000}"/>
    <cellStyle name="Vírgula 2 2 10" xfId="2376" xr:uid="{00000000-0005-0000-0000-00000A0D0000}"/>
    <cellStyle name="Vírgula 2 2 11" xfId="2377" xr:uid="{00000000-0005-0000-0000-00000B0D0000}"/>
    <cellStyle name="Vírgula 2 2 12" xfId="2378" xr:uid="{00000000-0005-0000-0000-00000C0D0000}"/>
    <cellStyle name="Vírgula 2 2 12 2" xfId="2379" xr:uid="{00000000-0005-0000-0000-00000D0D0000}"/>
    <cellStyle name="Vírgula 2 2 12 3" xfId="2380" xr:uid="{00000000-0005-0000-0000-00000E0D0000}"/>
    <cellStyle name="Vírgula 2 2 13" xfId="2381" xr:uid="{00000000-0005-0000-0000-00000F0D0000}"/>
    <cellStyle name="Vírgula 2 2 13 2" xfId="2382" xr:uid="{00000000-0005-0000-0000-0000100D0000}"/>
    <cellStyle name="Vírgula 2 2 13 3" xfId="2383" xr:uid="{00000000-0005-0000-0000-0000110D0000}"/>
    <cellStyle name="Vírgula 2 2 2" xfId="2384" xr:uid="{00000000-0005-0000-0000-0000120D0000}"/>
    <cellStyle name="Vírgula 2 2 3" xfId="2385" xr:uid="{00000000-0005-0000-0000-0000130D0000}"/>
    <cellStyle name="Vírgula 2 2 3 2" xfId="2386" xr:uid="{00000000-0005-0000-0000-0000140D0000}"/>
    <cellStyle name="Vírgula 2 2 3 3" xfId="2387" xr:uid="{00000000-0005-0000-0000-0000150D0000}"/>
    <cellStyle name="Vírgula 2 2 4" xfId="2388" xr:uid="{00000000-0005-0000-0000-0000160D0000}"/>
    <cellStyle name="Vírgula 2 2 4 2" xfId="2389" xr:uid="{00000000-0005-0000-0000-0000170D0000}"/>
    <cellStyle name="Vírgula 2 2 4 3" xfId="2390" xr:uid="{00000000-0005-0000-0000-0000180D0000}"/>
    <cellStyle name="Vírgula 2 2 5" xfId="2391" xr:uid="{00000000-0005-0000-0000-0000190D0000}"/>
    <cellStyle name="Vírgula 2 2 6" xfId="2392" xr:uid="{00000000-0005-0000-0000-00001A0D0000}"/>
    <cellStyle name="Vírgula 2 2 6 2" xfId="2393" xr:uid="{00000000-0005-0000-0000-00001B0D0000}"/>
    <cellStyle name="Vírgula 2 2 6 3" xfId="2394" xr:uid="{00000000-0005-0000-0000-00001C0D0000}"/>
    <cellStyle name="Vírgula 2 2 7" xfId="2395" xr:uid="{00000000-0005-0000-0000-00001D0D0000}"/>
    <cellStyle name="Vírgula 2 2 8" xfId="2396" xr:uid="{00000000-0005-0000-0000-00001E0D0000}"/>
    <cellStyle name="Vírgula 2 2 9" xfId="2397" xr:uid="{00000000-0005-0000-0000-00001F0D0000}"/>
    <cellStyle name="Vírgula 2 3" xfId="2398" xr:uid="{00000000-0005-0000-0000-0000200D0000}"/>
    <cellStyle name="Vírgula 2 4" xfId="2399" xr:uid="{00000000-0005-0000-0000-0000210D0000}"/>
    <cellStyle name="Vírgula 2 5" xfId="2400" xr:uid="{00000000-0005-0000-0000-0000220D0000}"/>
    <cellStyle name="Vírgula 2 5 2" xfId="2401" xr:uid="{00000000-0005-0000-0000-0000230D0000}"/>
    <cellStyle name="Vírgula 2 5 3" xfId="2402" xr:uid="{00000000-0005-0000-0000-0000240D0000}"/>
    <cellStyle name="Vírgula 2 6" xfId="2374" xr:uid="{00000000-0005-0000-0000-0000250D0000}"/>
    <cellStyle name="Vírgula 20" xfId="2403" xr:uid="{00000000-0005-0000-0000-0000260D0000}"/>
    <cellStyle name="Vírgula 21" xfId="3267" xr:uid="{00000000-0005-0000-0000-0000270D0000}"/>
    <cellStyle name="Vírgula 22" xfId="3270" xr:uid="{00000000-0005-0000-0000-0000280D0000}"/>
    <cellStyle name="Vírgula 22 2" xfId="3502" xr:uid="{00000000-0005-0000-0000-0000290D0000}"/>
    <cellStyle name="Vírgula 23" xfId="3378" xr:uid="{00000000-0005-0000-0000-00002A0D0000}"/>
    <cellStyle name="Vírgula 24" xfId="3497" xr:uid="{00000000-0005-0000-0000-00002B0D0000}"/>
    <cellStyle name="Vírgula 25" xfId="3516" xr:uid="{FE210858-F46F-4DD9-AAD0-637140CFBD0E}"/>
    <cellStyle name="Vírgula 3" xfId="2404" xr:uid="{00000000-0005-0000-0000-00002C0D0000}"/>
    <cellStyle name="Vírgula 3 10" xfId="2405" xr:uid="{00000000-0005-0000-0000-00002D0D0000}"/>
    <cellStyle name="Vírgula 3 11" xfId="2406" xr:uid="{00000000-0005-0000-0000-00002E0D0000}"/>
    <cellStyle name="Vírgula 3 12" xfId="2407" xr:uid="{00000000-0005-0000-0000-00002F0D0000}"/>
    <cellStyle name="Vírgula 3 13" xfId="2408" xr:uid="{00000000-0005-0000-0000-0000300D0000}"/>
    <cellStyle name="Vírgula 3 14" xfId="2409" xr:uid="{00000000-0005-0000-0000-0000310D0000}"/>
    <cellStyle name="Vírgula 3 14 2" xfId="2410" xr:uid="{00000000-0005-0000-0000-0000320D0000}"/>
    <cellStyle name="Vírgula 3 14 3" xfId="2411" xr:uid="{00000000-0005-0000-0000-0000330D0000}"/>
    <cellStyle name="Vírgula 3 15" xfId="2412" xr:uid="{00000000-0005-0000-0000-0000340D0000}"/>
    <cellStyle name="Vírgula 3 15 2" xfId="2413" xr:uid="{00000000-0005-0000-0000-0000350D0000}"/>
    <cellStyle name="Vírgula 3 15 3" xfId="2414" xr:uid="{00000000-0005-0000-0000-0000360D0000}"/>
    <cellStyle name="Vírgula 3 16" xfId="3275" xr:uid="{00000000-0005-0000-0000-0000370D0000}"/>
    <cellStyle name="Vírgula 3 16 2" xfId="3381" xr:uid="{00000000-0005-0000-0000-0000380D0000}"/>
    <cellStyle name="Vírgula 3 16 3" xfId="3500" xr:uid="{00000000-0005-0000-0000-0000390D0000}"/>
    <cellStyle name="Vírgula 3 2" xfId="2415" xr:uid="{00000000-0005-0000-0000-00003A0D0000}"/>
    <cellStyle name="Vírgula 3 3" xfId="2416" xr:uid="{00000000-0005-0000-0000-00003B0D0000}"/>
    <cellStyle name="Vírgula 3 3 10" xfId="2417" xr:uid="{00000000-0005-0000-0000-00003C0D0000}"/>
    <cellStyle name="Vírgula 3 3 11" xfId="2418" xr:uid="{00000000-0005-0000-0000-00003D0D0000}"/>
    <cellStyle name="Vírgula 3 3 11 2" xfId="2419" xr:uid="{00000000-0005-0000-0000-00003E0D0000}"/>
    <cellStyle name="Vírgula 3 3 11 3" xfId="2420" xr:uid="{00000000-0005-0000-0000-00003F0D0000}"/>
    <cellStyle name="Vírgula 3 3 12" xfId="2421" xr:uid="{00000000-0005-0000-0000-0000400D0000}"/>
    <cellStyle name="Vírgula 3 3 12 2" xfId="2422" xr:uid="{00000000-0005-0000-0000-0000410D0000}"/>
    <cellStyle name="Vírgula 3 3 12 3" xfId="2423" xr:uid="{00000000-0005-0000-0000-0000420D0000}"/>
    <cellStyle name="Vírgula 3 3 13" xfId="3274" xr:uid="{00000000-0005-0000-0000-0000430D0000}"/>
    <cellStyle name="Vírgula 3 3 13 2" xfId="3380" xr:uid="{00000000-0005-0000-0000-0000440D0000}"/>
    <cellStyle name="Vírgula 3 3 13 3" xfId="3499" xr:uid="{00000000-0005-0000-0000-0000450D0000}"/>
    <cellStyle name="Vírgula 3 3 2" xfId="2424" xr:uid="{00000000-0005-0000-0000-0000460D0000}"/>
    <cellStyle name="Vírgula 3 3 2 2" xfId="2425" xr:uid="{00000000-0005-0000-0000-0000470D0000}"/>
    <cellStyle name="Vírgula 3 3 2 3" xfId="2426" xr:uid="{00000000-0005-0000-0000-0000480D0000}"/>
    <cellStyle name="Vírgula 3 3 3" xfId="2427" xr:uid="{00000000-0005-0000-0000-0000490D0000}"/>
    <cellStyle name="Vírgula 3 3 3 2" xfId="2428" xr:uid="{00000000-0005-0000-0000-00004A0D0000}"/>
    <cellStyle name="Vírgula 3 3 3 3" xfId="2429" xr:uid="{00000000-0005-0000-0000-00004B0D0000}"/>
    <cellStyle name="Vírgula 3 3 4" xfId="2430" xr:uid="{00000000-0005-0000-0000-00004C0D0000}"/>
    <cellStyle name="Vírgula 3 3 5" xfId="2431" xr:uid="{00000000-0005-0000-0000-00004D0D0000}"/>
    <cellStyle name="Vírgula 3 3 5 2" xfId="2432" xr:uid="{00000000-0005-0000-0000-00004E0D0000}"/>
    <cellStyle name="Vírgula 3 3 5 3" xfId="2433" xr:uid="{00000000-0005-0000-0000-00004F0D0000}"/>
    <cellStyle name="Vírgula 3 3 6" xfId="2434" xr:uid="{00000000-0005-0000-0000-0000500D0000}"/>
    <cellStyle name="Vírgula 3 3 7" xfId="2435" xr:uid="{00000000-0005-0000-0000-0000510D0000}"/>
    <cellStyle name="Vírgula 3 3 8" xfId="2436" xr:uid="{00000000-0005-0000-0000-0000520D0000}"/>
    <cellStyle name="Vírgula 3 3 9" xfId="2437" xr:uid="{00000000-0005-0000-0000-0000530D0000}"/>
    <cellStyle name="Vírgula 3 4" xfId="2438" xr:uid="{00000000-0005-0000-0000-0000540D0000}"/>
    <cellStyle name="Vírgula 3 5" xfId="2439" xr:uid="{00000000-0005-0000-0000-0000550D0000}"/>
    <cellStyle name="Vírgula 3 5 2" xfId="2440" xr:uid="{00000000-0005-0000-0000-0000560D0000}"/>
    <cellStyle name="Vírgula 3 5 3" xfId="2441" xr:uid="{00000000-0005-0000-0000-0000570D0000}"/>
    <cellStyle name="Vírgula 3 6" xfId="2442" xr:uid="{00000000-0005-0000-0000-0000580D0000}"/>
    <cellStyle name="Vírgula 3 6 2" xfId="2443" xr:uid="{00000000-0005-0000-0000-0000590D0000}"/>
    <cellStyle name="Vírgula 3 6 3" xfId="2444" xr:uid="{00000000-0005-0000-0000-00005A0D0000}"/>
    <cellStyle name="Vírgula 3 7" xfId="2445" xr:uid="{00000000-0005-0000-0000-00005B0D0000}"/>
    <cellStyle name="Vírgula 3 8" xfId="2446" xr:uid="{00000000-0005-0000-0000-00005C0D0000}"/>
    <cellStyle name="Vírgula 3 8 2" xfId="2447" xr:uid="{00000000-0005-0000-0000-00005D0D0000}"/>
    <cellStyle name="Vírgula 3 8 3" xfId="2448" xr:uid="{00000000-0005-0000-0000-00005E0D0000}"/>
    <cellStyle name="Vírgula 3 9" xfId="2449" xr:uid="{00000000-0005-0000-0000-00005F0D0000}"/>
    <cellStyle name="Vírgula 4" xfId="2450" xr:uid="{00000000-0005-0000-0000-0000600D0000}"/>
    <cellStyle name="Vírgula 4 10" xfId="2451" xr:uid="{00000000-0005-0000-0000-0000610D0000}"/>
    <cellStyle name="Vírgula 4 11" xfId="2452" xr:uid="{00000000-0005-0000-0000-0000620D0000}"/>
    <cellStyle name="Vírgula 4 12" xfId="2453" xr:uid="{00000000-0005-0000-0000-0000630D0000}"/>
    <cellStyle name="Vírgula 4 12 2" xfId="2454" xr:uid="{00000000-0005-0000-0000-0000640D0000}"/>
    <cellStyle name="Vírgula 4 12 3" xfId="2455" xr:uid="{00000000-0005-0000-0000-0000650D0000}"/>
    <cellStyle name="Vírgula 4 13" xfId="2456" xr:uid="{00000000-0005-0000-0000-0000660D0000}"/>
    <cellStyle name="Vírgula 4 13 2" xfId="2457" xr:uid="{00000000-0005-0000-0000-0000670D0000}"/>
    <cellStyle name="Vírgula 4 13 3" xfId="2458" xr:uid="{00000000-0005-0000-0000-0000680D0000}"/>
    <cellStyle name="Vírgula 4 2" xfId="2459" xr:uid="{00000000-0005-0000-0000-0000690D0000}"/>
    <cellStyle name="Vírgula 4 3" xfId="2460" xr:uid="{00000000-0005-0000-0000-00006A0D0000}"/>
    <cellStyle name="Vírgula 4 3 2" xfId="2461" xr:uid="{00000000-0005-0000-0000-00006B0D0000}"/>
    <cellStyle name="Vírgula 4 3 3" xfId="2462" xr:uid="{00000000-0005-0000-0000-00006C0D0000}"/>
    <cellStyle name="Vírgula 4 4" xfId="2463" xr:uid="{00000000-0005-0000-0000-00006D0D0000}"/>
    <cellStyle name="Vírgula 4 4 2" xfId="2464" xr:uid="{00000000-0005-0000-0000-00006E0D0000}"/>
    <cellStyle name="Vírgula 4 4 3" xfId="2465" xr:uid="{00000000-0005-0000-0000-00006F0D0000}"/>
    <cellStyle name="Vírgula 4 5" xfId="2466" xr:uid="{00000000-0005-0000-0000-0000700D0000}"/>
    <cellStyle name="Vírgula 4 6" xfId="2467" xr:uid="{00000000-0005-0000-0000-0000710D0000}"/>
    <cellStyle name="Vírgula 4 6 2" xfId="2468" xr:uid="{00000000-0005-0000-0000-0000720D0000}"/>
    <cellStyle name="Vírgula 4 6 3" xfId="2469" xr:uid="{00000000-0005-0000-0000-0000730D0000}"/>
    <cellStyle name="Vírgula 4 7" xfId="2470" xr:uid="{00000000-0005-0000-0000-0000740D0000}"/>
    <cellStyle name="Vírgula 4 8" xfId="2471" xr:uid="{00000000-0005-0000-0000-0000750D0000}"/>
    <cellStyle name="Vírgula 4 9" xfId="2472" xr:uid="{00000000-0005-0000-0000-0000760D0000}"/>
    <cellStyle name="Vírgula 5" xfId="2473" xr:uid="{00000000-0005-0000-0000-0000770D0000}"/>
    <cellStyle name="Vírgula 5 10" xfId="2474" xr:uid="{00000000-0005-0000-0000-0000780D0000}"/>
    <cellStyle name="Vírgula 5 11" xfId="2475" xr:uid="{00000000-0005-0000-0000-0000790D0000}"/>
    <cellStyle name="Vírgula 5 11 2" xfId="2476" xr:uid="{00000000-0005-0000-0000-00007A0D0000}"/>
    <cellStyle name="Vírgula 5 11 3" xfId="2477" xr:uid="{00000000-0005-0000-0000-00007B0D0000}"/>
    <cellStyle name="Vírgula 5 12" xfId="2478" xr:uid="{00000000-0005-0000-0000-00007C0D0000}"/>
    <cellStyle name="Vírgula 5 12 2" xfId="2479" xr:uid="{00000000-0005-0000-0000-00007D0D0000}"/>
    <cellStyle name="Vírgula 5 12 3" xfId="2480" xr:uid="{00000000-0005-0000-0000-00007E0D0000}"/>
    <cellStyle name="Vírgula 5 2" xfId="2481" xr:uid="{00000000-0005-0000-0000-00007F0D0000}"/>
    <cellStyle name="Vírgula 5 2 2" xfId="2482" xr:uid="{00000000-0005-0000-0000-0000800D0000}"/>
    <cellStyle name="Vírgula 5 2 3" xfId="2483" xr:uid="{00000000-0005-0000-0000-0000810D0000}"/>
    <cellStyle name="Vírgula 5 3" xfId="2484" xr:uid="{00000000-0005-0000-0000-0000820D0000}"/>
    <cellStyle name="Vírgula 5 3 2" xfId="2485" xr:uid="{00000000-0005-0000-0000-0000830D0000}"/>
    <cellStyle name="Vírgula 5 3 3" xfId="2486" xr:uid="{00000000-0005-0000-0000-0000840D0000}"/>
    <cellStyle name="Vírgula 5 4" xfId="2487" xr:uid="{00000000-0005-0000-0000-0000850D0000}"/>
    <cellStyle name="Vírgula 5 5" xfId="2488" xr:uid="{00000000-0005-0000-0000-0000860D0000}"/>
    <cellStyle name="Vírgula 5 5 2" xfId="2489" xr:uid="{00000000-0005-0000-0000-0000870D0000}"/>
    <cellStyle name="Vírgula 5 5 3" xfId="2490" xr:uid="{00000000-0005-0000-0000-0000880D0000}"/>
    <cellStyle name="Vírgula 5 6" xfId="2491" xr:uid="{00000000-0005-0000-0000-0000890D0000}"/>
    <cellStyle name="Vírgula 5 7" xfId="2492" xr:uid="{00000000-0005-0000-0000-00008A0D0000}"/>
    <cellStyle name="Vírgula 5 8" xfId="2493" xr:uid="{00000000-0005-0000-0000-00008B0D0000}"/>
    <cellStyle name="Vírgula 5 9" xfId="2494" xr:uid="{00000000-0005-0000-0000-00008C0D0000}"/>
    <cellStyle name="Vírgula 6" xfId="2495" xr:uid="{00000000-0005-0000-0000-00008D0D0000}"/>
    <cellStyle name="Vírgula 6 10" xfId="2496" xr:uid="{00000000-0005-0000-0000-00008E0D0000}"/>
    <cellStyle name="Vírgula 6 11" xfId="2497" xr:uid="{00000000-0005-0000-0000-00008F0D0000}"/>
    <cellStyle name="Vírgula 6 11 2" xfId="2498" xr:uid="{00000000-0005-0000-0000-0000900D0000}"/>
    <cellStyle name="Vírgula 6 11 3" xfId="2499" xr:uid="{00000000-0005-0000-0000-0000910D0000}"/>
    <cellStyle name="Vírgula 6 12" xfId="2500" xr:uid="{00000000-0005-0000-0000-0000920D0000}"/>
    <cellStyle name="Vírgula 6 12 2" xfId="2501" xr:uid="{00000000-0005-0000-0000-0000930D0000}"/>
    <cellStyle name="Vírgula 6 12 3" xfId="2502" xr:uid="{00000000-0005-0000-0000-0000940D0000}"/>
    <cellStyle name="Vírgula 6 2" xfId="2503" xr:uid="{00000000-0005-0000-0000-0000950D0000}"/>
    <cellStyle name="Vírgula 6 2 2" xfId="2504" xr:uid="{00000000-0005-0000-0000-0000960D0000}"/>
    <cellStyle name="Vírgula 6 2 3" xfId="2505" xr:uid="{00000000-0005-0000-0000-0000970D0000}"/>
    <cellStyle name="Vírgula 6 3" xfId="2506" xr:uid="{00000000-0005-0000-0000-0000980D0000}"/>
    <cellStyle name="Vírgula 6 3 2" xfId="2507" xr:uid="{00000000-0005-0000-0000-0000990D0000}"/>
    <cellStyle name="Vírgula 6 3 3" xfId="2508" xr:uid="{00000000-0005-0000-0000-00009A0D0000}"/>
    <cellStyle name="Vírgula 6 4" xfId="2509" xr:uid="{00000000-0005-0000-0000-00009B0D0000}"/>
    <cellStyle name="Vírgula 6 5" xfId="2510" xr:uid="{00000000-0005-0000-0000-00009C0D0000}"/>
    <cellStyle name="Vírgula 6 5 2" xfId="2511" xr:uid="{00000000-0005-0000-0000-00009D0D0000}"/>
    <cellStyle name="Vírgula 6 5 3" xfId="2512" xr:uid="{00000000-0005-0000-0000-00009E0D0000}"/>
    <cellStyle name="Vírgula 6 6" xfId="2513" xr:uid="{00000000-0005-0000-0000-00009F0D0000}"/>
    <cellStyle name="Vírgula 6 7" xfId="2514" xr:uid="{00000000-0005-0000-0000-0000A00D0000}"/>
    <cellStyle name="Vírgula 6 8" xfId="2515" xr:uid="{00000000-0005-0000-0000-0000A10D0000}"/>
    <cellStyle name="Vírgula 6 9" xfId="2516" xr:uid="{00000000-0005-0000-0000-0000A20D0000}"/>
    <cellStyle name="Vírgula 7" xfId="2517" xr:uid="{00000000-0005-0000-0000-0000A30D0000}"/>
    <cellStyle name="Vírgula 8" xfId="2518" xr:uid="{00000000-0005-0000-0000-0000A40D0000}"/>
    <cellStyle name="Vírgula 8 2" xfId="2519" xr:uid="{00000000-0005-0000-0000-0000A50D0000}"/>
    <cellStyle name="Vírgula 8 3" xfId="2520" xr:uid="{00000000-0005-0000-0000-0000A60D0000}"/>
    <cellStyle name="Vírgula 9" xfId="2521" xr:uid="{00000000-0005-0000-0000-0000A70D0000}"/>
    <cellStyle name="Vírgula 9 2" xfId="2522" xr:uid="{00000000-0005-0000-0000-0000A80D0000}"/>
    <cellStyle name="Vírgula 9 3" xfId="2523" xr:uid="{00000000-0005-0000-0000-0000A90D0000}"/>
    <cellStyle name="Vírgula0" xfId="2524" xr:uid="{00000000-0005-0000-0000-0000AA0D0000}"/>
    <cellStyle name="Vírgula0 2" xfId="2525" xr:uid="{00000000-0005-0000-0000-0000AB0D0000}"/>
    <cellStyle name="Vírgula0 3" xfId="2526" xr:uid="{00000000-0005-0000-0000-0000AC0D0000}"/>
    <cellStyle name="Warning Text" xfId="2527" xr:uid="{00000000-0005-0000-0000-0000AD0D0000}"/>
    <cellStyle name="WhitePattern" xfId="2528" xr:uid="{00000000-0005-0000-0000-0000AE0D0000}"/>
    <cellStyle name="WhitePattern1" xfId="2529" xr:uid="{00000000-0005-0000-0000-0000AF0D0000}"/>
    <cellStyle name="WhitePattern1 2" xfId="2530" xr:uid="{00000000-0005-0000-0000-0000B00D0000}"/>
    <cellStyle name="WhitePattern1 2 2" xfId="2531" xr:uid="{00000000-0005-0000-0000-0000B10D0000}"/>
    <cellStyle name="WhitePattern1 2 2 2" xfId="2532" xr:uid="{00000000-0005-0000-0000-0000B20D0000}"/>
    <cellStyle name="WhitePattern1 3" xfId="2533" xr:uid="{00000000-0005-0000-0000-0000B30D0000}"/>
    <cellStyle name="WhitePattern1 3 2" xfId="2534" xr:uid="{00000000-0005-0000-0000-0000B40D0000}"/>
    <cellStyle name="WhiteText" xfId="2535" xr:uid="{00000000-0005-0000-0000-0000B50D0000}"/>
    <cellStyle name="Year" xfId="2536" xr:uid="{00000000-0005-0000-0000-0000B60D0000}"/>
    <cellStyle name="years" xfId="2537" xr:uid="{00000000-0005-0000-0000-0000B70D0000}"/>
    <cellStyle name="years 2" xfId="2538" xr:uid="{00000000-0005-0000-0000-0000B80D0000}"/>
    <cellStyle name="years 3" xfId="2539" xr:uid="{00000000-0005-0000-0000-0000B90D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107158</xdr:colOff>
      <xdr:row>0</xdr:row>
      <xdr:rowOff>0</xdr:rowOff>
    </xdr:from>
    <xdr:to>
      <xdr:col>1</xdr:col>
      <xdr:colOff>1607344</xdr:colOff>
      <xdr:row>3</xdr:row>
      <xdr:rowOff>111358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26FABD16-3B8D-4256-BC1C-36D79AA9DE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107158" y="0"/>
          <a:ext cx="1714499" cy="6828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0</xdr:rowOff>
    </xdr:from>
    <xdr:to>
      <xdr:col>1</xdr:col>
      <xdr:colOff>1580028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62AB0956-973C-4000-A697-AD1C6BA1462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7" y="0"/>
          <a:ext cx="1714499" cy="6828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112059</xdr:colOff>
      <xdr:row>0</xdr:row>
      <xdr:rowOff>0</xdr:rowOff>
    </xdr:from>
    <xdr:to>
      <xdr:col>1</xdr:col>
      <xdr:colOff>1602440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154BE61B-19E4-4A4D-914C-5FE81EA5B05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112059" y="0"/>
          <a:ext cx="1714499" cy="68285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0</xdr:rowOff>
    </xdr:from>
    <xdr:to>
      <xdr:col>1</xdr:col>
      <xdr:colOff>1580029</xdr:colOff>
      <xdr:row>3</xdr:row>
      <xdr:rowOff>111358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30688089-F39D-4AA5-B498-939D4BA88F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8" y="0"/>
          <a:ext cx="1714499" cy="68285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89647</xdr:colOff>
      <xdr:row>0</xdr:row>
      <xdr:rowOff>0</xdr:rowOff>
    </xdr:from>
    <xdr:to>
      <xdr:col>1</xdr:col>
      <xdr:colOff>1580028</xdr:colOff>
      <xdr:row>3</xdr:row>
      <xdr:rowOff>111358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5CA4A417-A272-4149-8C56-2AF9694DA1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89647" y="0"/>
          <a:ext cx="1714499" cy="68285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0</xdr:colOff>
      <xdr:row>2</xdr:row>
      <xdr:rowOff>57150</xdr:rowOff>
    </xdr:to>
    <xdr:pic>
      <xdr:nvPicPr>
        <xdr:cNvPr id="6117" name="Picture 1" descr="logo">
          <a:extLst>
            <a:ext uri="{FF2B5EF4-FFF2-40B4-BE49-F238E27FC236}">
              <a16:creationId xmlns:a16="http://schemas.microsoft.com/office/drawing/2014/main" id="{00000000-0008-0000-0400-0000E51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1714499</xdr:colOff>
      <xdr:row>3</xdr:row>
      <xdr:rowOff>125739</xdr:rowOff>
    </xdr:to>
    <xdr:pic>
      <xdr:nvPicPr>
        <xdr:cNvPr id="4" name="Imagem 3" descr="Fundo preto com letras brancas&#10;&#10;Descrição gerada automaticamente">
          <a:extLst>
            <a:ext uri="{FF2B5EF4-FFF2-40B4-BE49-F238E27FC236}">
              <a16:creationId xmlns:a16="http://schemas.microsoft.com/office/drawing/2014/main" id="{ABD9123B-5D4C-4413-9AB8-C59D0A33990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0" y="0"/>
          <a:ext cx="1714499" cy="6828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1714499</xdr:colOff>
      <xdr:row>3</xdr:row>
      <xdr:rowOff>88946</xdr:rowOff>
    </xdr:to>
    <xdr:pic>
      <xdr:nvPicPr>
        <xdr:cNvPr id="3" name="Imagem 2" descr="Fundo preto com letras brancas&#10;&#10;Descrição gerada automaticamente">
          <a:extLst>
            <a:ext uri="{FF2B5EF4-FFF2-40B4-BE49-F238E27FC236}">
              <a16:creationId xmlns:a16="http://schemas.microsoft.com/office/drawing/2014/main" id="{EC90959C-DA2A-40D8-8761-320C5EBD455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696" t="89167"/>
        <a:stretch/>
      </xdr:blipFill>
      <xdr:spPr>
        <a:xfrm>
          <a:off x="0" y="0"/>
          <a:ext cx="1714499" cy="6828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R123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0" defaultRowHeight="15" zeroHeight="1" outlineLevelCol="1"/>
  <cols>
    <col min="1" max="1" width="3.28515625" style="57" customWidth="1"/>
    <col min="2" max="2" width="45.5703125" style="60" customWidth="1"/>
    <col min="3" max="3" width="7.5703125" style="60" customWidth="1"/>
    <col min="4" max="4" width="8.5703125" style="60" hidden="1" customWidth="1" outlineLevel="1"/>
    <col min="5" max="5" width="8.85546875" style="60" hidden="1" customWidth="1" outlineLevel="1"/>
    <col min="6" max="7" width="8.42578125" style="60" hidden="1" customWidth="1" outlineLevel="1"/>
    <col min="8" max="8" width="7.5703125" style="60" customWidth="1" collapsed="1"/>
    <col min="9" max="9" width="8.5703125" style="60" hidden="1" customWidth="1" outlineLevel="1"/>
    <col min="10" max="10" width="9.140625" style="60" hidden="1" customWidth="1" outlineLevel="1"/>
    <col min="11" max="12" width="7.140625" style="60" hidden="1" customWidth="1" outlineLevel="1"/>
    <col min="13" max="13" width="7.5703125" style="60" customWidth="1" collapsed="1"/>
    <col min="14" max="15" width="8.5703125" style="60" hidden="1" customWidth="1" outlineLevel="1"/>
    <col min="16" max="16" width="8.42578125" style="60" hidden="1" customWidth="1" outlineLevel="1"/>
    <col min="17" max="17" width="7.140625" style="60" hidden="1" customWidth="1" outlineLevel="1"/>
    <col min="18" max="18" width="7.5703125" style="60" customWidth="1" collapsed="1"/>
    <col min="19" max="19" width="8.5703125" style="60" hidden="1" customWidth="1" outlineLevel="1"/>
    <col min="20" max="20" width="8.28515625" style="60" hidden="1" customWidth="1" outlineLevel="1"/>
    <col min="21" max="21" width="8.140625" style="60" hidden="1" customWidth="1" outlineLevel="1"/>
    <col min="22" max="22" width="7" style="60" hidden="1" customWidth="1" outlineLevel="1"/>
    <col min="23" max="23" width="7.5703125" style="60" customWidth="1" collapsed="1"/>
    <col min="24" max="24" width="8.5703125" style="60" hidden="1" customWidth="1" outlineLevel="1"/>
    <col min="25" max="25" width="8.42578125" style="60" hidden="1" customWidth="1" outlineLevel="1"/>
    <col min="26" max="27" width="7" style="60" hidden="1" customWidth="1" outlineLevel="1"/>
    <col min="28" max="28" width="7.5703125" style="60" customWidth="1" collapsed="1"/>
    <col min="29" max="30" width="8.5703125" style="60" hidden="1" customWidth="1" outlineLevel="1"/>
    <col min="31" max="32" width="7" style="60" hidden="1" customWidth="1" outlineLevel="1"/>
    <col min="33" max="33" width="7.5703125" style="60" customWidth="1" collapsed="1"/>
    <col min="34" max="35" width="8.5703125" style="60" hidden="1" customWidth="1" outlineLevel="1"/>
    <col min="36" max="37" width="7" style="60" hidden="1" customWidth="1" outlineLevel="1"/>
    <col min="38" max="38" width="7.5703125" style="60" customWidth="1" collapsed="1"/>
    <col min="39" max="40" width="8.5703125" style="60" hidden="1" customWidth="1" outlineLevel="1"/>
    <col min="41" max="42" width="7" style="60" hidden="1" customWidth="1" outlineLevel="1"/>
    <col min="43" max="43" width="7.5703125" style="60" customWidth="1" collapsed="1"/>
    <col min="44" max="44" width="8.5703125" style="60" hidden="1" customWidth="1" outlineLevel="1"/>
    <col min="45" max="45" width="8.5703125" style="60" hidden="1" customWidth="1" outlineLevel="1" collapsed="1"/>
    <col min="46" max="46" width="7" style="60" hidden="1" customWidth="1" outlineLevel="1" collapsed="1"/>
    <col min="47" max="47" width="7" style="60" hidden="1" customWidth="1" outlineLevel="1"/>
    <col min="48" max="48" width="7.5703125" style="60" customWidth="1" collapsed="1"/>
    <col min="49" max="49" width="7" style="60" hidden="1" customWidth="1" outlineLevel="1"/>
    <col min="50" max="50" width="8.5703125" style="60" hidden="1" customWidth="1" outlineLevel="1"/>
    <col min="51" max="52" width="7" style="60" hidden="1" customWidth="1" outlineLevel="1"/>
    <col min="53" max="53" width="7.5703125" style="60" customWidth="1" collapsed="1"/>
    <col min="54" max="54" width="7" style="60" hidden="1" customWidth="1" outlineLevel="1"/>
    <col min="55" max="55" width="8.5703125" style="60" hidden="1" customWidth="1" outlineLevel="1"/>
    <col min="56" max="57" width="7" style="60" hidden="1" customWidth="1" outlineLevel="1"/>
    <col min="58" max="58" width="7.5703125" style="60" customWidth="1" collapsed="1"/>
    <col min="59" max="59" width="7" style="60" hidden="1" customWidth="1" outlineLevel="1"/>
    <col min="60" max="60" width="8.42578125" style="60" hidden="1" customWidth="1" outlineLevel="1"/>
    <col min="61" max="61" width="7" style="60" hidden="1" customWidth="1" outlineLevel="1"/>
    <col min="62" max="62" width="7.140625" style="60" hidden="1" customWidth="1" outlineLevel="1"/>
    <col min="63" max="63" width="7.5703125" style="60" customWidth="1" collapsed="1"/>
    <col min="64" max="64" width="6.85546875" style="60" hidden="1" customWidth="1" outlineLevel="1"/>
    <col min="65" max="65" width="8.5703125" style="60" hidden="1" customWidth="1" outlineLevel="1"/>
    <col min="66" max="67" width="6.85546875" style="60" hidden="1" customWidth="1" outlineLevel="1"/>
    <col min="68" max="68" width="7.5703125" style="60" customWidth="1" collapsed="1"/>
    <col min="69" max="69" width="6.85546875" style="60" hidden="1" customWidth="1" outlineLevel="1"/>
    <col min="70" max="70" width="8.5703125" style="60" hidden="1" customWidth="1" outlineLevel="1"/>
    <col min="71" max="72" width="6.85546875" style="60" hidden="1" customWidth="1" outlineLevel="1"/>
    <col min="73" max="73" width="7.5703125" style="60" customWidth="1" collapsed="1"/>
    <col min="74" max="74" width="7.85546875" style="60" hidden="1" customWidth="1" outlineLevel="1"/>
    <col min="75" max="75" width="8.5703125" style="60" hidden="1" customWidth="1" outlineLevel="1"/>
    <col min="76" max="77" width="7.85546875" style="60" hidden="1" customWidth="1" outlineLevel="1"/>
    <col min="78" max="78" width="7.5703125" style="60" customWidth="1" collapsed="1"/>
    <col min="79" max="79" width="7.85546875" style="60" hidden="1" customWidth="1" outlineLevel="1"/>
    <col min="80" max="80" width="13.5703125" style="60" hidden="1" customWidth="1" outlineLevel="1"/>
    <col min="81" max="81" width="8.85546875" style="60" hidden="1" customWidth="1" collapsed="1"/>
    <col min="82" max="111" width="8.85546875" style="60" hidden="1" customWidth="1"/>
    <col min="112" max="148" width="0" style="60" hidden="1" customWidth="1"/>
    <col min="149" max="16384" width="8.85546875" style="60" hidden="1"/>
  </cols>
  <sheetData>
    <row r="1" spans="1:79">
      <c r="B1" s="60" t="s">
        <v>65</v>
      </c>
    </row>
    <row r="2" spans="1:79">
      <c r="K2" s="163"/>
      <c r="L2" s="163"/>
      <c r="M2" s="181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7"/>
      <c r="BC2" s="163"/>
      <c r="BD2" s="163"/>
      <c r="BE2" s="163"/>
      <c r="BF2" s="163"/>
      <c r="BG2" s="163"/>
      <c r="BH2" s="163"/>
      <c r="BI2" s="163"/>
      <c r="BJ2" s="163"/>
      <c r="BK2" s="163"/>
      <c r="BL2" s="163"/>
      <c r="BM2" s="163"/>
      <c r="BN2" s="163"/>
      <c r="BO2" s="163"/>
      <c r="BP2" s="163"/>
      <c r="BQ2" s="163"/>
      <c r="BR2" s="163"/>
      <c r="BS2" s="163"/>
      <c r="BT2" s="163"/>
      <c r="BU2" s="163"/>
      <c r="BV2" s="163"/>
      <c r="BW2" s="163"/>
      <c r="BX2" s="163"/>
      <c r="BY2" s="163"/>
      <c r="BZ2" s="163"/>
      <c r="CA2" s="163"/>
    </row>
    <row r="3" spans="1:79"/>
    <row r="4" spans="1:79">
      <c r="A4" s="60"/>
      <c r="B4" s="58" t="s">
        <v>53</v>
      </c>
      <c r="C4" s="59" t="s">
        <v>377</v>
      </c>
      <c r="D4" s="59" t="s">
        <v>374</v>
      </c>
      <c r="E4" s="59" t="s">
        <v>369</v>
      </c>
      <c r="F4" s="59" t="s">
        <v>367</v>
      </c>
      <c r="G4" s="59" t="s">
        <v>364</v>
      </c>
      <c r="H4" s="59" t="s">
        <v>358</v>
      </c>
      <c r="I4" s="59" t="s">
        <v>342</v>
      </c>
      <c r="J4" s="59" t="s">
        <v>317</v>
      </c>
      <c r="K4" s="59" t="s">
        <v>315</v>
      </c>
      <c r="L4" s="59" t="s">
        <v>223</v>
      </c>
      <c r="M4" s="59" t="s">
        <v>217</v>
      </c>
      <c r="N4" s="59" t="s">
        <v>214</v>
      </c>
      <c r="O4" s="59" t="s">
        <v>212</v>
      </c>
      <c r="P4" s="59" t="s">
        <v>210</v>
      </c>
      <c r="Q4" s="59" t="s">
        <v>207</v>
      </c>
      <c r="R4" s="59" t="s">
        <v>203</v>
      </c>
      <c r="S4" s="59" t="s">
        <v>200</v>
      </c>
      <c r="T4" s="59" t="s">
        <v>192</v>
      </c>
      <c r="U4" s="59" t="s">
        <v>190</v>
      </c>
      <c r="V4" s="59" t="s">
        <v>160</v>
      </c>
      <c r="W4" s="59" t="s">
        <v>154</v>
      </c>
      <c r="X4" s="59" t="s">
        <v>153</v>
      </c>
      <c r="Y4" s="59" t="s">
        <v>145</v>
      </c>
      <c r="Z4" s="59" t="s">
        <v>141</v>
      </c>
      <c r="AA4" s="59" t="s">
        <v>136</v>
      </c>
      <c r="AB4" s="59" t="s">
        <v>131</v>
      </c>
      <c r="AC4" s="59" t="s">
        <v>125</v>
      </c>
      <c r="AD4" s="59" t="s">
        <v>113</v>
      </c>
      <c r="AE4" s="59" t="s">
        <v>111</v>
      </c>
      <c r="AF4" s="59" t="s">
        <v>108</v>
      </c>
      <c r="AG4" s="59" t="s">
        <v>104</v>
      </c>
      <c r="AH4" s="59" t="s">
        <v>102</v>
      </c>
      <c r="AI4" s="59" t="s">
        <v>85</v>
      </c>
      <c r="AJ4" s="59" t="s">
        <v>86</v>
      </c>
      <c r="AK4" s="59" t="s">
        <v>87</v>
      </c>
      <c r="AL4" s="59" t="s">
        <v>88</v>
      </c>
      <c r="AM4" s="59" t="s">
        <v>89</v>
      </c>
      <c r="AN4" s="59" t="s">
        <v>90</v>
      </c>
      <c r="AO4" s="59" t="s">
        <v>91</v>
      </c>
      <c r="AP4" s="59" t="s">
        <v>92</v>
      </c>
      <c r="AQ4" s="59" t="s">
        <v>93</v>
      </c>
      <c r="AR4" s="59" t="s">
        <v>94</v>
      </c>
      <c r="AS4" s="59">
        <v>2012</v>
      </c>
      <c r="AT4" s="59" t="s">
        <v>55</v>
      </c>
      <c r="AU4" s="59" t="s">
        <v>54</v>
      </c>
      <c r="AV4" s="59" t="s">
        <v>52</v>
      </c>
      <c r="AW4" s="59" t="s">
        <v>51</v>
      </c>
      <c r="AX4" s="59">
        <v>2011</v>
      </c>
      <c r="AY4" s="59" t="s">
        <v>50</v>
      </c>
      <c r="AZ4" s="59" t="s">
        <v>49</v>
      </c>
      <c r="BA4" s="59" t="s">
        <v>48</v>
      </c>
      <c r="BB4" s="59" t="s">
        <v>35</v>
      </c>
      <c r="BC4" s="59">
        <v>2010</v>
      </c>
      <c r="BD4" s="59" t="s">
        <v>33</v>
      </c>
      <c r="BE4" s="59" t="s">
        <v>32</v>
      </c>
      <c r="BF4" s="59" t="s">
        <v>30</v>
      </c>
      <c r="BG4" s="59" t="s">
        <v>29</v>
      </c>
      <c r="BH4" s="59">
        <v>2009</v>
      </c>
      <c r="BI4" s="59" t="s">
        <v>28</v>
      </c>
      <c r="BJ4" s="59" t="s">
        <v>27</v>
      </c>
      <c r="BK4" s="59" t="s">
        <v>25</v>
      </c>
      <c r="BL4" s="59" t="s">
        <v>26</v>
      </c>
      <c r="BM4" s="59">
        <v>2008</v>
      </c>
      <c r="BN4" s="59" t="s">
        <v>24</v>
      </c>
      <c r="BO4" s="59" t="s">
        <v>23</v>
      </c>
      <c r="BP4" s="59" t="s">
        <v>22</v>
      </c>
      <c r="BQ4" s="59" t="s">
        <v>20</v>
      </c>
      <c r="BR4" s="59">
        <v>2007</v>
      </c>
      <c r="BS4" s="59" t="s">
        <v>19</v>
      </c>
      <c r="BT4" s="59" t="s">
        <v>17</v>
      </c>
      <c r="BU4" s="59" t="s">
        <v>18</v>
      </c>
      <c r="BV4" s="59" t="s">
        <v>16</v>
      </c>
      <c r="BW4" s="59">
        <v>2006</v>
      </c>
      <c r="BX4" s="59" t="s">
        <v>0</v>
      </c>
      <c r="BY4" s="59" t="s">
        <v>1</v>
      </c>
      <c r="BZ4" s="59" t="s">
        <v>2</v>
      </c>
      <c r="CA4" s="59" t="s">
        <v>3</v>
      </c>
    </row>
    <row r="5" spans="1:79" s="84" customFormat="1">
      <c r="A5" s="57"/>
      <c r="B5" s="174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</row>
    <row r="6" spans="1:79">
      <c r="B6" s="141" t="s">
        <v>336</v>
      </c>
      <c r="C6" s="176">
        <v>100836.942</v>
      </c>
      <c r="D6" s="176">
        <v>99200.996999999988</v>
      </c>
      <c r="E6" s="176">
        <v>351985</v>
      </c>
      <c r="F6" s="176">
        <v>99602</v>
      </c>
      <c r="G6" s="176">
        <v>91033.196000000011</v>
      </c>
      <c r="H6" s="176">
        <v>71303.165000000008</v>
      </c>
      <c r="I6" s="176">
        <v>90045.965500000006</v>
      </c>
      <c r="J6" s="176">
        <v>346602.21987955179</v>
      </c>
      <c r="K6" s="176">
        <v>96878.121379551812</v>
      </c>
      <c r="L6" s="176">
        <v>93313.175000000003</v>
      </c>
      <c r="M6" s="176">
        <v>82086.923500000004</v>
      </c>
      <c r="N6" s="176">
        <v>74322</v>
      </c>
      <c r="O6" s="176">
        <v>291630</v>
      </c>
      <c r="P6" s="176">
        <v>74661</v>
      </c>
      <c r="Q6" s="176">
        <v>73327</v>
      </c>
      <c r="R6" s="176">
        <v>67889</v>
      </c>
      <c r="S6" s="176">
        <v>75753</v>
      </c>
      <c r="T6" s="176">
        <v>295898</v>
      </c>
      <c r="U6" s="176">
        <v>75171</v>
      </c>
      <c r="V6" s="176">
        <v>74942</v>
      </c>
      <c r="W6" s="176">
        <v>71519</v>
      </c>
      <c r="X6" s="176">
        <v>74266.284</v>
      </c>
      <c r="Y6" s="176">
        <v>285181</v>
      </c>
      <c r="Z6" s="176">
        <v>71822</v>
      </c>
      <c r="AA6" s="176">
        <v>70053</v>
      </c>
      <c r="AB6" s="176">
        <v>69496.597999999998</v>
      </c>
      <c r="AC6" s="176">
        <v>73809.402000000002</v>
      </c>
      <c r="AD6" s="176">
        <v>291223</v>
      </c>
      <c r="AE6" s="176">
        <v>75240</v>
      </c>
      <c r="AF6" s="176">
        <v>75088</v>
      </c>
      <c r="AG6" s="176">
        <v>69866</v>
      </c>
      <c r="AH6" s="176">
        <v>71029</v>
      </c>
      <c r="AI6" s="176">
        <v>264200</v>
      </c>
      <c r="AJ6" s="176">
        <v>72834</v>
      </c>
      <c r="AK6" s="176">
        <v>70921</v>
      </c>
      <c r="AL6" s="176">
        <v>62058</v>
      </c>
      <c r="AM6" s="176">
        <v>58387</v>
      </c>
      <c r="AN6" s="176">
        <v>220053</v>
      </c>
      <c r="AO6" s="176">
        <v>56944</v>
      </c>
      <c r="AP6" s="176">
        <v>57155</v>
      </c>
      <c r="AQ6" s="176">
        <v>53328</v>
      </c>
      <c r="AR6" s="176">
        <v>52626</v>
      </c>
      <c r="AS6" s="176">
        <v>207372</v>
      </c>
      <c r="AT6" s="176">
        <v>52922</v>
      </c>
      <c r="AU6" s="176">
        <v>52691</v>
      </c>
      <c r="AV6" s="176">
        <v>49512</v>
      </c>
      <c r="AW6" s="176">
        <v>52247</v>
      </c>
      <c r="AX6" s="176">
        <v>200344</v>
      </c>
      <c r="AY6" s="176">
        <v>51214</v>
      </c>
      <c r="AZ6" s="176">
        <v>50292</v>
      </c>
      <c r="BA6" s="176">
        <v>49505</v>
      </c>
      <c r="BB6" s="176">
        <v>49335</v>
      </c>
      <c r="BC6" s="176">
        <v>180051</v>
      </c>
      <c r="BD6" s="176">
        <v>48571</v>
      </c>
      <c r="BE6" s="176">
        <v>46513</v>
      </c>
      <c r="BF6" s="176">
        <v>44231.695999999996</v>
      </c>
      <c r="BG6" s="176">
        <v>40734.854999999996</v>
      </c>
      <c r="BH6" s="176">
        <v>118099</v>
      </c>
      <c r="BI6" s="176">
        <v>36542.155999999995</v>
      </c>
      <c r="BJ6" s="176">
        <v>31998.864000000001</v>
      </c>
      <c r="BK6" s="176">
        <v>25481.553691176468</v>
      </c>
      <c r="BL6" s="176">
        <v>24077.498</v>
      </c>
      <c r="BM6" s="176">
        <v>95295.718999999997</v>
      </c>
      <c r="BN6" s="176">
        <v>23990.087</v>
      </c>
      <c r="BO6" s="176">
        <v>24086.288999999997</v>
      </c>
      <c r="BP6" s="176">
        <v>24394.993000000002</v>
      </c>
      <c r="BQ6" s="176">
        <v>22824.350999999999</v>
      </c>
      <c r="BR6" s="176">
        <v>75345.441000000006</v>
      </c>
      <c r="BS6" s="176">
        <v>19337.839</v>
      </c>
      <c r="BT6" s="176">
        <v>19052.381000000001</v>
      </c>
      <c r="BU6" s="176">
        <v>18044.895</v>
      </c>
      <c r="BV6" s="176">
        <v>18910.326000000001</v>
      </c>
      <c r="BW6" s="176">
        <v>69010.176999999996</v>
      </c>
      <c r="BX6" s="176">
        <v>17679.736000000001</v>
      </c>
      <c r="BY6" s="176">
        <v>16324.272000000001</v>
      </c>
      <c r="BZ6" s="176">
        <v>15656.065000000001</v>
      </c>
      <c r="CA6" s="176">
        <v>17458.634999999998</v>
      </c>
    </row>
    <row r="7" spans="1:79">
      <c r="B7" s="141" t="s">
        <v>337</v>
      </c>
      <c r="C7" s="175">
        <v>8.4102229781026097</v>
      </c>
      <c r="D7" s="175">
        <v>8.3539060726375585</v>
      </c>
      <c r="E7" s="175">
        <v>8.5845072000227276</v>
      </c>
      <c r="F7" s="175">
        <v>8.3456244548302223</v>
      </c>
      <c r="G7" s="175">
        <v>8.5040328996078358</v>
      </c>
      <c r="H7" s="175">
        <v>8.9457045622843694</v>
      </c>
      <c r="I7" s="175">
        <v>8.64</v>
      </c>
      <c r="J7" s="175">
        <v>8.52</v>
      </c>
      <c r="K7" s="175">
        <v>8.4499999999999993</v>
      </c>
      <c r="L7" s="175">
        <v>8.3904179833126449</v>
      </c>
      <c r="M7" s="175">
        <v>8.4193583193842496</v>
      </c>
      <c r="N7" s="175">
        <v>8.8699999999999992</v>
      </c>
      <c r="O7" s="175">
        <v>8.67</v>
      </c>
      <c r="P7" s="175">
        <v>8.61</v>
      </c>
      <c r="Q7" s="175">
        <v>8.58</v>
      </c>
      <c r="R7" s="175">
        <v>8.61</v>
      </c>
      <c r="S7" s="175">
        <v>8.8800000000000008</v>
      </c>
      <c r="T7" s="175">
        <v>8.56</v>
      </c>
      <c r="U7" s="175">
        <v>8.56</v>
      </c>
      <c r="V7" s="175">
        <v>8.67</v>
      </c>
      <c r="W7" s="175">
        <v>8.44</v>
      </c>
      <c r="X7" s="175">
        <v>8.57</v>
      </c>
      <c r="Y7" s="175">
        <v>7.93</v>
      </c>
      <c r="Z7" s="175">
        <v>8.11</v>
      </c>
      <c r="AA7" s="175">
        <v>7.99</v>
      </c>
      <c r="AB7" s="175">
        <v>7.76</v>
      </c>
      <c r="AC7" s="175">
        <v>7.8622368461947438</v>
      </c>
      <c r="AD7" s="175">
        <v>7.2390813912362688</v>
      </c>
      <c r="AE7" s="175">
        <v>7.43</v>
      </c>
      <c r="AF7" s="175">
        <v>8.5500000000000007</v>
      </c>
      <c r="AG7" s="175">
        <v>7.07</v>
      </c>
      <c r="AH7" s="175">
        <v>7.17</v>
      </c>
      <c r="AI7" s="175">
        <v>7.15</v>
      </c>
      <c r="AJ7" s="175">
        <v>6.98</v>
      </c>
      <c r="AK7" s="175">
        <v>6.85</v>
      </c>
      <c r="AL7" s="175">
        <v>7.04</v>
      </c>
      <c r="AM7" s="175">
        <v>7.82</v>
      </c>
      <c r="AN7" s="175">
        <v>7.67</v>
      </c>
      <c r="AO7" s="175">
        <v>7.71</v>
      </c>
      <c r="AP7" s="175">
        <v>7.66</v>
      </c>
      <c r="AQ7" s="175">
        <v>7.57</v>
      </c>
      <c r="AR7" s="175">
        <v>7.77</v>
      </c>
      <c r="AS7" s="175">
        <v>7.47</v>
      </c>
      <c r="AT7" s="175">
        <v>7.68</v>
      </c>
      <c r="AU7" s="175">
        <v>7.61</v>
      </c>
      <c r="AV7" s="175">
        <v>7.13</v>
      </c>
      <c r="AW7" s="175">
        <v>7.42</v>
      </c>
      <c r="AX7" s="175">
        <v>6.94</v>
      </c>
      <c r="AY7" s="175">
        <v>7.15</v>
      </c>
      <c r="AZ7" s="175">
        <v>7.05</v>
      </c>
      <c r="BA7" s="175">
        <v>6.67</v>
      </c>
      <c r="BB7" s="175">
        <v>6.28</v>
      </c>
      <c r="BC7" s="175">
        <v>6.85</v>
      </c>
      <c r="BD7" s="175">
        <v>6.8</v>
      </c>
      <c r="BE7" s="175">
        <v>6.81</v>
      </c>
      <c r="BF7" s="175">
        <v>6.5404554925951732</v>
      </c>
      <c r="BG7" s="175">
        <v>7.29</v>
      </c>
      <c r="BH7" s="175">
        <v>8.4428755724629081</v>
      </c>
      <c r="BI7" s="175">
        <v>7.9891713144920145</v>
      </c>
      <c r="BJ7" s="175">
        <v>7.9127809037220818</v>
      </c>
      <c r="BK7" s="175">
        <v>8.8153180423131818</v>
      </c>
      <c r="BL7" s="175">
        <v>9.4418448295582866</v>
      </c>
      <c r="BM7" s="175">
        <v>8.67</v>
      </c>
      <c r="BN7" s="175">
        <v>9.2899999999999991</v>
      </c>
      <c r="BO7" s="175">
        <v>8.85</v>
      </c>
      <c r="BP7" s="175">
        <v>8.0399999999999991</v>
      </c>
      <c r="BQ7" s="175">
        <v>8.49</v>
      </c>
      <c r="BR7" s="175">
        <v>8.6300000000000008</v>
      </c>
      <c r="BS7" s="175">
        <v>8.94</v>
      </c>
      <c r="BT7" s="175">
        <v>8.7100000000000009</v>
      </c>
      <c r="BU7" s="175">
        <v>8.1999999999999993</v>
      </c>
      <c r="BV7" s="175">
        <v>8.65</v>
      </c>
      <c r="BW7" s="175">
        <v>8.43</v>
      </c>
      <c r="BX7" s="175">
        <v>8.57</v>
      </c>
      <c r="BY7" s="175">
        <v>8.82</v>
      </c>
      <c r="BZ7" s="175">
        <v>8.64</v>
      </c>
      <c r="CA7" s="175">
        <v>8.64</v>
      </c>
    </row>
    <row r="8" spans="1:79" s="84" customFormat="1">
      <c r="A8" s="57"/>
      <c r="B8" s="131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31"/>
      <c r="O8" s="131"/>
      <c r="P8" s="131"/>
      <c r="Q8" s="131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96"/>
      <c r="BE8" s="196"/>
      <c r="BF8" s="196"/>
      <c r="BG8" s="197"/>
      <c r="BH8" s="197"/>
      <c r="BI8" s="198"/>
      <c r="BJ8" s="133"/>
      <c r="BK8" s="133"/>
      <c r="BL8" s="133"/>
      <c r="BM8" s="134"/>
      <c r="BN8" s="134"/>
      <c r="BO8" s="134"/>
      <c r="BP8" s="134"/>
      <c r="BQ8" s="134"/>
      <c r="BR8" s="134"/>
      <c r="BS8" s="134"/>
      <c r="BT8" s="134"/>
      <c r="BU8" s="138"/>
      <c r="BV8" s="139"/>
      <c r="BW8" s="139"/>
      <c r="BX8" s="139"/>
      <c r="BY8" s="139"/>
      <c r="BZ8" s="139"/>
      <c r="CA8" s="139"/>
    </row>
    <row r="9" spans="1:79">
      <c r="B9" s="170" t="s">
        <v>335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  <c r="AM9" s="171"/>
      <c r="AN9" s="171"/>
      <c r="AO9" s="171"/>
      <c r="AP9" s="171"/>
      <c r="AQ9" s="171"/>
      <c r="AR9" s="171"/>
      <c r="AS9" s="171"/>
      <c r="AT9" s="171"/>
      <c r="AU9" s="171"/>
      <c r="AV9" s="171"/>
      <c r="AW9" s="171"/>
      <c r="AX9" s="171"/>
      <c r="AY9" s="171"/>
      <c r="AZ9" s="171"/>
      <c r="BA9" s="171"/>
      <c r="BB9" s="171"/>
      <c r="BC9" s="171"/>
      <c r="BD9" s="171"/>
      <c r="BE9" s="171"/>
      <c r="BF9" s="171"/>
      <c r="BG9" s="171"/>
      <c r="BH9" s="171"/>
      <c r="BI9" s="171"/>
      <c r="BJ9" s="171"/>
      <c r="BK9" s="171"/>
      <c r="BL9" s="171"/>
      <c r="BM9" s="171"/>
      <c r="BN9" s="171"/>
      <c r="BO9" s="171"/>
      <c r="BP9" s="171"/>
      <c r="BQ9" s="171"/>
      <c r="BR9" s="171"/>
      <c r="BS9" s="171"/>
      <c r="BT9" s="171"/>
      <c r="BU9" s="171"/>
      <c r="BV9" s="171"/>
      <c r="BW9" s="171"/>
      <c r="BX9" s="171"/>
      <c r="BY9" s="171"/>
      <c r="BZ9" s="171"/>
      <c r="CA9" s="171"/>
    </row>
    <row r="10" spans="1:79">
      <c r="B10" s="168" t="s">
        <v>338</v>
      </c>
      <c r="C10" s="125">
        <v>5867.1273395799981</v>
      </c>
      <c r="D10" s="125">
        <v>6907.2345883200014</v>
      </c>
      <c r="E10" s="125">
        <v>6936.6149407499997</v>
      </c>
      <c r="F10" s="125">
        <v>6936.6149407499997</v>
      </c>
      <c r="G10" s="125">
        <v>6848.9423733599997</v>
      </c>
      <c r="H10" s="125">
        <v>6724.7276624300002</v>
      </c>
      <c r="I10" s="125">
        <v>6817.8940574699991</v>
      </c>
      <c r="J10" s="125">
        <v>6610.3</v>
      </c>
      <c r="K10" s="125">
        <v>6610.3</v>
      </c>
      <c r="L10" s="125">
        <v>6704.0370000000003</v>
      </c>
      <c r="M10" s="125">
        <v>6535.6170000000002</v>
      </c>
      <c r="N10" s="125">
        <v>5047.8</v>
      </c>
      <c r="O10" s="125">
        <v>4780.7</v>
      </c>
      <c r="P10" s="125">
        <v>4780.7</v>
      </c>
      <c r="Q10" s="125">
        <v>4560.8</v>
      </c>
      <c r="R10" s="252">
        <v>4613.7</v>
      </c>
      <c r="S10" s="252">
        <v>4423.3999999999996</v>
      </c>
      <c r="T10" s="125">
        <v>4320.8</v>
      </c>
      <c r="U10" s="125">
        <v>4320.8</v>
      </c>
      <c r="V10" s="252">
        <v>4172.8999999999996</v>
      </c>
      <c r="W10" s="252">
        <v>4273.8999999999996</v>
      </c>
      <c r="X10" s="252">
        <v>4201.8</v>
      </c>
      <c r="Y10" s="252">
        <v>4271.6000000000004</v>
      </c>
      <c r="Z10" s="252">
        <v>4271.6000000000004</v>
      </c>
      <c r="AA10" s="252">
        <v>4116.6000000000004</v>
      </c>
      <c r="AB10" s="252">
        <v>4054.5</v>
      </c>
      <c r="AC10" s="252">
        <v>4438.4938667789811</v>
      </c>
      <c r="AD10" s="252">
        <v>4456.3700000000008</v>
      </c>
      <c r="AE10" s="252">
        <v>4456.3700000000008</v>
      </c>
      <c r="AF10" s="252">
        <v>4431.7</v>
      </c>
      <c r="AG10" s="252">
        <v>4360.7</v>
      </c>
      <c r="AH10" s="252">
        <v>3752.5</v>
      </c>
      <c r="AI10" s="252">
        <v>3732</v>
      </c>
      <c r="AJ10" s="252">
        <v>3732</v>
      </c>
      <c r="AK10" s="252">
        <v>3298.8</v>
      </c>
      <c r="AL10" s="252">
        <v>3167.0029999999992</v>
      </c>
      <c r="AM10" s="252">
        <v>2458.3000000000002</v>
      </c>
      <c r="AN10" s="252">
        <v>2679.9</v>
      </c>
      <c r="AO10" s="252">
        <v>2679.9</v>
      </c>
      <c r="AP10" s="252">
        <v>2437.6999999999998</v>
      </c>
      <c r="AQ10" s="252">
        <v>2454</v>
      </c>
      <c r="AR10" s="252">
        <v>2227.1</v>
      </c>
      <c r="AS10" s="252">
        <v>2258.4</v>
      </c>
      <c r="AT10" s="252">
        <v>2258.4</v>
      </c>
      <c r="AU10" s="252">
        <v>2237.6999999999998</v>
      </c>
      <c r="AV10" s="252">
        <v>2283.6</v>
      </c>
      <c r="AW10" s="252">
        <v>979.5</v>
      </c>
      <c r="AX10" s="252">
        <v>1004.3</v>
      </c>
      <c r="AY10" s="252">
        <v>1004.3</v>
      </c>
      <c r="AZ10" s="252">
        <v>943.5</v>
      </c>
      <c r="BA10" s="252">
        <v>965.9</v>
      </c>
      <c r="BB10" s="252">
        <v>855.1</v>
      </c>
      <c r="BC10" s="252">
        <v>898.7</v>
      </c>
      <c r="BD10" s="252">
        <v>898.7</v>
      </c>
      <c r="BE10" s="252">
        <v>625.9</v>
      </c>
      <c r="BF10" s="252">
        <v>606.59099999999989</v>
      </c>
      <c r="BG10" s="252">
        <v>1314.1</v>
      </c>
      <c r="BH10" s="252">
        <v>1311</v>
      </c>
      <c r="BI10" s="252">
        <v>1311</v>
      </c>
      <c r="BJ10" s="127">
        <v>1198</v>
      </c>
      <c r="BK10" s="127">
        <v>1084.3</v>
      </c>
      <c r="BL10" s="127">
        <v>969.3</v>
      </c>
      <c r="BM10" s="127">
        <v>982.4</v>
      </c>
      <c r="BN10" s="127">
        <v>982.4</v>
      </c>
      <c r="BO10" s="127">
        <v>961.2</v>
      </c>
      <c r="BP10" s="127">
        <v>964.8</v>
      </c>
      <c r="BQ10" s="127">
        <v>933.2</v>
      </c>
      <c r="BR10" s="127">
        <v>443.3</v>
      </c>
      <c r="BS10" s="127">
        <v>443.3</v>
      </c>
      <c r="BT10" s="127">
        <v>448.8</v>
      </c>
      <c r="BU10" s="127">
        <v>399.5</v>
      </c>
      <c r="BV10" s="127">
        <v>403.6</v>
      </c>
      <c r="BW10" s="127">
        <v>371.2</v>
      </c>
      <c r="BX10" s="127">
        <v>371.2</v>
      </c>
      <c r="BY10" s="127">
        <v>309.60000000000002</v>
      </c>
      <c r="BZ10" s="127">
        <v>209.7</v>
      </c>
      <c r="CA10" s="127">
        <v>222.8</v>
      </c>
    </row>
    <row r="11" spans="1:79">
      <c r="B11" s="169" t="s">
        <v>339</v>
      </c>
      <c r="C11" s="254">
        <v>1966.3420000000001</v>
      </c>
      <c r="D11" s="125">
        <v>144.166</v>
      </c>
      <c r="E11" s="125">
        <v>56.180999999999997</v>
      </c>
      <c r="F11" s="125">
        <v>56.180999999999997</v>
      </c>
      <c r="G11" s="125">
        <v>686.92499999999995</v>
      </c>
      <c r="H11" s="125">
        <v>615.303</v>
      </c>
      <c r="I11" s="125">
        <v>580.00800000000004</v>
      </c>
      <c r="J11" s="125">
        <v>455.351</v>
      </c>
      <c r="K11" s="125">
        <v>455.351</v>
      </c>
      <c r="L11" s="125">
        <v>375.63299999999998</v>
      </c>
      <c r="M11" s="125">
        <v>787.26800000000003</v>
      </c>
      <c r="N11" s="125">
        <v>726.4</v>
      </c>
      <c r="O11" s="125">
        <v>640.29999999999995</v>
      </c>
      <c r="P11" s="125">
        <v>640.29999999999995</v>
      </c>
      <c r="Q11" s="125">
        <v>778.11300000000006</v>
      </c>
      <c r="R11" s="125">
        <v>716.89099999999996</v>
      </c>
      <c r="S11" s="125">
        <v>844.25900000000001</v>
      </c>
      <c r="T11" s="252">
        <v>756.57</v>
      </c>
      <c r="U11" s="252">
        <v>756.57</v>
      </c>
      <c r="V11" s="252">
        <v>787.48900000000003</v>
      </c>
      <c r="W11" s="252">
        <v>648.62099999999998</v>
      </c>
      <c r="X11" s="252">
        <v>564.79399999999998</v>
      </c>
      <c r="Y11" s="252">
        <v>572.54700000000003</v>
      </c>
      <c r="Z11" s="252">
        <v>572.54700000000003</v>
      </c>
      <c r="AA11" s="252">
        <v>519.6</v>
      </c>
      <c r="AB11" s="252">
        <v>6781.7049999999999</v>
      </c>
      <c r="AC11" s="252">
        <v>1701.9760000000001</v>
      </c>
      <c r="AD11" s="252">
        <v>1638.5</v>
      </c>
      <c r="AE11" s="252">
        <v>1638.5</v>
      </c>
      <c r="AF11" s="252">
        <v>1618.6</v>
      </c>
      <c r="AG11" s="252">
        <v>7306.1229999999996</v>
      </c>
      <c r="AH11" s="252">
        <v>1814.4</v>
      </c>
      <c r="AI11" s="252">
        <v>1784.2</v>
      </c>
      <c r="AJ11" s="252">
        <v>1784.1859999999999</v>
      </c>
      <c r="AK11" s="252">
        <v>2026.932</v>
      </c>
      <c r="AL11" s="252">
        <v>1947.5440000000001</v>
      </c>
      <c r="AM11" s="252">
        <v>2374.6</v>
      </c>
      <c r="AN11" s="252">
        <v>2098</v>
      </c>
      <c r="AO11" s="252">
        <v>2098</v>
      </c>
      <c r="AP11" s="252">
        <v>2170</v>
      </c>
      <c r="AQ11" s="252">
        <v>2062.7919999999999</v>
      </c>
      <c r="AR11" s="252">
        <v>2230.6289999999999</v>
      </c>
      <c r="AS11" s="252">
        <v>2125.4870000000001</v>
      </c>
      <c r="AT11" s="252">
        <v>2125.4870000000001</v>
      </c>
      <c r="AU11" s="252">
        <v>2140.61</v>
      </c>
      <c r="AV11" s="252">
        <v>2040.43</v>
      </c>
      <c r="AW11" s="252">
        <v>1943.194</v>
      </c>
      <c r="AX11" s="252">
        <v>1885.1010000000001</v>
      </c>
      <c r="AY11" s="252">
        <v>1885.1010000000001</v>
      </c>
      <c r="AZ11" s="252">
        <v>1925.162</v>
      </c>
      <c r="BA11" s="252">
        <v>1821.434</v>
      </c>
      <c r="BB11" s="252">
        <v>1879.81</v>
      </c>
      <c r="BC11" s="252">
        <v>1781.203</v>
      </c>
      <c r="BD11" s="252">
        <v>1781.203</v>
      </c>
      <c r="BE11" s="252">
        <v>1622.675</v>
      </c>
      <c r="BF11" s="252">
        <v>1536.0409999999999</v>
      </c>
      <c r="BG11" s="252">
        <v>630.62</v>
      </c>
      <c r="BH11" s="252">
        <v>630.89</v>
      </c>
      <c r="BI11" s="252">
        <v>630.89</v>
      </c>
      <c r="BJ11" s="127">
        <v>651.1</v>
      </c>
      <c r="BK11" s="127">
        <v>660.8</v>
      </c>
      <c r="BL11" s="127">
        <v>635.4</v>
      </c>
      <c r="BM11" s="127">
        <v>581.1</v>
      </c>
      <c r="BN11" s="127">
        <v>581.1</v>
      </c>
      <c r="BO11" s="127">
        <v>599.4</v>
      </c>
      <c r="BP11" s="127">
        <v>562.9</v>
      </c>
      <c r="BQ11" s="127">
        <v>535.20000000000005</v>
      </c>
      <c r="BR11" s="127">
        <v>536.9</v>
      </c>
      <c r="BS11" s="127">
        <v>536.9</v>
      </c>
      <c r="BT11" s="127">
        <v>556</v>
      </c>
      <c r="BU11" s="127">
        <v>566.6</v>
      </c>
      <c r="BV11" s="127">
        <v>532.1</v>
      </c>
      <c r="BW11" s="127">
        <v>532.20000000000005</v>
      </c>
      <c r="BX11" s="127">
        <v>532.20000000000005</v>
      </c>
      <c r="BY11" s="127">
        <v>577.20000000000005</v>
      </c>
      <c r="BZ11" s="127">
        <v>559.70000000000005</v>
      </c>
      <c r="CA11" s="127">
        <v>530</v>
      </c>
    </row>
    <row r="12" spans="1:79">
      <c r="B12" s="168" t="s">
        <v>340</v>
      </c>
      <c r="C12" s="125">
        <v>4294.7079999999996</v>
      </c>
      <c r="D12" s="125">
        <v>1944.078</v>
      </c>
      <c r="E12" s="125">
        <v>1750.088</v>
      </c>
      <c r="F12" s="125">
        <v>1750.088</v>
      </c>
      <c r="G12" s="125">
        <v>2544.759</v>
      </c>
      <c r="H12" s="125">
        <v>1813.62</v>
      </c>
      <c r="I12" s="125">
        <v>2336.2269999999999</v>
      </c>
      <c r="J12" s="125">
        <v>2327.04</v>
      </c>
      <c r="K12" s="125">
        <v>2327.04</v>
      </c>
      <c r="L12" s="125">
        <v>3315.154</v>
      </c>
      <c r="M12" s="125">
        <v>3675.8</v>
      </c>
      <c r="N12" s="125">
        <v>2955.6</v>
      </c>
      <c r="O12" s="125">
        <v>3088.5250000000001</v>
      </c>
      <c r="P12" s="125">
        <v>3088.5250000000001</v>
      </c>
      <c r="Q12" s="125">
        <v>3220.0590000000002</v>
      </c>
      <c r="R12" s="125">
        <v>2468.7260000000001</v>
      </c>
      <c r="S12" s="125">
        <v>2915.348</v>
      </c>
      <c r="T12" s="252">
        <v>2139.393</v>
      </c>
      <c r="U12" s="252">
        <v>2139.393</v>
      </c>
      <c r="V12" s="252">
        <v>1230.1559999999999</v>
      </c>
      <c r="W12" s="252">
        <v>1136.7660000000001</v>
      </c>
      <c r="X12" s="252">
        <v>1325.556</v>
      </c>
      <c r="Y12" s="252">
        <v>1150.7170000000001</v>
      </c>
      <c r="Z12" s="252">
        <v>1150.7170000000001</v>
      </c>
      <c r="AA12" s="252">
        <v>1519.8879999999999</v>
      </c>
      <c r="AB12" s="252">
        <v>1497.0609999999999</v>
      </c>
      <c r="AC12" s="252">
        <v>1240.9079999999999</v>
      </c>
      <c r="AD12" s="252">
        <v>1118.8</v>
      </c>
      <c r="AE12" s="252">
        <v>1118.8</v>
      </c>
      <c r="AF12" s="252">
        <v>1038.8</v>
      </c>
      <c r="AG12" s="252">
        <v>853.65700000000004</v>
      </c>
      <c r="AH12" s="252">
        <v>1169.7080000000001</v>
      </c>
      <c r="AI12" s="252">
        <v>983.65800000000002</v>
      </c>
      <c r="AJ12" s="252">
        <v>983.65800000000002</v>
      </c>
      <c r="AK12" s="252">
        <v>1147.5160000000001</v>
      </c>
      <c r="AL12" s="252">
        <v>1155.5350000000001</v>
      </c>
      <c r="AM12" s="252">
        <v>1863.0930000000001</v>
      </c>
      <c r="AN12" s="252">
        <v>1607</v>
      </c>
      <c r="AO12" s="252">
        <v>1607</v>
      </c>
      <c r="AP12" s="252">
        <v>1896.8</v>
      </c>
      <c r="AQ12" s="252">
        <v>1796.2249999999999</v>
      </c>
      <c r="AR12" s="252">
        <v>1453.47</v>
      </c>
      <c r="AS12" s="252">
        <v>1309.7809999999999</v>
      </c>
      <c r="AT12" s="252">
        <v>1309.7809999999999</v>
      </c>
      <c r="AU12" s="252">
        <v>919.03</v>
      </c>
      <c r="AV12" s="252">
        <v>749.24</v>
      </c>
      <c r="AW12" s="252">
        <v>922.63</v>
      </c>
      <c r="AX12" s="252">
        <v>877.63199999999995</v>
      </c>
      <c r="AY12" s="252">
        <v>877.63199999999995</v>
      </c>
      <c r="AZ12" s="252">
        <v>1019.534</v>
      </c>
      <c r="BA12" s="252">
        <v>905.20600000000002</v>
      </c>
      <c r="BB12" s="252">
        <v>1103.7829999999999</v>
      </c>
      <c r="BC12" s="252">
        <v>1076.8789999999999</v>
      </c>
      <c r="BD12" s="252">
        <v>1076.8789999999999</v>
      </c>
      <c r="BE12" s="252">
        <v>1240.7829999999999</v>
      </c>
      <c r="BF12" s="252">
        <v>1186.877</v>
      </c>
      <c r="BG12" s="252">
        <v>561.78</v>
      </c>
      <c r="BH12" s="252">
        <v>536.74</v>
      </c>
      <c r="BI12" s="252">
        <v>536.74</v>
      </c>
      <c r="BJ12" s="127">
        <v>223.5</v>
      </c>
      <c r="BK12" s="127">
        <v>276.60000000000002</v>
      </c>
      <c r="BL12" s="127">
        <v>182.2</v>
      </c>
      <c r="BM12" s="127">
        <v>143.6</v>
      </c>
      <c r="BN12" s="127">
        <v>143.6</v>
      </c>
      <c r="BO12" s="127">
        <v>183.1</v>
      </c>
      <c r="BP12" s="127">
        <v>178.8</v>
      </c>
      <c r="BQ12" s="127">
        <v>190.5</v>
      </c>
      <c r="BR12" s="127">
        <v>170</v>
      </c>
      <c r="BS12" s="127">
        <v>170</v>
      </c>
      <c r="BT12" s="127">
        <v>212.6</v>
      </c>
      <c r="BU12" s="127">
        <v>201.8</v>
      </c>
      <c r="BV12" s="127">
        <v>145.1</v>
      </c>
      <c r="BW12" s="127">
        <v>149.9</v>
      </c>
      <c r="BX12" s="127">
        <v>149.9</v>
      </c>
      <c r="BY12" s="127">
        <v>298.7</v>
      </c>
      <c r="BZ12" s="127">
        <v>288.3</v>
      </c>
      <c r="CA12" s="127">
        <v>292.8</v>
      </c>
    </row>
    <row r="13" spans="1:79">
      <c r="B13" s="168" t="s">
        <v>341</v>
      </c>
      <c r="C13" s="125">
        <v>4260.9539999999997</v>
      </c>
      <c r="D13" s="125">
        <v>2590.0419999999999</v>
      </c>
      <c r="E13" s="125">
        <v>2518.6990000000001</v>
      </c>
      <c r="F13" s="125">
        <v>2518.6990000000001</v>
      </c>
      <c r="G13" s="125">
        <v>2340.3649999999998</v>
      </c>
      <c r="H13" s="125">
        <v>2477.9920000000002</v>
      </c>
      <c r="I13" s="125">
        <v>4082.5439999999999</v>
      </c>
      <c r="J13" s="125">
        <v>4008.319</v>
      </c>
      <c r="K13" s="125">
        <v>4008.319</v>
      </c>
      <c r="L13" s="125">
        <v>4600.5129999999999</v>
      </c>
      <c r="M13" s="125">
        <v>4292.0219999999999</v>
      </c>
      <c r="N13" s="125">
        <v>2065.6999999999998</v>
      </c>
      <c r="O13" s="125">
        <v>2008.4580000000001</v>
      </c>
      <c r="P13" s="125">
        <v>2008.4580000000001</v>
      </c>
      <c r="Q13" s="125">
        <v>2077.835</v>
      </c>
      <c r="R13" s="125">
        <v>1758.479</v>
      </c>
      <c r="S13" s="125">
        <v>1408.412</v>
      </c>
      <c r="T13" s="125">
        <v>1759.5740000000001</v>
      </c>
      <c r="U13" s="125">
        <v>1759.5740000000001</v>
      </c>
      <c r="V13" s="252">
        <v>1634.3140000000001</v>
      </c>
      <c r="W13" s="252">
        <v>1607.086</v>
      </c>
      <c r="X13" s="252">
        <v>1993.355</v>
      </c>
      <c r="Y13" s="252">
        <v>1656.701</v>
      </c>
      <c r="Z13" s="252">
        <v>1656.701</v>
      </c>
      <c r="AA13" s="252">
        <v>2061.5059999999999</v>
      </c>
      <c r="AB13" s="252">
        <v>2029.277</v>
      </c>
      <c r="AC13" s="252">
        <v>1472.931</v>
      </c>
      <c r="AD13" s="252">
        <v>1727.3</v>
      </c>
      <c r="AE13" s="252">
        <v>1727.3</v>
      </c>
      <c r="AF13" s="252">
        <v>1696.1</v>
      </c>
      <c r="AG13" s="252">
        <v>1406.4939999999999</v>
      </c>
      <c r="AH13" s="252">
        <v>1704.63</v>
      </c>
      <c r="AI13" s="252">
        <v>1376.3610000000001</v>
      </c>
      <c r="AJ13" s="252">
        <v>1376.3610000000001</v>
      </c>
      <c r="AK13" s="252">
        <v>1217.4780000000001</v>
      </c>
      <c r="AL13" s="252">
        <v>1656.538</v>
      </c>
      <c r="AM13" s="252">
        <v>1369.29</v>
      </c>
      <c r="AN13" s="252">
        <v>1332.3</v>
      </c>
      <c r="AO13" s="252">
        <v>1332.3</v>
      </c>
      <c r="AP13" s="252">
        <v>1332.6</v>
      </c>
      <c r="AQ13" s="252">
        <v>1224.058</v>
      </c>
      <c r="AR13" s="252">
        <v>1467.6759999999999</v>
      </c>
      <c r="AS13" s="252">
        <v>1434.4359999999999</v>
      </c>
      <c r="AT13" s="252">
        <v>1434.4359999999999</v>
      </c>
      <c r="AU13" s="252">
        <v>1670.9770000000001</v>
      </c>
      <c r="AV13" s="252">
        <v>1601.1990000000001</v>
      </c>
      <c r="AW13" s="252">
        <v>888.45</v>
      </c>
      <c r="AX13" s="252">
        <v>861.93</v>
      </c>
      <c r="AY13" s="252">
        <v>861.93</v>
      </c>
      <c r="AZ13" s="252">
        <v>726.04300000000001</v>
      </c>
      <c r="BA13" s="252">
        <v>670.44500000000005</v>
      </c>
      <c r="BB13" s="252">
        <v>667.30200000000002</v>
      </c>
      <c r="BC13" s="252">
        <v>1112.971</v>
      </c>
      <c r="BD13" s="252">
        <v>1112.971</v>
      </c>
      <c r="BE13" s="252">
        <v>1006.196</v>
      </c>
      <c r="BF13" s="252">
        <v>1030.115</v>
      </c>
      <c r="BG13" s="252">
        <v>1115.06</v>
      </c>
      <c r="BH13" s="252">
        <v>1123.6099999999999</v>
      </c>
      <c r="BI13" s="252">
        <v>1123.6099999999999</v>
      </c>
      <c r="BJ13" s="127">
        <v>1264.3</v>
      </c>
      <c r="BK13" s="127">
        <v>1208.3</v>
      </c>
      <c r="BL13" s="127">
        <v>610.70000000000005</v>
      </c>
      <c r="BM13" s="127">
        <v>631.70000000000005</v>
      </c>
      <c r="BN13" s="127">
        <v>631.70000000000005</v>
      </c>
      <c r="BO13" s="127">
        <v>628.4</v>
      </c>
      <c r="BP13" s="127">
        <v>620.79999999999995</v>
      </c>
      <c r="BQ13" s="127">
        <v>644.79999999999995</v>
      </c>
      <c r="BR13" s="127">
        <v>156.19999999999999</v>
      </c>
      <c r="BS13" s="127">
        <v>156.19999999999999</v>
      </c>
      <c r="BT13" s="127">
        <v>171.1</v>
      </c>
      <c r="BU13" s="127">
        <v>152.69999999999999</v>
      </c>
      <c r="BV13" s="127">
        <v>123.6</v>
      </c>
      <c r="BW13" s="127">
        <v>143.19999999999999</v>
      </c>
      <c r="BX13" s="127">
        <v>143.19999999999999</v>
      </c>
      <c r="BY13" s="127">
        <v>360.3</v>
      </c>
      <c r="BZ13" s="127">
        <v>349.4</v>
      </c>
      <c r="CA13" s="127">
        <v>321.5</v>
      </c>
    </row>
    <row r="14" spans="1:79">
      <c r="B14" s="170" t="s">
        <v>330</v>
      </c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172"/>
      <c r="S14" s="172"/>
      <c r="T14" s="88"/>
      <c r="U14" s="88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99"/>
      <c r="BE14" s="199"/>
      <c r="BF14" s="199"/>
      <c r="BG14" s="200"/>
      <c r="BH14" s="200"/>
      <c r="BI14" s="200"/>
      <c r="BJ14" s="172"/>
      <c r="BK14" s="172"/>
      <c r="BL14" s="172"/>
      <c r="BM14" s="172"/>
      <c r="BN14" s="172"/>
      <c r="BO14" s="173"/>
      <c r="BP14" s="173"/>
      <c r="BQ14" s="173"/>
      <c r="BR14" s="173"/>
      <c r="BS14" s="173"/>
      <c r="BT14" s="173"/>
      <c r="BU14" s="173"/>
      <c r="BV14" s="173"/>
      <c r="BW14" s="173"/>
      <c r="BX14" s="173"/>
      <c r="BY14" s="173"/>
      <c r="BZ14" s="173"/>
      <c r="CA14" s="173"/>
    </row>
    <row r="15" spans="1:79">
      <c r="B15" s="168" t="s">
        <v>345</v>
      </c>
      <c r="C15" s="154">
        <v>856.56100000000004</v>
      </c>
      <c r="D15" s="154">
        <v>836.32100000000003</v>
      </c>
      <c r="E15" s="154">
        <v>3018.3139999999999</v>
      </c>
      <c r="F15" s="154">
        <v>831.77200000000005</v>
      </c>
      <c r="G15" s="154">
        <v>771.221</v>
      </c>
      <c r="H15" s="154">
        <v>647.29999999999995</v>
      </c>
      <c r="I15" s="154">
        <v>768</v>
      </c>
      <c r="J15" s="154">
        <v>2945.1770000000006</v>
      </c>
      <c r="K15" s="154">
        <v>803.6110000000001</v>
      </c>
      <c r="L15" s="154">
        <v>777.22000000000014</v>
      </c>
      <c r="M15" s="154">
        <v>699.97000000000025</v>
      </c>
      <c r="N15" s="154">
        <v>664.37599999999998</v>
      </c>
      <c r="O15" s="154">
        <v>2516.1832030999999</v>
      </c>
      <c r="P15" s="154">
        <v>640.78320310000004</v>
      </c>
      <c r="Q15" s="154">
        <v>629.79999999999995</v>
      </c>
      <c r="R15" s="154">
        <v>584</v>
      </c>
      <c r="S15" s="154">
        <v>661.6</v>
      </c>
      <c r="T15" s="154">
        <v>2479.8690000000001</v>
      </c>
      <c r="U15" s="154">
        <v>629.76900000000001</v>
      </c>
      <c r="V15" s="154">
        <v>630.1</v>
      </c>
      <c r="W15" s="154">
        <v>594.20000000000005</v>
      </c>
      <c r="X15" s="154">
        <v>625.79999999999995</v>
      </c>
      <c r="Y15" s="154">
        <v>2377.5709999999999</v>
      </c>
      <c r="Z15" s="154">
        <v>617.24700000000007</v>
      </c>
      <c r="AA15" s="154">
        <v>592.66899999999998</v>
      </c>
      <c r="AB15" s="154">
        <v>568.79999999999995</v>
      </c>
      <c r="AC15" s="154">
        <v>598.8549999999999</v>
      </c>
      <c r="AD15" s="157">
        <v>3016.7939999999999</v>
      </c>
      <c r="AE15" s="157">
        <v>774.44100000000003</v>
      </c>
      <c r="AF15" s="157">
        <v>777.5</v>
      </c>
      <c r="AG15" s="157">
        <v>723.54300000000001</v>
      </c>
      <c r="AH15" s="157">
        <v>741.31</v>
      </c>
      <c r="AI15" s="157">
        <v>3167.6</v>
      </c>
      <c r="AJ15" s="157">
        <v>791.4</v>
      </c>
      <c r="AK15" s="157" t="s">
        <v>77</v>
      </c>
      <c r="AL15" s="157">
        <v>879.71199999999999</v>
      </c>
      <c r="AM15" s="157">
        <v>606.4</v>
      </c>
      <c r="AN15" s="157">
        <v>2948.1880000000001</v>
      </c>
      <c r="AO15" s="157">
        <v>794.2</v>
      </c>
      <c r="AP15" s="157">
        <v>776.6</v>
      </c>
      <c r="AQ15" s="157">
        <v>731.26800000000003</v>
      </c>
      <c r="AR15" s="157">
        <v>646.12</v>
      </c>
      <c r="AS15" s="157">
        <v>2409.0619999999999</v>
      </c>
      <c r="AT15" s="157">
        <v>720.5</v>
      </c>
      <c r="AU15" s="157">
        <v>691.74</v>
      </c>
      <c r="AV15" s="157">
        <v>521.22</v>
      </c>
      <c r="AW15" s="157">
        <v>475.60199999999998</v>
      </c>
      <c r="AX15" s="157">
        <v>1827.3710000000001</v>
      </c>
      <c r="AY15" s="157">
        <v>492.67</v>
      </c>
      <c r="AZ15" s="157">
        <v>471.02300000000002</v>
      </c>
      <c r="BA15" s="157">
        <v>441.3</v>
      </c>
      <c r="BB15" s="157">
        <v>422.4</v>
      </c>
      <c r="BC15" s="157">
        <v>1252.9000000000001</v>
      </c>
      <c r="BD15" s="201">
        <v>334</v>
      </c>
      <c r="BE15" s="201">
        <v>320.39999999999998</v>
      </c>
      <c r="BF15" s="201">
        <v>295.27600000000001</v>
      </c>
      <c r="BG15" s="201">
        <v>303.2</v>
      </c>
      <c r="BH15" s="201">
        <v>1002.7</v>
      </c>
      <c r="BI15" s="201">
        <v>275.3</v>
      </c>
      <c r="BJ15" s="157">
        <v>255.5</v>
      </c>
      <c r="BK15" s="157">
        <v>226.6</v>
      </c>
      <c r="BL15" s="157">
        <v>245.3</v>
      </c>
      <c r="BM15" s="157">
        <v>831.3</v>
      </c>
      <c r="BN15" s="157">
        <v>236.5</v>
      </c>
      <c r="BO15" s="157">
        <v>223.4</v>
      </c>
      <c r="BP15" s="157">
        <v>193.5</v>
      </c>
      <c r="BQ15" s="157">
        <v>191.6</v>
      </c>
      <c r="BR15" s="157">
        <v>643.29999999999995</v>
      </c>
      <c r="BS15" s="157">
        <v>171.4</v>
      </c>
      <c r="BT15" s="157">
        <v>163.19999999999999</v>
      </c>
      <c r="BU15" s="157">
        <v>146.80000000000001</v>
      </c>
      <c r="BV15" s="157">
        <v>161.80000000000001</v>
      </c>
      <c r="BW15" s="157">
        <v>570.29999999999995</v>
      </c>
      <c r="BX15" s="157">
        <v>150.69999999999999</v>
      </c>
      <c r="BY15" s="157">
        <v>140.30000000000001</v>
      </c>
      <c r="BZ15" s="157">
        <v>131.9</v>
      </c>
      <c r="CA15" s="157">
        <v>147</v>
      </c>
    </row>
    <row r="16" spans="1:79">
      <c r="B16" s="168" t="s">
        <v>328</v>
      </c>
      <c r="C16" s="154">
        <v>363.12200000000001</v>
      </c>
      <c r="D16" s="154">
        <v>389.01100000000002</v>
      </c>
      <c r="E16" s="154">
        <v>1307.066</v>
      </c>
      <c r="F16" s="154">
        <v>319.24900000000002</v>
      </c>
      <c r="G16" s="154">
        <v>356.82799999999997</v>
      </c>
      <c r="H16" s="255">
        <v>210.71300000000025</v>
      </c>
      <c r="I16" s="154">
        <v>373.49599999999998</v>
      </c>
      <c r="J16" s="154">
        <v>1264.7460000000001</v>
      </c>
      <c r="K16" s="154">
        <v>374.923</v>
      </c>
      <c r="L16" s="154">
        <v>306.08100000000013</v>
      </c>
      <c r="M16" s="154">
        <v>296.26800000000026</v>
      </c>
      <c r="N16" s="154">
        <v>287.49399999999991</v>
      </c>
      <c r="O16" s="154">
        <v>1184.3</v>
      </c>
      <c r="P16" s="154">
        <v>268.233</v>
      </c>
      <c r="Q16" s="154">
        <v>292.66500000000002</v>
      </c>
      <c r="R16" s="154">
        <v>273.75</v>
      </c>
      <c r="S16" s="154">
        <v>352.69</v>
      </c>
      <c r="T16" s="154">
        <v>1211.683</v>
      </c>
      <c r="U16" s="154">
        <v>290.62</v>
      </c>
      <c r="V16" s="154">
        <v>314.37</v>
      </c>
      <c r="W16" s="157">
        <v>286.44499999999999</v>
      </c>
      <c r="X16" s="157">
        <v>320.24700000000001</v>
      </c>
      <c r="Y16" s="157">
        <v>774.47199999999998</v>
      </c>
      <c r="Z16" s="157">
        <v>271.89800000000002</v>
      </c>
      <c r="AA16" s="157">
        <v>267.02</v>
      </c>
      <c r="AB16" s="157">
        <v>241.31300000000002</v>
      </c>
      <c r="AC16" s="157">
        <v>295.23898552000003</v>
      </c>
      <c r="AD16" s="157">
        <v>947.68</v>
      </c>
      <c r="AE16" s="157">
        <v>257.24299999999999</v>
      </c>
      <c r="AF16" s="157">
        <v>248.3</v>
      </c>
      <c r="AG16" s="157">
        <v>201.74199999999999</v>
      </c>
      <c r="AH16" s="157">
        <v>240.56800000000001</v>
      </c>
      <c r="AI16" s="157">
        <v>1114.6500000000001</v>
      </c>
      <c r="AJ16" s="157">
        <v>199.16200000000001</v>
      </c>
      <c r="AK16" s="157">
        <v>218.22200000000001</v>
      </c>
      <c r="AL16" s="157">
        <v>186.66300000000001</v>
      </c>
      <c r="AM16" s="157">
        <v>510.60599999999999</v>
      </c>
      <c r="AN16" s="157">
        <v>970.55799999999999</v>
      </c>
      <c r="AO16" s="157">
        <v>215.4</v>
      </c>
      <c r="AP16" s="157">
        <v>258.5</v>
      </c>
      <c r="AQ16" s="157">
        <v>237.93</v>
      </c>
      <c r="AR16" s="157">
        <v>258.72800000000001</v>
      </c>
      <c r="AS16" s="157">
        <v>953.05299999999988</v>
      </c>
      <c r="AT16" s="157">
        <v>288.63799999999998</v>
      </c>
      <c r="AU16" s="157">
        <v>254.40600000000001</v>
      </c>
      <c r="AV16" s="157">
        <v>195.94900000000001</v>
      </c>
      <c r="AW16" s="157">
        <v>214.06</v>
      </c>
      <c r="AX16" s="157">
        <v>788.26900000000001</v>
      </c>
      <c r="AY16" s="157">
        <v>208.31700000000001</v>
      </c>
      <c r="AZ16" s="157">
        <v>207.90700000000001</v>
      </c>
      <c r="BA16" s="157">
        <v>178.37200000000001</v>
      </c>
      <c r="BB16" s="157">
        <v>164.7</v>
      </c>
      <c r="BC16" s="157">
        <v>969.46</v>
      </c>
      <c r="BD16" s="201">
        <v>162.18</v>
      </c>
      <c r="BE16" s="201">
        <v>155.6</v>
      </c>
      <c r="BF16" s="201">
        <v>146.19300000000001</v>
      </c>
      <c r="BG16" s="201">
        <v>215.88</v>
      </c>
      <c r="BH16" s="201">
        <v>485.1</v>
      </c>
      <c r="BI16" s="201">
        <v>139.30000000000001</v>
      </c>
      <c r="BJ16" s="157">
        <v>117.3</v>
      </c>
      <c r="BK16" s="157">
        <v>107.5</v>
      </c>
      <c r="BL16" s="157">
        <v>121.1</v>
      </c>
      <c r="BM16" s="157">
        <v>402.2</v>
      </c>
      <c r="BN16" s="157">
        <v>113.2</v>
      </c>
      <c r="BO16" s="157">
        <v>102.4</v>
      </c>
      <c r="BP16" s="157">
        <v>87.6</v>
      </c>
      <c r="BQ16" s="157">
        <v>98.6</v>
      </c>
      <c r="BR16" s="157">
        <v>319.5</v>
      </c>
      <c r="BS16" s="157">
        <v>75.3</v>
      </c>
      <c r="BT16" s="157">
        <v>83.2</v>
      </c>
      <c r="BU16" s="157">
        <v>75.400000000000006</v>
      </c>
      <c r="BV16" s="157">
        <v>85.4</v>
      </c>
      <c r="BW16" s="157">
        <v>257.60000000000002</v>
      </c>
      <c r="BX16" s="157">
        <v>64.400000000000006</v>
      </c>
      <c r="BY16" s="157">
        <v>55</v>
      </c>
      <c r="BZ16" s="157">
        <v>60.1</v>
      </c>
      <c r="CA16" s="157">
        <v>79.400000000000006</v>
      </c>
    </row>
    <row r="17" spans="2:79">
      <c r="B17" s="168" t="s">
        <v>346</v>
      </c>
      <c r="C17" s="154">
        <v>570.51900000000001</v>
      </c>
      <c r="D17" s="154">
        <v>575.38300000000004</v>
      </c>
      <c r="E17" s="154">
        <v>2038.521</v>
      </c>
      <c r="F17" s="154">
        <v>550.053</v>
      </c>
      <c r="G17" s="154">
        <v>527.66899999999998</v>
      </c>
      <c r="H17" s="154">
        <v>430.4</v>
      </c>
      <c r="I17" s="154">
        <v>530.4</v>
      </c>
      <c r="J17" s="154">
        <v>2033.1137912199999</v>
      </c>
      <c r="K17" s="154">
        <v>592.02979121999999</v>
      </c>
      <c r="L17" s="154">
        <v>515.36299999999994</v>
      </c>
      <c r="M17" s="154">
        <v>475.50700000000001</v>
      </c>
      <c r="N17" s="154">
        <v>450.214</v>
      </c>
      <c r="O17" s="154">
        <v>1760.8040000000001</v>
      </c>
      <c r="P17" s="154">
        <v>427.20400000000001</v>
      </c>
      <c r="Q17" s="154">
        <v>442.2</v>
      </c>
      <c r="R17" s="154">
        <v>401.3</v>
      </c>
      <c r="S17" s="154">
        <v>490.1</v>
      </c>
      <c r="T17" s="154">
        <v>1748.7640000000001</v>
      </c>
      <c r="U17" s="154">
        <v>437.56400000000002</v>
      </c>
      <c r="V17" s="154">
        <v>456.5</v>
      </c>
      <c r="W17" s="154">
        <v>412</v>
      </c>
      <c r="X17" s="154">
        <v>442.7</v>
      </c>
      <c r="Y17" s="154">
        <v>1522.905</v>
      </c>
      <c r="Z17" s="154">
        <v>389.8</v>
      </c>
      <c r="AA17" s="154">
        <v>376.5</v>
      </c>
      <c r="AB17" s="154">
        <v>353.9</v>
      </c>
      <c r="AC17" s="154">
        <v>402.70500000000015</v>
      </c>
      <c r="AD17" s="157">
        <v>1421.883</v>
      </c>
      <c r="AE17" s="157">
        <v>378.66800000000001</v>
      </c>
      <c r="AF17" s="157">
        <v>372.3</v>
      </c>
      <c r="AG17" s="157">
        <v>318.39999999999998</v>
      </c>
      <c r="AH17" s="157">
        <v>352.7</v>
      </c>
      <c r="AI17" s="157">
        <v>1561.7</v>
      </c>
      <c r="AJ17" s="157">
        <v>325.89999999999998</v>
      </c>
      <c r="AK17" s="157" t="s">
        <v>78</v>
      </c>
      <c r="AL17" s="157">
        <v>298.39999999999998</v>
      </c>
      <c r="AM17" s="157">
        <v>609.6</v>
      </c>
      <c r="AN17" s="157">
        <v>1317.4</v>
      </c>
      <c r="AO17" s="157">
        <v>324.7</v>
      </c>
      <c r="AP17" s="157">
        <v>338.6</v>
      </c>
      <c r="AQ17" s="157">
        <v>324.60000000000002</v>
      </c>
      <c r="AR17" s="157">
        <v>329.5</v>
      </c>
      <c r="AS17" s="157">
        <v>1190.8999999999999</v>
      </c>
      <c r="AT17" s="157">
        <v>357.7</v>
      </c>
      <c r="AU17" s="157">
        <v>326.10000000000002</v>
      </c>
      <c r="AV17" s="157">
        <v>245.8</v>
      </c>
      <c r="AW17" s="157">
        <v>261.3</v>
      </c>
      <c r="AX17" s="157">
        <v>957.3</v>
      </c>
      <c r="AY17" s="157">
        <v>251.09</v>
      </c>
      <c r="AZ17" s="157">
        <v>250.3</v>
      </c>
      <c r="BA17" s="157">
        <v>220.3</v>
      </c>
      <c r="BB17" s="157">
        <v>234.8</v>
      </c>
      <c r="BC17" s="157">
        <v>812.1</v>
      </c>
      <c r="BD17" s="201">
        <v>209.9</v>
      </c>
      <c r="BE17" s="201">
        <v>218.2</v>
      </c>
      <c r="BF17" s="201">
        <v>205.84597624</v>
      </c>
      <c r="BG17" s="201">
        <v>209.6</v>
      </c>
      <c r="BH17" s="201">
        <v>690.8</v>
      </c>
      <c r="BI17" s="201">
        <v>201.1</v>
      </c>
      <c r="BJ17" s="157">
        <v>172.1</v>
      </c>
      <c r="BK17" s="157">
        <v>154.5</v>
      </c>
      <c r="BL17" s="157">
        <v>163.1</v>
      </c>
      <c r="BM17" s="157">
        <v>560</v>
      </c>
      <c r="BN17" s="157">
        <v>162.4</v>
      </c>
      <c r="BO17" s="157">
        <v>136.19999999999999</v>
      </c>
      <c r="BP17" s="157">
        <v>129.80000000000001</v>
      </c>
      <c r="BQ17" s="157">
        <v>131.80000000000001</v>
      </c>
      <c r="BR17" s="157">
        <v>435.2</v>
      </c>
      <c r="BS17" s="157">
        <v>105.5</v>
      </c>
      <c r="BT17" s="157">
        <v>112.5</v>
      </c>
      <c r="BU17" s="157">
        <v>103.7</v>
      </c>
      <c r="BV17" s="157">
        <v>113.3</v>
      </c>
      <c r="BW17" s="157">
        <v>380.5</v>
      </c>
      <c r="BX17" s="157">
        <v>96.2</v>
      </c>
      <c r="BY17" s="157">
        <v>86.4</v>
      </c>
      <c r="BZ17" s="157">
        <v>89.1</v>
      </c>
      <c r="CA17" s="157">
        <v>108.6</v>
      </c>
    </row>
    <row r="18" spans="2:79">
      <c r="B18" s="256" t="s">
        <v>347</v>
      </c>
      <c r="C18" s="154">
        <v>127.36100000000002</v>
      </c>
      <c r="D18" s="154">
        <v>87.984999999999999</v>
      </c>
      <c r="E18" s="154">
        <v>331.93099999999998</v>
      </c>
      <c r="F18" s="154">
        <v>55.250999999999998</v>
      </c>
      <c r="G18" s="154">
        <v>89.173000000000002</v>
      </c>
      <c r="H18" s="154">
        <v>84.2</v>
      </c>
      <c r="I18" s="154">
        <v>103.3</v>
      </c>
      <c r="J18" s="154">
        <v>290.25500000000022</v>
      </c>
      <c r="K18" s="154">
        <v>90.927999999999997</v>
      </c>
      <c r="L18" s="154">
        <v>58.2</v>
      </c>
      <c r="M18" s="154">
        <v>57.163000000000267</v>
      </c>
      <c r="N18" s="154">
        <v>83.963999999999999</v>
      </c>
      <c r="O18" s="154">
        <v>393.72500000000002</v>
      </c>
      <c r="P18" s="154">
        <v>70.724999999999994</v>
      </c>
      <c r="Q18" s="154">
        <v>94.7</v>
      </c>
      <c r="R18" s="154">
        <v>81.599999999999994</v>
      </c>
      <c r="S18" s="154">
        <v>146.69999999999999</v>
      </c>
      <c r="T18" s="154">
        <v>400.096</v>
      </c>
      <c r="U18" s="154">
        <v>97.176000000000002</v>
      </c>
      <c r="V18" s="154">
        <v>124.8</v>
      </c>
      <c r="W18" s="157">
        <v>80.099000000000004</v>
      </c>
      <c r="X18" s="157">
        <v>98.021000000000001</v>
      </c>
      <c r="Y18" s="157">
        <v>269.68599999999998</v>
      </c>
      <c r="Z18" s="157">
        <v>88.742000000000004</v>
      </c>
      <c r="AA18" s="157">
        <v>67.076000000000008</v>
      </c>
      <c r="AB18" s="157">
        <v>45.2</v>
      </c>
      <c r="AC18" s="157">
        <v>68.7</v>
      </c>
      <c r="AD18" s="157">
        <v>109</v>
      </c>
      <c r="AE18" s="157">
        <v>40.6</v>
      </c>
      <c r="AF18" s="157">
        <v>20.100000000000001</v>
      </c>
      <c r="AG18" s="157">
        <v>19.622</v>
      </c>
      <c r="AH18" s="157">
        <v>28.6</v>
      </c>
      <c r="AI18" s="157">
        <v>471.9</v>
      </c>
      <c r="AJ18" s="157">
        <v>53.89</v>
      </c>
      <c r="AK18" s="157">
        <v>77.400000000000006</v>
      </c>
      <c r="AL18" s="157">
        <v>52.3</v>
      </c>
      <c r="AM18" s="157">
        <v>288.39999999999998</v>
      </c>
      <c r="AN18" s="157">
        <v>397.8</v>
      </c>
      <c r="AO18" s="157">
        <v>88.3</v>
      </c>
      <c r="AP18" s="157">
        <v>111.3</v>
      </c>
      <c r="AQ18" s="157">
        <v>87.113</v>
      </c>
      <c r="AR18" s="157">
        <v>111.155</v>
      </c>
      <c r="AS18" s="157">
        <v>422.1</v>
      </c>
      <c r="AT18" s="157">
        <v>130.5</v>
      </c>
      <c r="AU18" s="157">
        <v>99.7</v>
      </c>
      <c r="AV18" s="157">
        <v>85.9</v>
      </c>
      <c r="AW18" s="157">
        <v>107.42700000000001</v>
      </c>
      <c r="AX18" s="157">
        <v>383.017</v>
      </c>
      <c r="AY18" s="157">
        <v>102.779</v>
      </c>
      <c r="AZ18" s="157">
        <v>102.741</v>
      </c>
      <c r="BA18" s="157">
        <v>87.1</v>
      </c>
      <c r="BB18" s="157">
        <v>92.7</v>
      </c>
      <c r="BC18" s="157">
        <v>594</v>
      </c>
      <c r="BD18" s="201">
        <v>71.8</v>
      </c>
      <c r="BE18" s="201">
        <v>76.099999999999994</v>
      </c>
      <c r="BF18" s="201">
        <v>61.945999999999998</v>
      </c>
      <c r="BG18" s="201">
        <v>119.7</v>
      </c>
      <c r="BH18" s="201">
        <v>192.39</v>
      </c>
      <c r="BI18" s="201">
        <v>53.29</v>
      </c>
      <c r="BJ18" s="157">
        <v>38.4</v>
      </c>
      <c r="BK18" s="157">
        <v>46.4</v>
      </c>
      <c r="BL18" s="157">
        <v>54.3</v>
      </c>
      <c r="BM18" s="157">
        <v>129.5</v>
      </c>
      <c r="BN18" s="157">
        <v>34.9</v>
      </c>
      <c r="BO18" s="157">
        <v>35.6</v>
      </c>
      <c r="BP18" s="157">
        <v>18.3</v>
      </c>
      <c r="BQ18" s="157">
        <v>40.9</v>
      </c>
      <c r="BR18" s="157">
        <v>159.80000000000001</v>
      </c>
      <c r="BS18" s="157">
        <v>35.700000000000003</v>
      </c>
      <c r="BT18" s="157">
        <v>37.4</v>
      </c>
      <c r="BU18" s="157">
        <v>40.700000000000003</v>
      </c>
      <c r="BV18" s="157">
        <v>45.8</v>
      </c>
      <c r="BW18" s="157">
        <v>135.1</v>
      </c>
      <c r="BX18" s="157">
        <v>22.5</v>
      </c>
      <c r="BY18" s="157">
        <v>21.3</v>
      </c>
      <c r="BZ18" s="157">
        <v>34.799999999999997</v>
      </c>
      <c r="CA18" s="157">
        <v>56.5</v>
      </c>
    </row>
    <row r="19" spans="2:79">
      <c r="B19" s="131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8"/>
      <c r="BE19" s="158"/>
      <c r="BF19" s="158"/>
      <c r="BG19" s="158"/>
      <c r="BH19" s="158"/>
      <c r="BI19" s="158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</row>
    <row r="20" spans="2:79">
      <c r="B20" s="131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8"/>
      <c r="BE20" s="158"/>
      <c r="BF20" s="158"/>
      <c r="BG20" s="158"/>
      <c r="BH20" s="158"/>
      <c r="BI20" s="158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</row>
    <row r="21" spans="2:79">
      <c r="B21" s="161" t="s">
        <v>115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52"/>
      <c r="AM21" s="152"/>
      <c r="AN21" s="152"/>
      <c r="AO21" s="152"/>
      <c r="AP21" s="152"/>
      <c r="AQ21" s="152"/>
      <c r="AR21" s="152"/>
      <c r="AS21" s="152"/>
      <c r="AT21" s="134"/>
      <c r="AU21" s="134"/>
      <c r="AV21" s="134"/>
      <c r="AW21" s="134"/>
      <c r="AX21" s="134"/>
      <c r="AY21" s="134"/>
      <c r="AZ21" s="134"/>
      <c r="BA21" s="134"/>
      <c r="BB21" s="134"/>
      <c r="BC21" s="134"/>
      <c r="BD21" s="150"/>
      <c r="BE21" s="150"/>
      <c r="BF21" s="150"/>
      <c r="BG21" s="150"/>
      <c r="BH21" s="150"/>
      <c r="BI21" s="150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  <c r="BW21" s="152"/>
      <c r="BX21" s="152"/>
      <c r="BY21" s="152"/>
      <c r="BZ21" s="152"/>
      <c r="CA21" s="152"/>
    </row>
    <row r="22" spans="2:79">
      <c r="B22" s="161" t="s">
        <v>376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52"/>
      <c r="AM22" s="152"/>
      <c r="AN22" s="152"/>
      <c r="AO22" s="152"/>
      <c r="AP22" s="152"/>
      <c r="AQ22" s="152"/>
      <c r="AR22" s="152"/>
      <c r="AS22" s="152"/>
      <c r="AT22" s="134"/>
      <c r="AU22" s="134"/>
      <c r="AV22" s="134"/>
      <c r="AW22" s="134"/>
      <c r="AX22" s="134"/>
      <c r="AY22" s="134"/>
      <c r="AZ22" s="134"/>
      <c r="BA22" s="134"/>
      <c r="BB22" s="134"/>
      <c r="BC22" s="134"/>
      <c r="BD22" s="150"/>
      <c r="BE22" s="150"/>
      <c r="BF22" s="150"/>
      <c r="BG22" s="150"/>
      <c r="BH22" s="150"/>
      <c r="BI22" s="150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</row>
    <row r="23" spans="2:79"/>
    <row r="24" spans="2:79" hidden="1"/>
    <row r="25" spans="2:79" hidden="1"/>
    <row r="26" spans="2:79" hidden="1"/>
    <row r="27" spans="2:79" hidden="1"/>
    <row r="28" spans="2:79" hidden="1"/>
    <row r="29" spans="2:79" hidden="1"/>
    <row r="30" spans="2:79" hidden="1"/>
    <row r="31" spans="2:79" hidden="1"/>
    <row r="32" spans="2:7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</sheetData>
  <pageMargins left="0.511811024" right="0.511811024" top="0.78740157499999996" bottom="0.78740157499999996" header="0.31496062000000002" footer="0.31496062000000002"/>
  <pageSetup orientation="portrait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I25"/>
  <sheetViews>
    <sheetView zoomScale="80" zoomScaleNormal="80" workbookViewId="0"/>
  </sheetViews>
  <sheetFormatPr defaultColWidth="8.85546875" defaultRowHeight="15" outlineLevelCol="1"/>
  <cols>
    <col min="1" max="1" width="8.85546875" style="60"/>
    <col min="2" max="2" width="44.85546875" style="60" customWidth="1"/>
    <col min="3" max="3" width="14.7109375" style="60" bestFit="1" customWidth="1"/>
    <col min="4" max="4" width="8.42578125" style="60" bestFit="1" customWidth="1"/>
    <col min="5" max="5" width="14.7109375" style="60" bestFit="1" customWidth="1"/>
    <col min="6" max="6" width="7.140625" style="60" bestFit="1" customWidth="1"/>
    <col min="7" max="7" width="14.7109375" style="60" bestFit="1" customWidth="1"/>
    <col min="8" max="8" width="7.140625" style="60" bestFit="1" customWidth="1"/>
    <col min="9" max="9" width="14.7109375" style="60" bestFit="1" customWidth="1"/>
    <col min="10" max="10" width="7.140625" style="60" bestFit="1" customWidth="1"/>
    <col min="11" max="11" width="14.7109375" style="60" bestFit="1" customWidth="1"/>
    <col min="12" max="12" width="7.140625" style="60" bestFit="1" customWidth="1"/>
    <col min="13" max="13" width="14.7109375" style="60" bestFit="1" customWidth="1"/>
    <col min="14" max="14" width="8.42578125" style="60" bestFit="1" customWidth="1"/>
    <col min="15" max="15" width="14.7109375" style="60" bestFit="1" customWidth="1"/>
    <col min="16" max="16" width="10.42578125" style="60" bestFit="1" customWidth="1"/>
    <col min="17" max="17" width="14.7109375" style="60" bestFit="1" customWidth="1"/>
    <col min="18" max="18" width="7.140625" style="60" bestFit="1" customWidth="1"/>
    <col min="19" max="19" width="14.28515625" style="60" bestFit="1" customWidth="1"/>
    <col min="20" max="20" width="7.140625" style="60" bestFit="1" customWidth="1"/>
    <col min="21" max="21" width="14.28515625" style="60" bestFit="1" customWidth="1"/>
    <col min="22" max="22" width="7.140625" style="60" bestFit="1" customWidth="1"/>
    <col min="23" max="23" width="14.140625" style="60" bestFit="1" customWidth="1"/>
    <col min="24" max="24" width="8.140625" style="60" bestFit="1" customWidth="1"/>
    <col min="25" max="25" width="14.28515625" style="60" bestFit="1" customWidth="1"/>
    <col min="26" max="26" width="8.140625" style="60" bestFit="1" customWidth="1"/>
    <col min="27" max="27" width="14.28515625" style="60" bestFit="1" customWidth="1"/>
    <col min="28" max="28" width="7" style="60" bestFit="1" customWidth="1"/>
    <col min="29" max="29" width="14.28515625" style="60" bestFit="1" customWidth="1"/>
    <col min="30" max="30" width="7" style="60" bestFit="1" customWidth="1"/>
    <col min="31" max="31" width="14.28515625" style="60" bestFit="1" customWidth="1"/>
    <col min="32" max="32" width="7" style="60" bestFit="1" customWidth="1"/>
    <col min="33" max="33" width="14.140625" style="60" bestFit="1" customWidth="1"/>
    <col min="34" max="34" width="7.5703125" style="60" bestFit="1" customWidth="1"/>
    <col min="35" max="35" width="14.28515625" style="60" bestFit="1" customWidth="1"/>
    <col min="36" max="36" width="7" style="60" bestFit="1" customWidth="1"/>
    <col min="37" max="37" width="14.28515625" style="60" bestFit="1" customWidth="1"/>
    <col min="38" max="38" width="7" style="60" bestFit="1" customWidth="1"/>
    <col min="39" max="39" width="14.28515625" style="60" bestFit="1" customWidth="1"/>
    <col min="40" max="40" width="7" style="60" bestFit="1" customWidth="1"/>
    <col min="41" max="41" width="14.28515625" style="60" bestFit="1" customWidth="1"/>
    <col min="42" max="42" width="7" style="60" bestFit="1" customWidth="1"/>
    <col min="43" max="43" width="14.28515625" style="60" bestFit="1" customWidth="1"/>
    <col min="44" max="44" width="7" style="60" bestFit="1" customWidth="1"/>
    <col min="45" max="45" width="14.140625" style="60" bestFit="1" customWidth="1"/>
    <col min="46" max="47" width="8.42578125" style="60" bestFit="1" customWidth="1"/>
    <col min="48" max="48" width="14.28515625" style="60" bestFit="1" customWidth="1"/>
    <col min="49" max="50" width="7" style="60" bestFit="1" customWidth="1"/>
    <col min="51" max="51" width="14.28515625" style="60" bestFit="1" customWidth="1"/>
    <col min="52" max="53" width="7" style="60" bestFit="1" customWidth="1"/>
    <col min="54" max="54" width="14.28515625" style="60" bestFit="1" customWidth="1"/>
    <col min="55" max="55" width="7" style="60" bestFit="1" customWidth="1"/>
    <col min="56" max="56" width="14.28515625" style="60" bestFit="1" customWidth="1"/>
    <col min="57" max="57" width="7" style="60" bestFit="1" customWidth="1"/>
    <col min="58" max="58" width="14.140625" style="60" bestFit="1" customWidth="1"/>
    <col min="59" max="59" width="8.42578125" style="60" bestFit="1" customWidth="1"/>
    <col min="60" max="60" width="14.28515625" style="60" hidden="1" customWidth="1" outlineLevel="1"/>
    <col min="61" max="61" width="7" style="60" hidden="1" customWidth="1" outlineLevel="1"/>
    <col min="62" max="62" width="14.28515625" style="60" hidden="1" customWidth="1" outlineLevel="1"/>
    <col min="63" max="63" width="7" style="60" hidden="1" customWidth="1" outlineLevel="1"/>
    <col min="64" max="64" width="14.28515625" style="60" hidden="1" customWidth="1" outlineLevel="1"/>
    <col min="65" max="65" width="7" style="60" hidden="1" customWidth="1" outlineLevel="1"/>
    <col min="66" max="66" width="14.28515625" style="60" hidden="1" customWidth="1" outlineLevel="1"/>
    <col min="67" max="67" width="7" style="60" hidden="1" customWidth="1" outlineLevel="1"/>
    <col min="68" max="68" width="14.140625" style="60" bestFit="1" customWidth="1" collapsed="1"/>
    <col min="69" max="69" width="8.42578125" style="60" bestFit="1" customWidth="1"/>
    <col min="70" max="70" width="14.28515625" style="60" hidden="1" customWidth="1" outlineLevel="1"/>
    <col min="71" max="71" width="7" style="60" hidden="1" customWidth="1" outlineLevel="1"/>
    <col min="72" max="72" width="14.28515625" style="60" hidden="1" customWidth="1" outlineLevel="1"/>
    <col min="73" max="73" width="7" style="60" hidden="1" customWidth="1" outlineLevel="1"/>
    <col min="74" max="74" width="14.28515625" style="60" hidden="1" customWidth="1" outlineLevel="1"/>
    <col min="75" max="75" width="7" style="60" hidden="1" customWidth="1" outlineLevel="1"/>
    <col min="76" max="76" width="14.28515625" style="60" hidden="1" customWidth="1" outlineLevel="1"/>
    <col min="77" max="77" width="7" style="60" hidden="1" customWidth="1" outlineLevel="1"/>
    <col min="78" max="78" width="8.42578125" style="60" bestFit="1" customWidth="1" collapsed="1"/>
    <col min="79" max="82" width="7" style="60" hidden="1" customWidth="1" outlineLevel="1"/>
    <col min="83" max="83" width="8.42578125" style="60" bestFit="1" customWidth="1" collapsed="1"/>
    <col min="84" max="87" width="7" style="60" hidden="1" customWidth="1" outlineLevel="1"/>
    <col min="88" max="88" width="8.42578125" style="60" bestFit="1" customWidth="1" collapsed="1"/>
    <col min="89" max="92" width="7" style="60" hidden="1" customWidth="1" outlineLevel="1"/>
    <col min="93" max="93" width="8.28515625" style="60" bestFit="1" customWidth="1" collapsed="1"/>
    <col min="94" max="94" width="7" style="60" hidden="1" customWidth="1" outlineLevel="1"/>
    <col min="95" max="96" width="7.140625" style="60" hidden="1" customWidth="1" outlineLevel="1"/>
    <col min="97" max="97" width="6.85546875" style="60" hidden="1" customWidth="1" outlineLevel="1"/>
    <col min="98" max="98" width="6.85546875" style="60" bestFit="1" customWidth="1" collapsed="1"/>
    <col min="99" max="102" width="6.85546875" style="60" hidden="1" customWidth="1" outlineLevel="1"/>
    <col min="103" max="103" width="6.85546875" style="60" bestFit="1" customWidth="1" collapsed="1"/>
    <col min="104" max="106" width="6.85546875" style="60" hidden="1" customWidth="1" outlineLevel="1"/>
    <col min="107" max="107" width="7.85546875" style="60" hidden="1" customWidth="1" outlineLevel="1"/>
    <col min="108" max="108" width="7.85546875" style="60" bestFit="1" customWidth="1" collapsed="1"/>
    <col min="109" max="112" width="7.85546875" style="60" hidden="1" customWidth="1" outlineLevel="1"/>
    <col min="113" max="113" width="8.85546875" style="60" collapsed="1"/>
    <col min="114" max="16384" width="8.85546875" style="60"/>
  </cols>
  <sheetData>
    <row r="1" spans="2:112">
      <c r="B1" s="60" t="s">
        <v>65</v>
      </c>
    </row>
    <row r="2" spans="2:112">
      <c r="CB2" s="60" t="s">
        <v>56</v>
      </c>
    </row>
    <row r="4" spans="2:112">
      <c r="B4" s="58" t="s">
        <v>53</v>
      </c>
      <c r="C4" s="59" t="s">
        <v>316</v>
      </c>
      <c r="D4" s="59" t="s">
        <v>317</v>
      </c>
      <c r="E4" s="59" t="s">
        <v>314</v>
      </c>
      <c r="F4" s="59" t="s">
        <v>315</v>
      </c>
      <c r="G4" s="59" t="s">
        <v>222</v>
      </c>
      <c r="H4" s="59" t="s">
        <v>223</v>
      </c>
      <c r="I4" s="59" t="s">
        <v>219</v>
      </c>
      <c r="J4" s="59" t="s">
        <v>217</v>
      </c>
      <c r="K4" s="59" t="s">
        <v>215</v>
      </c>
      <c r="L4" s="59" t="s">
        <v>214</v>
      </c>
      <c r="M4" s="59" t="s">
        <v>213</v>
      </c>
      <c r="N4" s="59" t="s">
        <v>212</v>
      </c>
      <c r="O4" s="59" t="s">
        <v>211</v>
      </c>
      <c r="P4" s="59" t="s">
        <v>210</v>
      </c>
      <c r="Q4" s="59" t="s">
        <v>206</v>
      </c>
      <c r="R4" s="59" t="s">
        <v>207</v>
      </c>
      <c r="S4" s="59" t="s">
        <v>204</v>
      </c>
      <c r="T4" s="59" t="s">
        <v>203</v>
      </c>
      <c r="U4" s="59" t="s">
        <v>197</v>
      </c>
      <c r="V4" s="59" t="s">
        <v>198</v>
      </c>
      <c r="W4" s="59" t="s">
        <v>193</v>
      </c>
      <c r="X4" s="59" t="s">
        <v>192</v>
      </c>
      <c r="Y4" s="59" t="s">
        <v>191</v>
      </c>
      <c r="Z4" s="59" t="s">
        <v>190</v>
      </c>
      <c r="AA4" s="59" t="s">
        <v>161</v>
      </c>
      <c r="AB4" s="59" t="s">
        <v>160</v>
      </c>
      <c r="AC4" s="59" t="s">
        <v>155</v>
      </c>
      <c r="AD4" s="59" t="s">
        <v>154</v>
      </c>
      <c r="AE4" s="59" t="s">
        <v>151</v>
      </c>
      <c r="AF4" s="59" t="s">
        <v>150</v>
      </c>
      <c r="AG4" s="59" t="s">
        <v>142</v>
      </c>
      <c r="AH4" s="59" t="s">
        <v>145</v>
      </c>
      <c r="AI4" s="59" t="s">
        <v>140</v>
      </c>
      <c r="AJ4" s="59" t="s">
        <v>141</v>
      </c>
      <c r="AK4" s="59" t="s">
        <v>137</v>
      </c>
      <c r="AL4" s="59" t="s">
        <v>136</v>
      </c>
      <c r="AM4" s="59" t="s">
        <v>128</v>
      </c>
      <c r="AN4" s="59" t="s">
        <v>131</v>
      </c>
      <c r="AO4" s="59" t="s">
        <v>124</v>
      </c>
      <c r="AP4" s="59" t="s">
        <v>126</v>
      </c>
      <c r="AQ4" s="59" t="s">
        <v>124</v>
      </c>
      <c r="AR4" s="59" t="s">
        <v>126</v>
      </c>
      <c r="AS4" s="59" t="s">
        <v>114</v>
      </c>
      <c r="AT4" s="59" t="s">
        <v>113</v>
      </c>
      <c r="AU4" s="59" t="s">
        <v>147</v>
      </c>
      <c r="AV4" s="59" t="s">
        <v>112</v>
      </c>
      <c r="AW4" s="59" t="s">
        <v>111</v>
      </c>
      <c r="AX4" s="59" t="s">
        <v>148</v>
      </c>
      <c r="AY4" s="59" t="s">
        <v>107</v>
      </c>
      <c r="AZ4" s="59" t="s">
        <v>108</v>
      </c>
      <c r="BA4" s="59" t="s">
        <v>149</v>
      </c>
      <c r="BB4" s="59" t="s">
        <v>103</v>
      </c>
      <c r="BC4" s="59" t="s">
        <v>104</v>
      </c>
      <c r="BD4" s="59" t="s">
        <v>99</v>
      </c>
      <c r="BE4" s="59" t="s">
        <v>100</v>
      </c>
      <c r="BF4" s="59" t="s">
        <v>83</v>
      </c>
      <c r="BG4" s="59" t="s">
        <v>85</v>
      </c>
      <c r="BH4" s="59" t="s">
        <v>82</v>
      </c>
      <c r="BI4" s="59" t="s">
        <v>86</v>
      </c>
      <c r="BJ4" s="59" t="s">
        <v>76</v>
      </c>
      <c r="BK4" s="59" t="s">
        <v>87</v>
      </c>
      <c r="BL4" s="59" t="s">
        <v>74</v>
      </c>
      <c r="BM4" s="59" t="s">
        <v>88</v>
      </c>
      <c r="BN4" s="59" t="s">
        <v>73</v>
      </c>
      <c r="BO4" s="59" t="s">
        <v>89</v>
      </c>
      <c r="BP4" s="59" t="s">
        <v>71</v>
      </c>
      <c r="BQ4" s="59" t="s">
        <v>90</v>
      </c>
      <c r="BR4" s="59" t="s">
        <v>70</v>
      </c>
      <c r="BS4" s="59" t="s">
        <v>91</v>
      </c>
      <c r="BT4" s="59" t="s">
        <v>67</v>
      </c>
      <c r="BU4" s="59" t="s">
        <v>92</v>
      </c>
      <c r="BV4" s="59" t="s">
        <v>66</v>
      </c>
      <c r="BW4" s="59" t="s">
        <v>93</v>
      </c>
      <c r="BX4" s="59" t="s">
        <v>58</v>
      </c>
      <c r="BY4" s="59" t="s">
        <v>94</v>
      </c>
      <c r="BZ4" s="59">
        <v>2012</v>
      </c>
      <c r="CA4" s="59" t="s">
        <v>55</v>
      </c>
      <c r="CB4" s="59" t="s">
        <v>54</v>
      </c>
      <c r="CC4" s="59" t="s">
        <v>52</v>
      </c>
      <c r="CD4" s="59" t="s">
        <v>51</v>
      </c>
      <c r="CE4" s="59">
        <v>2011</v>
      </c>
      <c r="CF4" s="59" t="s">
        <v>50</v>
      </c>
      <c r="CG4" s="59" t="s">
        <v>49</v>
      </c>
      <c r="CH4" s="59" t="s">
        <v>48</v>
      </c>
      <c r="CI4" s="59" t="s">
        <v>35</v>
      </c>
      <c r="CJ4" s="59">
        <v>2010</v>
      </c>
      <c r="CK4" s="59" t="s">
        <v>33</v>
      </c>
      <c r="CL4" s="59" t="s">
        <v>32</v>
      </c>
      <c r="CM4" s="59" t="s">
        <v>30</v>
      </c>
      <c r="CN4" s="59" t="s">
        <v>29</v>
      </c>
      <c r="CO4" s="59">
        <v>2009</v>
      </c>
      <c r="CP4" s="59" t="s">
        <v>28</v>
      </c>
      <c r="CQ4" s="59" t="s">
        <v>27</v>
      </c>
      <c r="CR4" s="59" t="s">
        <v>25</v>
      </c>
      <c r="CS4" s="59" t="s">
        <v>26</v>
      </c>
      <c r="CT4" s="59">
        <v>2008</v>
      </c>
      <c r="CU4" s="59" t="s">
        <v>24</v>
      </c>
      <c r="CV4" s="59" t="s">
        <v>23</v>
      </c>
      <c r="CW4" s="59" t="s">
        <v>22</v>
      </c>
      <c r="CX4" s="59" t="s">
        <v>20</v>
      </c>
      <c r="CY4" s="59">
        <v>2007</v>
      </c>
      <c r="CZ4" s="59" t="s">
        <v>19</v>
      </c>
      <c r="DA4" s="59" t="s">
        <v>17</v>
      </c>
      <c r="DB4" s="59" t="s">
        <v>18</v>
      </c>
      <c r="DC4" s="59" t="s">
        <v>16</v>
      </c>
      <c r="DD4" s="59">
        <v>2006</v>
      </c>
      <c r="DE4" s="59" t="s">
        <v>0</v>
      </c>
      <c r="DF4" s="59" t="s">
        <v>1</v>
      </c>
      <c r="DG4" s="59" t="s">
        <v>2</v>
      </c>
      <c r="DH4" s="59" t="s">
        <v>3</v>
      </c>
    </row>
    <row r="5" spans="2:112">
      <c r="B5" s="123" t="s">
        <v>331</v>
      </c>
      <c r="C5" s="124">
        <v>283846.31787955179</v>
      </c>
      <c r="D5" s="124">
        <v>283846.31787955179</v>
      </c>
      <c r="E5" s="124">
        <v>76448.254379551814</v>
      </c>
      <c r="F5" s="124">
        <v>76448.254379551814</v>
      </c>
      <c r="G5" s="124">
        <v>72974.983000000007</v>
      </c>
      <c r="H5" s="124">
        <v>72974.983000000007</v>
      </c>
      <c r="I5" s="124">
        <v>60100.789499999992</v>
      </c>
      <c r="J5" s="124">
        <v>60100.789499999992</v>
      </c>
      <c r="K5" s="124">
        <v>74322.290999999997</v>
      </c>
      <c r="L5" s="124">
        <v>74322.290999999997</v>
      </c>
      <c r="M5" s="125">
        <v>291630</v>
      </c>
      <c r="N5" s="125">
        <v>291630</v>
      </c>
      <c r="O5" s="125">
        <v>74661</v>
      </c>
      <c r="P5" s="125">
        <v>74661</v>
      </c>
      <c r="Q5" s="125">
        <v>73327</v>
      </c>
      <c r="R5" s="125">
        <v>73327</v>
      </c>
      <c r="S5" s="126">
        <v>67889</v>
      </c>
      <c r="T5" s="126">
        <v>67889</v>
      </c>
      <c r="U5" s="126">
        <v>75753</v>
      </c>
      <c r="V5" s="126">
        <v>75753</v>
      </c>
      <c r="W5" s="126">
        <v>295898</v>
      </c>
      <c r="X5" s="126">
        <v>295898</v>
      </c>
      <c r="Y5" s="126">
        <v>75171</v>
      </c>
      <c r="Z5" s="126">
        <v>75171</v>
      </c>
      <c r="AA5" s="126">
        <v>74942</v>
      </c>
      <c r="AB5" s="126">
        <v>74942</v>
      </c>
      <c r="AC5" s="126">
        <v>71519</v>
      </c>
      <c r="AD5" s="126">
        <v>71519</v>
      </c>
      <c r="AE5" s="126">
        <v>74266</v>
      </c>
      <c r="AF5" s="126">
        <v>74266</v>
      </c>
      <c r="AG5" s="126">
        <v>285181</v>
      </c>
      <c r="AH5" s="126">
        <v>285181</v>
      </c>
      <c r="AI5" s="126">
        <v>71822</v>
      </c>
      <c r="AJ5" s="126">
        <v>71822</v>
      </c>
      <c r="AK5" s="126">
        <v>70053</v>
      </c>
      <c r="AL5" s="126">
        <v>70053</v>
      </c>
      <c r="AM5" s="126">
        <v>69497</v>
      </c>
      <c r="AN5" s="126">
        <v>69497</v>
      </c>
      <c r="AO5" s="126">
        <v>73809.402000000002</v>
      </c>
      <c r="AP5" s="126">
        <v>73809.402000000002</v>
      </c>
      <c r="AQ5" s="126">
        <v>73809</v>
      </c>
      <c r="AR5" s="126">
        <v>73809</v>
      </c>
      <c r="AS5" s="126">
        <v>291223</v>
      </c>
      <c r="AT5" s="126">
        <v>291223</v>
      </c>
      <c r="AU5" s="126">
        <v>291223</v>
      </c>
      <c r="AV5" s="126">
        <v>75240</v>
      </c>
      <c r="AW5" s="126">
        <v>75240</v>
      </c>
      <c r="AX5" s="126">
        <v>75240</v>
      </c>
      <c r="AY5" s="126">
        <v>75088</v>
      </c>
      <c r="AZ5" s="126">
        <v>75088</v>
      </c>
      <c r="BA5" s="126">
        <v>75088</v>
      </c>
      <c r="BB5" s="126">
        <v>69866</v>
      </c>
      <c r="BC5" s="126">
        <v>69866</v>
      </c>
      <c r="BD5" s="126">
        <v>71029</v>
      </c>
      <c r="BE5" s="126">
        <v>71029</v>
      </c>
      <c r="BF5" s="126">
        <v>264200</v>
      </c>
      <c r="BG5" s="126">
        <v>264200</v>
      </c>
      <c r="BH5" s="126">
        <v>72834</v>
      </c>
      <c r="BI5" s="126">
        <v>72834</v>
      </c>
      <c r="BJ5" s="126">
        <v>70921</v>
      </c>
      <c r="BK5" s="126">
        <v>70921</v>
      </c>
      <c r="BL5" s="126">
        <v>62058</v>
      </c>
      <c r="BM5" s="126">
        <v>62058</v>
      </c>
      <c r="BN5" s="126">
        <v>58387</v>
      </c>
      <c r="BO5" s="126">
        <v>58387</v>
      </c>
      <c r="BP5" s="126">
        <v>220053</v>
      </c>
      <c r="BQ5" s="126">
        <v>220053</v>
      </c>
      <c r="BR5" s="126">
        <v>56944</v>
      </c>
      <c r="BS5" s="126">
        <v>56944</v>
      </c>
      <c r="BT5" s="126">
        <v>57155</v>
      </c>
      <c r="BU5" s="126">
        <v>57155</v>
      </c>
      <c r="BV5" s="126">
        <v>52328</v>
      </c>
      <c r="BW5" s="126">
        <v>52328</v>
      </c>
      <c r="BX5" s="126">
        <v>52626</v>
      </c>
      <c r="BY5" s="126">
        <v>52626</v>
      </c>
      <c r="BZ5" s="126">
        <v>207372</v>
      </c>
      <c r="CA5" s="126">
        <v>52922</v>
      </c>
      <c r="CB5" s="126">
        <v>52691</v>
      </c>
      <c r="CC5" s="126">
        <v>49512</v>
      </c>
      <c r="CD5" s="126">
        <v>52247</v>
      </c>
      <c r="CE5" s="126">
        <v>200344</v>
      </c>
      <c r="CF5" s="126">
        <v>51214</v>
      </c>
      <c r="CG5" s="126">
        <v>50292</v>
      </c>
      <c r="CH5" s="126">
        <v>49503</v>
      </c>
      <c r="CI5" s="126">
        <v>49335</v>
      </c>
      <c r="CJ5" s="126">
        <v>180051</v>
      </c>
      <c r="CK5" s="126">
        <v>48571</v>
      </c>
      <c r="CL5" s="126">
        <v>46513</v>
      </c>
      <c r="CM5" s="126">
        <v>44231.695999999996</v>
      </c>
      <c r="CN5" s="126">
        <v>40734.855000000003</v>
      </c>
      <c r="CO5" s="126">
        <v>118099.573</v>
      </c>
      <c r="CP5" s="126">
        <v>35878.440999999999</v>
      </c>
      <c r="CQ5" s="127">
        <v>31998.864000000001</v>
      </c>
      <c r="CR5" s="127">
        <v>26144.77</v>
      </c>
      <c r="CS5" s="127">
        <v>24077.498</v>
      </c>
      <c r="CT5" s="127">
        <v>95295.717999999993</v>
      </c>
      <c r="CU5" s="127">
        <v>23990.085999999999</v>
      </c>
      <c r="CV5" s="127">
        <v>24086.289000000001</v>
      </c>
      <c r="CW5" s="127">
        <v>24394.992999999999</v>
      </c>
      <c r="CX5" s="127">
        <v>22824.350999999999</v>
      </c>
      <c r="CY5" s="127">
        <v>75345.441000000006</v>
      </c>
      <c r="CZ5" s="127">
        <v>19337.839</v>
      </c>
      <c r="DA5" s="127">
        <v>19052.381000000001</v>
      </c>
      <c r="DB5" s="127">
        <v>18044.895</v>
      </c>
      <c r="DC5" s="128">
        <v>18910.326000000001</v>
      </c>
      <c r="DD5" s="128">
        <v>69010.176999999996</v>
      </c>
      <c r="DE5" s="128">
        <v>17679.736000000001</v>
      </c>
      <c r="DF5" s="128">
        <v>16324.272000000001</v>
      </c>
      <c r="DG5" s="128">
        <v>15656.065000000001</v>
      </c>
      <c r="DH5" s="128">
        <v>17458.634999999998</v>
      </c>
    </row>
    <row r="6" spans="2:112">
      <c r="B6" s="123" t="s">
        <v>332</v>
      </c>
      <c r="C6" s="129">
        <v>8.5173440281518022</v>
      </c>
      <c r="D6" s="129">
        <v>8.5173440281518022</v>
      </c>
      <c r="E6" s="129">
        <v>8.4504325027353993</v>
      </c>
      <c r="F6" s="129">
        <v>8.4504325027353993</v>
      </c>
      <c r="G6" s="129">
        <v>8.3904179833126449</v>
      </c>
      <c r="H6" s="129">
        <v>8.3904179833126449</v>
      </c>
      <c r="I6" s="129">
        <v>8.4193583193842496</v>
      </c>
      <c r="J6" s="129">
        <v>8.4193583193842496</v>
      </c>
      <c r="K6" s="130">
        <v>8.8699999999999992</v>
      </c>
      <c r="L6" s="130">
        <v>8.8699999999999992</v>
      </c>
      <c r="M6" s="131">
        <v>8.67</v>
      </c>
      <c r="N6" s="131">
        <v>8.67</v>
      </c>
      <c r="O6" s="131">
        <v>8.61</v>
      </c>
      <c r="P6" s="131">
        <v>8.61</v>
      </c>
      <c r="Q6" s="131">
        <v>8.58</v>
      </c>
      <c r="R6" s="131">
        <v>8.58</v>
      </c>
      <c r="S6" s="132">
        <v>8.61</v>
      </c>
      <c r="T6" s="133">
        <v>8.61</v>
      </c>
      <c r="U6" s="133">
        <v>8.8800000000000008</v>
      </c>
      <c r="V6" s="133">
        <v>8.8800000000000008</v>
      </c>
      <c r="W6" s="133">
        <v>8.56</v>
      </c>
      <c r="X6" s="133">
        <v>8.56</v>
      </c>
      <c r="Y6" s="133">
        <v>8.56</v>
      </c>
      <c r="Z6" s="133">
        <v>8.56</v>
      </c>
      <c r="AA6" s="133">
        <v>8.67</v>
      </c>
      <c r="AB6" s="133">
        <v>8.67</v>
      </c>
      <c r="AC6" s="133">
        <v>8.44</v>
      </c>
      <c r="AD6" s="133">
        <v>8.44</v>
      </c>
      <c r="AE6" s="133">
        <v>8.57</v>
      </c>
      <c r="AF6" s="133">
        <v>8.57</v>
      </c>
      <c r="AG6" s="133">
        <v>7.93</v>
      </c>
      <c r="AH6" s="133">
        <v>7.93</v>
      </c>
      <c r="AI6" s="133">
        <v>8.11</v>
      </c>
      <c r="AJ6" s="133">
        <v>8.11</v>
      </c>
      <c r="AK6" s="133">
        <v>7.99</v>
      </c>
      <c r="AL6" s="133">
        <v>7.99</v>
      </c>
      <c r="AM6" s="133">
        <v>7.76</v>
      </c>
      <c r="AN6" s="133">
        <v>7.76</v>
      </c>
      <c r="AO6" s="133">
        <v>7.86</v>
      </c>
      <c r="AP6" s="133">
        <v>7.86</v>
      </c>
      <c r="AQ6" s="133">
        <v>7.86</v>
      </c>
      <c r="AR6" s="133">
        <v>7.86</v>
      </c>
      <c r="AS6" s="133">
        <v>7.2390813912362688</v>
      </c>
      <c r="AT6" s="133">
        <v>7.2390813912362688</v>
      </c>
      <c r="AU6" s="133">
        <v>7.2390813912362688</v>
      </c>
      <c r="AV6" s="133">
        <v>7.43</v>
      </c>
      <c r="AW6" s="133">
        <v>7.43</v>
      </c>
      <c r="AX6" s="133">
        <v>7.43</v>
      </c>
      <c r="AY6" s="133">
        <v>7.27</v>
      </c>
      <c r="AZ6" s="133">
        <v>8.5500000000000007</v>
      </c>
      <c r="BA6" s="133">
        <v>8.5500000000000007</v>
      </c>
      <c r="BB6" s="133">
        <v>7.07</v>
      </c>
      <c r="BC6" s="133">
        <v>7.07</v>
      </c>
      <c r="BD6" s="133">
        <v>7.17</v>
      </c>
      <c r="BE6" s="133">
        <v>7.17</v>
      </c>
      <c r="BF6" s="133">
        <v>7.15</v>
      </c>
      <c r="BG6" s="133">
        <v>7.15</v>
      </c>
      <c r="BH6" s="133">
        <v>6.98</v>
      </c>
      <c r="BI6" s="133">
        <v>6.98</v>
      </c>
      <c r="BJ6" s="133">
        <v>6.85</v>
      </c>
      <c r="BK6" s="133">
        <v>6.85</v>
      </c>
      <c r="BL6" s="133">
        <v>7.04</v>
      </c>
      <c r="BM6" s="133">
        <v>7.04</v>
      </c>
      <c r="BN6" s="133">
        <v>7.82</v>
      </c>
      <c r="BO6" s="133">
        <v>7.82</v>
      </c>
      <c r="BP6" s="133">
        <v>7.67</v>
      </c>
      <c r="BQ6" s="133">
        <v>7.67</v>
      </c>
      <c r="BR6" s="133">
        <v>7.71</v>
      </c>
      <c r="BS6" s="133">
        <v>7.71</v>
      </c>
      <c r="BT6" s="133">
        <v>7.66</v>
      </c>
      <c r="BU6" s="133">
        <v>7.66</v>
      </c>
      <c r="BV6" s="133">
        <v>7.57</v>
      </c>
      <c r="BW6" s="133">
        <v>7.57</v>
      </c>
      <c r="BX6" s="133">
        <v>7.77</v>
      </c>
      <c r="BY6" s="133">
        <v>7.77</v>
      </c>
      <c r="BZ6" s="133">
        <v>7.47</v>
      </c>
      <c r="CA6" s="134">
        <v>7.68</v>
      </c>
      <c r="CB6" s="134">
        <v>7.61</v>
      </c>
      <c r="CC6" s="134">
        <v>7.13</v>
      </c>
      <c r="CD6" s="134">
        <v>7.42</v>
      </c>
      <c r="CE6" s="134">
        <v>6.94</v>
      </c>
      <c r="CF6" s="134">
        <v>7.15</v>
      </c>
      <c r="CG6" s="134">
        <v>7.05</v>
      </c>
      <c r="CH6" s="134">
        <v>6.67</v>
      </c>
      <c r="CI6" s="134">
        <v>6.28</v>
      </c>
      <c r="CJ6" s="134">
        <v>6.85</v>
      </c>
      <c r="CK6" s="135">
        <v>6.8</v>
      </c>
      <c r="CL6" s="135">
        <v>6.81</v>
      </c>
      <c r="CM6" s="135">
        <v>6.5404554925951732</v>
      </c>
      <c r="CN6" s="136">
        <v>7.29</v>
      </c>
      <c r="CO6" s="136">
        <v>8.44</v>
      </c>
      <c r="CP6" s="137">
        <v>7.9891713144920145</v>
      </c>
      <c r="CQ6" s="133">
        <v>7.9127809037220818</v>
      </c>
      <c r="CR6" s="133">
        <v>8.8153180423131818</v>
      </c>
      <c r="CS6" s="133">
        <v>9.4418448295582866</v>
      </c>
      <c r="CT6" s="134">
        <v>8.67</v>
      </c>
      <c r="CU6" s="134">
        <v>9.2899999999999991</v>
      </c>
      <c r="CV6" s="134">
        <v>8.85</v>
      </c>
      <c r="CW6" s="134">
        <v>8.0399999999999991</v>
      </c>
      <c r="CX6" s="134">
        <v>8.49</v>
      </c>
      <c r="CY6" s="134">
        <v>8.6300000000000008</v>
      </c>
      <c r="CZ6" s="134">
        <v>8.94</v>
      </c>
      <c r="DA6" s="134">
        <v>8.7100000000000009</v>
      </c>
      <c r="DB6" s="138">
        <v>8.1999999999999993</v>
      </c>
      <c r="DC6" s="139">
        <v>8.65</v>
      </c>
      <c r="DD6" s="140">
        <v>8.43</v>
      </c>
      <c r="DE6" s="140">
        <v>8.57</v>
      </c>
      <c r="DF6" s="140">
        <v>8.82</v>
      </c>
      <c r="DG6" s="140">
        <v>8.64</v>
      </c>
      <c r="DH6" s="139">
        <v>8.64</v>
      </c>
    </row>
    <row r="7" spans="2:112">
      <c r="B7" s="141" t="s">
        <v>335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3"/>
      <c r="O7" s="143"/>
      <c r="P7" s="143"/>
      <c r="Q7" s="143"/>
      <c r="R7" s="143"/>
      <c r="S7" s="143"/>
      <c r="T7" s="144"/>
      <c r="U7" s="144"/>
      <c r="V7" s="144"/>
      <c r="W7" s="143"/>
      <c r="X7" s="143"/>
      <c r="Y7" s="143"/>
      <c r="Z7" s="143"/>
      <c r="AA7" s="144"/>
      <c r="AB7" s="144"/>
      <c r="AC7" s="144"/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4"/>
      <c r="CB7" s="144"/>
      <c r="CC7" s="144"/>
      <c r="CD7" s="144"/>
      <c r="CE7" s="144"/>
      <c r="CF7" s="144"/>
      <c r="CG7" s="144"/>
      <c r="CH7" s="144"/>
      <c r="CI7" s="144"/>
      <c r="CJ7" s="144"/>
      <c r="CK7" s="145"/>
      <c r="CL7" s="145"/>
      <c r="CM7" s="145"/>
      <c r="CN7" s="146"/>
      <c r="CO7" s="146"/>
      <c r="CP7" s="146"/>
      <c r="CQ7" s="144"/>
      <c r="CR7" s="144"/>
      <c r="CS7" s="144"/>
      <c r="CT7" s="144"/>
      <c r="CU7" s="144"/>
      <c r="CV7" s="140"/>
      <c r="CW7" s="140"/>
      <c r="CX7" s="140"/>
      <c r="CY7" s="140"/>
      <c r="CZ7" s="140"/>
      <c r="DA7" s="140"/>
      <c r="DB7" s="140"/>
      <c r="DC7" s="140"/>
      <c r="DD7" s="147"/>
      <c r="DE7" s="147"/>
      <c r="DF7" s="147"/>
      <c r="DG7" s="147"/>
      <c r="DH7" s="147"/>
    </row>
    <row r="8" spans="2:112">
      <c r="B8" s="123" t="s">
        <v>4</v>
      </c>
      <c r="C8" s="148">
        <v>6610.3</v>
      </c>
      <c r="D8" s="148">
        <v>6610.3</v>
      </c>
      <c r="E8" s="148">
        <v>6610.3</v>
      </c>
      <c r="F8" s="148">
        <v>6610.3</v>
      </c>
      <c r="G8" s="148">
        <v>6704.0370000000003</v>
      </c>
      <c r="H8" s="148">
        <v>6704.0370000000003</v>
      </c>
      <c r="I8" s="148">
        <v>6535.6170000000002</v>
      </c>
      <c r="J8" s="148">
        <v>6535.6170000000002</v>
      </c>
      <c r="K8" s="148">
        <v>5047.8</v>
      </c>
      <c r="L8" s="148">
        <v>5047.8</v>
      </c>
      <c r="M8" s="149">
        <v>4780.7</v>
      </c>
      <c r="N8" s="149">
        <v>4780.7</v>
      </c>
      <c r="O8" s="149">
        <v>4780.7</v>
      </c>
      <c r="P8" s="149">
        <v>4780.7</v>
      </c>
      <c r="Q8" s="149">
        <v>4560.8</v>
      </c>
      <c r="R8" s="149">
        <v>4560.8</v>
      </c>
      <c r="S8" s="149">
        <v>4613.7</v>
      </c>
      <c r="T8" s="150">
        <v>4613.7</v>
      </c>
      <c r="U8" s="150">
        <v>4423.3999999999996</v>
      </c>
      <c r="V8" s="150">
        <v>4423.3999999999996</v>
      </c>
      <c r="W8" s="132">
        <v>4320.8</v>
      </c>
      <c r="X8" s="132">
        <v>4320.8</v>
      </c>
      <c r="Y8" s="132">
        <v>4320.8</v>
      </c>
      <c r="Z8" s="132">
        <v>4320.8</v>
      </c>
      <c r="AA8" s="150">
        <v>4172.8999999999996</v>
      </c>
      <c r="AB8" s="150">
        <v>4172.8999999999996</v>
      </c>
      <c r="AC8" s="150">
        <v>4273.8999999999996</v>
      </c>
      <c r="AD8" s="150">
        <v>4273.8999999999996</v>
      </c>
      <c r="AE8" s="150">
        <v>4201.8</v>
      </c>
      <c r="AF8" s="150">
        <v>4201.8</v>
      </c>
      <c r="AG8" s="150">
        <v>4271.6000000000004</v>
      </c>
      <c r="AH8" s="150">
        <v>4271.6000000000004</v>
      </c>
      <c r="AI8" s="150">
        <v>4271.6000000000004</v>
      </c>
      <c r="AJ8" s="150">
        <v>4271.6000000000004</v>
      </c>
      <c r="AK8" s="150">
        <v>4116.6000000000004</v>
      </c>
      <c r="AL8" s="150">
        <v>4116.6000000000004</v>
      </c>
      <c r="AM8" s="150">
        <v>4054.5</v>
      </c>
      <c r="AN8" s="150">
        <v>4054.5</v>
      </c>
      <c r="AO8" s="150">
        <v>4479.8</v>
      </c>
      <c r="AP8" s="150">
        <v>4438.4938667789811</v>
      </c>
      <c r="AQ8" s="150">
        <v>4479.8</v>
      </c>
      <c r="AR8" s="150">
        <v>4438.4938667789811</v>
      </c>
      <c r="AS8" s="150">
        <v>4499.8700000000008</v>
      </c>
      <c r="AT8" s="150">
        <v>4456.3700000000008</v>
      </c>
      <c r="AU8" s="150">
        <v>4456.3700000000008</v>
      </c>
      <c r="AV8" s="150">
        <v>4499.8700000000008</v>
      </c>
      <c r="AW8" s="150">
        <v>4456.3700000000008</v>
      </c>
      <c r="AX8" s="150">
        <v>4456.3700000000008</v>
      </c>
      <c r="AY8" s="150">
        <v>4431.7</v>
      </c>
      <c r="AZ8" s="150">
        <v>4431.7</v>
      </c>
      <c r="BA8" s="150">
        <v>4431.7</v>
      </c>
      <c r="BB8" s="150">
        <v>4037.7</v>
      </c>
      <c r="BC8" s="150">
        <v>4360.7</v>
      </c>
      <c r="BD8" s="150">
        <v>3526.8</v>
      </c>
      <c r="BE8" s="150">
        <v>3752.5</v>
      </c>
      <c r="BF8" s="150">
        <v>3525.1</v>
      </c>
      <c r="BG8" s="150">
        <v>3732</v>
      </c>
      <c r="BH8" s="150">
        <v>3525.1</v>
      </c>
      <c r="BI8" s="150">
        <v>3732</v>
      </c>
      <c r="BJ8" s="151">
        <v>3111.1</v>
      </c>
      <c r="BK8" s="151">
        <v>3298.8</v>
      </c>
      <c r="BL8" s="150">
        <v>2982.9969999999998</v>
      </c>
      <c r="BM8" s="150">
        <v>3167.0029999999992</v>
      </c>
      <c r="BN8" s="150">
        <v>2288</v>
      </c>
      <c r="BO8" s="150">
        <v>2458.3000000000002</v>
      </c>
      <c r="BP8" s="150">
        <v>2548</v>
      </c>
      <c r="BQ8" s="150">
        <v>2679.9</v>
      </c>
      <c r="BR8" s="150">
        <v>2548</v>
      </c>
      <c r="BS8" s="150">
        <v>2679.9</v>
      </c>
      <c r="BT8" s="150">
        <v>2321.1</v>
      </c>
      <c r="BU8" s="150">
        <v>2437.6999999999998</v>
      </c>
      <c r="BV8" s="150">
        <v>2347.5</v>
      </c>
      <c r="BW8" s="150">
        <v>2454</v>
      </c>
      <c r="BX8" s="150">
        <v>2122.1999999999998</v>
      </c>
      <c r="BY8" s="150">
        <v>2227.1</v>
      </c>
      <c r="BZ8" s="150">
        <v>2258.4</v>
      </c>
      <c r="CA8" s="150">
        <v>2258.4</v>
      </c>
      <c r="CB8" s="150">
        <v>2237.6999999999998</v>
      </c>
      <c r="CC8" s="150">
        <v>2283.6</v>
      </c>
      <c r="CD8" s="150">
        <v>979.5</v>
      </c>
      <c r="CE8" s="150">
        <v>1004.3</v>
      </c>
      <c r="CF8" s="150">
        <v>1004.3</v>
      </c>
      <c r="CG8" s="150">
        <v>943.5</v>
      </c>
      <c r="CH8" s="150">
        <v>965.9</v>
      </c>
      <c r="CI8" s="150">
        <v>855.1</v>
      </c>
      <c r="CJ8" s="150">
        <v>898.7</v>
      </c>
      <c r="CK8" s="150">
        <v>898.7</v>
      </c>
      <c r="CL8" s="150">
        <v>625.9</v>
      </c>
      <c r="CM8" s="150">
        <v>606.59099999999989</v>
      </c>
      <c r="CN8" s="150">
        <v>1314.1</v>
      </c>
      <c r="CO8" s="150">
        <v>1311</v>
      </c>
      <c r="CP8" s="150">
        <v>1311</v>
      </c>
      <c r="CQ8" s="152">
        <v>1198</v>
      </c>
      <c r="CR8" s="152">
        <v>1084.3</v>
      </c>
      <c r="CS8" s="152">
        <v>969.3</v>
      </c>
      <c r="CT8" s="152">
        <v>982.4</v>
      </c>
      <c r="CU8" s="152">
        <v>982.4</v>
      </c>
      <c r="CV8" s="152">
        <v>961.2</v>
      </c>
      <c r="CW8" s="152">
        <v>964.8</v>
      </c>
      <c r="CX8" s="152">
        <v>933.2</v>
      </c>
      <c r="CY8" s="152">
        <v>443.3</v>
      </c>
      <c r="CZ8" s="152">
        <v>443.3</v>
      </c>
      <c r="DA8" s="152">
        <v>448.8</v>
      </c>
      <c r="DB8" s="152">
        <v>399.5</v>
      </c>
      <c r="DC8" s="152">
        <v>403.6</v>
      </c>
      <c r="DD8" s="152">
        <v>371.2</v>
      </c>
      <c r="DE8" s="152">
        <v>371.2</v>
      </c>
      <c r="DF8" s="152">
        <v>309.60000000000002</v>
      </c>
      <c r="DG8" s="152">
        <v>209.7</v>
      </c>
      <c r="DH8" s="152">
        <v>222.8</v>
      </c>
    </row>
    <row r="9" spans="2:112">
      <c r="B9" s="131" t="s">
        <v>5</v>
      </c>
      <c r="C9" s="153">
        <v>455.351</v>
      </c>
      <c r="D9" s="153">
        <v>455.351</v>
      </c>
      <c r="E9" s="153">
        <v>455.351</v>
      </c>
      <c r="F9" s="153">
        <v>455.351</v>
      </c>
      <c r="G9" s="153">
        <v>375.63299999999998</v>
      </c>
      <c r="H9" s="153">
        <v>375.63299999999998</v>
      </c>
      <c r="I9" s="153">
        <v>787.26800000000003</v>
      </c>
      <c r="J9" s="153">
        <v>787.26800000000003</v>
      </c>
      <c r="K9" s="130">
        <v>726.4</v>
      </c>
      <c r="L9" s="130">
        <v>726.4</v>
      </c>
      <c r="M9" s="131">
        <v>640.29999999999995</v>
      </c>
      <c r="N9" s="131">
        <v>640.29999999999995</v>
      </c>
      <c r="O9" s="131">
        <v>640.29999999999995</v>
      </c>
      <c r="P9" s="131">
        <v>640.29999999999995</v>
      </c>
      <c r="Q9" s="149">
        <v>778.11300000000006</v>
      </c>
      <c r="R9" s="149">
        <v>778.11300000000006</v>
      </c>
      <c r="S9" s="149">
        <v>716.89099999999996</v>
      </c>
      <c r="T9" s="149">
        <v>716.89099999999996</v>
      </c>
      <c r="U9" s="149">
        <v>726.38800000000003</v>
      </c>
      <c r="V9" s="149">
        <v>844.25900000000001</v>
      </c>
      <c r="W9" s="150">
        <v>756.57</v>
      </c>
      <c r="X9" s="150">
        <v>756.57</v>
      </c>
      <c r="Y9" s="150">
        <v>756.57</v>
      </c>
      <c r="Z9" s="150">
        <v>756.57</v>
      </c>
      <c r="AA9" s="150">
        <v>787.48900000000003</v>
      </c>
      <c r="AB9" s="150">
        <v>787.48900000000003</v>
      </c>
      <c r="AC9" s="150">
        <v>648.62099999999998</v>
      </c>
      <c r="AD9" s="150">
        <v>648.62099999999998</v>
      </c>
      <c r="AE9" s="150">
        <v>564.79399999999998</v>
      </c>
      <c r="AF9" s="150">
        <v>564.79399999999998</v>
      </c>
      <c r="AG9" s="150">
        <v>572.54700000000003</v>
      </c>
      <c r="AH9" s="150">
        <v>572.54700000000003</v>
      </c>
      <c r="AI9" s="150">
        <v>572.54700000000003</v>
      </c>
      <c r="AJ9" s="150">
        <v>572.54700000000003</v>
      </c>
      <c r="AK9" s="150">
        <v>519.6</v>
      </c>
      <c r="AL9" s="150">
        <v>519.6</v>
      </c>
      <c r="AM9" s="150">
        <v>6781.7049999999999</v>
      </c>
      <c r="AN9" s="150">
        <v>6781.7049999999999</v>
      </c>
      <c r="AO9" s="150">
        <v>1701.9760000000001</v>
      </c>
      <c r="AP9" s="150">
        <v>1701.9760000000001</v>
      </c>
      <c r="AQ9" s="150">
        <v>1701.9760000000001</v>
      </c>
      <c r="AR9" s="150">
        <v>1701.9760000000001</v>
      </c>
      <c r="AS9" s="150">
        <v>1638.5</v>
      </c>
      <c r="AT9" s="150">
        <v>1638.5</v>
      </c>
      <c r="AU9" s="150">
        <v>1638.5</v>
      </c>
      <c r="AV9" s="150">
        <v>1638.5</v>
      </c>
      <c r="AW9" s="150">
        <v>1638.5</v>
      </c>
      <c r="AX9" s="150">
        <v>1638.5</v>
      </c>
      <c r="AY9" s="150">
        <v>1618.6</v>
      </c>
      <c r="AZ9" s="150">
        <v>1618.6</v>
      </c>
      <c r="BA9" s="150">
        <v>1618.6</v>
      </c>
      <c r="BB9" s="150">
        <v>7305.6239999999998</v>
      </c>
      <c r="BC9" s="150">
        <v>7306.1229999999996</v>
      </c>
      <c r="BD9" s="150">
        <v>1814</v>
      </c>
      <c r="BE9" s="150">
        <v>1814.4</v>
      </c>
      <c r="BF9" s="150">
        <v>1784.2</v>
      </c>
      <c r="BG9" s="150">
        <v>1784.2</v>
      </c>
      <c r="BH9" s="150">
        <v>1784.1859999999999</v>
      </c>
      <c r="BI9" s="150">
        <v>1784.1859999999999</v>
      </c>
      <c r="BJ9" s="150">
        <v>2026.932</v>
      </c>
      <c r="BK9" s="150">
        <v>2026.932</v>
      </c>
      <c r="BL9" s="150">
        <v>1947.5440000000001</v>
      </c>
      <c r="BM9" s="150">
        <v>1947.5440000000001</v>
      </c>
      <c r="BN9" s="150">
        <v>2374.6</v>
      </c>
      <c r="BO9" s="150">
        <v>2374.6</v>
      </c>
      <c r="BP9" s="150">
        <v>2098</v>
      </c>
      <c r="BQ9" s="150">
        <v>2098</v>
      </c>
      <c r="BR9" s="150">
        <v>2098</v>
      </c>
      <c r="BS9" s="150">
        <v>2098</v>
      </c>
      <c r="BT9" s="150">
        <v>2170</v>
      </c>
      <c r="BU9" s="150">
        <v>2170</v>
      </c>
      <c r="BV9" s="150">
        <v>2062.7919999999999</v>
      </c>
      <c r="BW9" s="150">
        <v>2062.7919999999999</v>
      </c>
      <c r="BX9" s="150">
        <v>2230.6289999999999</v>
      </c>
      <c r="BY9" s="150">
        <v>2230.6289999999999</v>
      </c>
      <c r="BZ9" s="150">
        <v>2125.4870000000001</v>
      </c>
      <c r="CA9" s="150">
        <v>2125.4870000000001</v>
      </c>
      <c r="CB9" s="150">
        <v>2140.61</v>
      </c>
      <c r="CC9" s="150">
        <v>2040.43</v>
      </c>
      <c r="CD9" s="150">
        <v>1943.194</v>
      </c>
      <c r="CE9" s="150">
        <v>1885.1010000000001</v>
      </c>
      <c r="CF9" s="150">
        <v>1885.1010000000001</v>
      </c>
      <c r="CG9" s="150">
        <v>1925.162</v>
      </c>
      <c r="CH9" s="150">
        <v>1821.434</v>
      </c>
      <c r="CI9" s="150">
        <v>1879.81</v>
      </c>
      <c r="CJ9" s="150">
        <v>1781.203</v>
      </c>
      <c r="CK9" s="150">
        <v>1781.203</v>
      </c>
      <c r="CL9" s="150">
        <v>1622.675</v>
      </c>
      <c r="CM9" s="150">
        <v>1536.0409999999999</v>
      </c>
      <c r="CN9" s="150">
        <v>630.62</v>
      </c>
      <c r="CO9" s="150">
        <v>630.89</v>
      </c>
      <c r="CP9" s="150">
        <v>630.89</v>
      </c>
      <c r="CQ9" s="152">
        <v>651.1</v>
      </c>
      <c r="CR9" s="152">
        <v>660.8</v>
      </c>
      <c r="CS9" s="152">
        <v>635.4</v>
      </c>
      <c r="CT9" s="152">
        <v>581.1</v>
      </c>
      <c r="CU9" s="152">
        <v>581.1</v>
      </c>
      <c r="CV9" s="152">
        <v>599.4</v>
      </c>
      <c r="CW9" s="152">
        <v>562.9</v>
      </c>
      <c r="CX9" s="152">
        <v>535.20000000000005</v>
      </c>
      <c r="CY9" s="152">
        <v>536.9</v>
      </c>
      <c r="CZ9" s="152">
        <v>536.9</v>
      </c>
      <c r="DA9" s="152">
        <v>556</v>
      </c>
      <c r="DB9" s="152">
        <v>566.6</v>
      </c>
      <c r="DC9" s="152">
        <v>532.1</v>
      </c>
      <c r="DD9" s="152">
        <v>532.20000000000005</v>
      </c>
      <c r="DE9" s="152">
        <v>532.20000000000005</v>
      </c>
      <c r="DF9" s="152">
        <v>577.20000000000005</v>
      </c>
      <c r="DG9" s="152">
        <v>559.70000000000005</v>
      </c>
      <c r="DH9" s="152">
        <v>530</v>
      </c>
    </row>
    <row r="10" spans="2:112">
      <c r="B10" s="123" t="s">
        <v>6</v>
      </c>
      <c r="C10" s="124">
        <v>2327.04</v>
      </c>
      <c r="D10" s="124">
        <v>2327.04</v>
      </c>
      <c r="E10" s="124">
        <v>2327.04</v>
      </c>
      <c r="F10" s="124">
        <v>2327.04</v>
      </c>
      <c r="G10" s="124">
        <v>3315.154</v>
      </c>
      <c r="H10" s="124">
        <v>3315.154</v>
      </c>
      <c r="I10" s="124">
        <v>3675.8</v>
      </c>
      <c r="J10" s="124">
        <v>3675.8</v>
      </c>
      <c r="K10" s="124">
        <v>2955.6</v>
      </c>
      <c r="L10" s="124">
        <v>2955.6</v>
      </c>
      <c r="M10" s="125">
        <v>3088.5250000000001</v>
      </c>
      <c r="N10" s="125">
        <v>3088.5250000000001</v>
      </c>
      <c r="O10" s="125">
        <v>3088.5250000000001</v>
      </c>
      <c r="P10" s="125">
        <v>3088.5250000000001</v>
      </c>
      <c r="Q10" s="125">
        <v>3220.0590000000002</v>
      </c>
      <c r="R10" s="125">
        <v>3220.0590000000002</v>
      </c>
      <c r="S10" s="125">
        <v>2468.7260000000001</v>
      </c>
      <c r="T10" s="125">
        <v>2468.7260000000001</v>
      </c>
      <c r="U10" s="125">
        <v>2915.348</v>
      </c>
      <c r="V10" s="125">
        <v>2915.348</v>
      </c>
      <c r="W10" s="150">
        <v>2139.393</v>
      </c>
      <c r="X10" s="150">
        <v>2139.393</v>
      </c>
      <c r="Y10" s="150">
        <v>2139.393</v>
      </c>
      <c r="Z10" s="150">
        <v>2139.393</v>
      </c>
      <c r="AA10" s="150">
        <v>1230.1559999999999</v>
      </c>
      <c r="AB10" s="150">
        <v>1230.1559999999999</v>
      </c>
      <c r="AC10" s="150">
        <v>1136.7660000000001</v>
      </c>
      <c r="AD10" s="150">
        <v>1136.7660000000001</v>
      </c>
      <c r="AE10" s="150">
        <v>1325.556</v>
      </c>
      <c r="AF10" s="150">
        <v>1325.556</v>
      </c>
      <c r="AG10" s="150">
        <v>1150.7170000000001</v>
      </c>
      <c r="AH10" s="150">
        <v>1150.7170000000001</v>
      </c>
      <c r="AI10" s="150">
        <v>1150.7170000000001</v>
      </c>
      <c r="AJ10" s="150">
        <v>1150.7170000000001</v>
      </c>
      <c r="AK10" s="150">
        <v>1519.8879999999999</v>
      </c>
      <c r="AL10" s="150">
        <v>1519.8879999999999</v>
      </c>
      <c r="AM10" s="150">
        <v>1497.0609999999999</v>
      </c>
      <c r="AN10" s="150">
        <v>1497.0609999999999</v>
      </c>
      <c r="AO10" s="150">
        <v>1239.8399999999999</v>
      </c>
      <c r="AP10" s="150">
        <v>1240.9079999999999</v>
      </c>
      <c r="AQ10" s="150">
        <v>1239.8399999999999</v>
      </c>
      <c r="AR10" s="150">
        <v>1240.9079999999999</v>
      </c>
      <c r="AS10" s="150">
        <v>1118.0999999999999</v>
      </c>
      <c r="AT10" s="150">
        <v>1118.8</v>
      </c>
      <c r="AU10" s="150">
        <v>1118.8</v>
      </c>
      <c r="AV10" s="150">
        <v>1118.0999999999999</v>
      </c>
      <c r="AW10" s="150">
        <v>1118.8</v>
      </c>
      <c r="AX10" s="150">
        <v>1118.8</v>
      </c>
      <c r="AY10" s="150">
        <v>1038.0999999999999</v>
      </c>
      <c r="AZ10" s="150">
        <v>1038.8</v>
      </c>
      <c r="BA10" s="150">
        <v>1038.8</v>
      </c>
      <c r="BB10" s="150">
        <v>851.29200000000003</v>
      </c>
      <c r="BC10" s="150">
        <v>853.65700000000004</v>
      </c>
      <c r="BD10" s="150">
        <v>1055.962</v>
      </c>
      <c r="BE10" s="150">
        <v>1169.7080000000001</v>
      </c>
      <c r="BF10" s="150">
        <v>922.7</v>
      </c>
      <c r="BG10" s="150">
        <v>983.65800000000002</v>
      </c>
      <c r="BH10" s="150">
        <v>922.7</v>
      </c>
      <c r="BI10" s="150">
        <v>983.65800000000002</v>
      </c>
      <c r="BJ10" s="150">
        <v>1069.78</v>
      </c>
      <c r="BK10" s="150">
        <v>1147.5160000000001</v>
      </c>
      <c r="BL10" s="150">
        <v>1043.163</v>
      </c>
      <c r="BM10" s="150">
        <v>1155.5350000000001</v>
      </c>
      <c r="BN10" s="150">
        <v>1744.04</v>
      </c>
      <c r="BO10" s="150">
        <v>1863.0930000000001</v>
      </c>
      <c r="BP10" s="150">
        <v>1366.8779999999999</v>
      </c>
      <c r="BQ10" s="150">
        <v>1607</v>
      </c>
      <c r="BR10" s="150">
        <v>1366.9</v>
      </c>
      <c r="BS10" s="150">
        <v>1607</v>
      </c>
      <c r="BT10" s="150">
        <v>1630</v>
      </c>
      <c r="BU10" s="150">
        <v>1896.8</v>
      </c>
      <c r="BV10" s="150">
        <v>1518.51</v>
      </c>
      <c r="BW10" s="150">
        <v>1796.2249999999999</v>
      </c>
      <c r="BX10" s="150">
        <v>1183.125</v>
      </c>
      <c r="BY10" s="150">
        <v>1453.47</v>
      </c>
      <c r="BZ10" s="150">
        <v>1309.7809999999999</v>
      </c>
      <c r="CA10" s="150">
        <v>1309.7809999999999</v>
      </c>
      <c r="CB10" s="150">
        <v>919.03</v>
      </c>
      <c r="CC10" s="150">
        <v>749.24</v>
      </c>
      <c r="CD10" s="150">
        <v>922.63</v>
      </c>
      <c r="CE10" s="150">
        <v>877.63199999999995</v>
      </c>
      <c r="CF10" s="150">
        <v>877.63199999999995</v>
      </c>
      <c r="CG10" s="150">
        <v>1019.534</v>
      </c>
      <c r="CH10" s="150">
        <v>905.20600000000002</v>
      </c>
      <c r="CI10" s="150">
        <v>1103.7829999999999</v>
      </c>
      <c r="CJ10" s="150">
        <v>1076.8789999999999</v>
      </c>
      <c r="CK10" s="150">
        <v>1076.8789999999999</v>
      </c>
      <c r="CL10" s="150">
        <v>1240.7829999999999</v>
      </c>
      <c r="CM10" s="150">
        <v>1186.877</v>
      </c>
      <c r="CN10" s="150">
        <v>561.78</v>
      </c>
      <c r="CO10" s="150">
        <v>536.74</v>
      </c>
      <c r="CP10" s="150">
        <v>536.74</v>
      </c>
      <c r="CQ10" s="152">
        <v>223.5</v>
      </c>
      <c r="CR10" s="152">
        <v>276.60000000000002</v>
      </c>
      <c r="CS10" s="152">
        <v>182.2</v>
      </c>
      <c r="CT10" s="152">
        <v>143.6</v>
      </c>
      <c r="CU10" s="152">
        <v>143.6</v>
      </c>
      <c r="CV10" s="152">
        <v>183.1</v>
      </c>
      <c r="CW10" s="152">
        <v>178.8</v>
      </c>
      <c r="CX10" s="152">
        <v>190.5</v>
      </c>
      <c r="CY10" s="152">
        <v>170</v>
      </c>
      <c r="CZ10" s="152">
        <v>170</v>
      </c>
      <c r="DA10" s="152">
        <v>212.6</v>
      </c>
      <c r="DB10" s="152">
        <v>201.8</v>
      </c>
      <c r="DC10" s="152">
        <v>145.1</v>
      </c>
      <c r="DD10" s="152">
        <v>149.9</v>
      </c>
      <c r="DE10" s="152">
        <v>149.9</v>
      </c>
      <c r="DF10" s="152">
        <v>298.7</v>
      </c>
      <c r="DG10" s="152">
        <v>288.3</v>
      </c>
      <c r="DH10" s="152">
        <v>292.8</v>
      </c>
    </row>
    <row r="11" spans="2:112">
      <c r="B11" s="123" t="s">
        <v>7</v>
      </c>
      <c r="C11" s="124">
        <v>4008.319</v>
      </c>
      <c r="D11" s="124">
        <v>4008.319</v>
      </c>
      <c r="E11" s="124">
        <v>4008.319</v>
      </c>
      <c r="F11" s="124">
        <v>4008.319</v>
      </c>
      <c r="G11" s="124">
        <v>4600.5129999999999</v>
      </c>
      <c r="H11" s="124">
        <v>4600.5129999999999</v>
      </c>
      <c r="I11" s="124">
        <v>4292.0219999999999</v>
      </c>
      <c r="J11" s="124">
        <v>4292.0219999999999</v>
      </c>
      <c r="K11" s="124">
        <v>2065.6999999999998</v>
      </c>
      <c r="L11" s="124">
        <v>2065.6999999999998</v>
      </c>
      <c r="M11" s="125">
        <v>2008.4580000000001</v>
      </c>
      <c r="N11" s="125">
        <v>2008.4580000000001</v>
      </c>
      <c r="O11" s="125">
        <v>2008.4580000000001</v>
      </c>
      <c r="P11" s="125">
        <v>2008.4580000000001</v>
      </c>
      <c r="Q11" s="125">
        <v>2077.835</v>
      </c>
      <c r="R11" s="125">
        <v>2077.835</v>
      </c>
      <c r="S11" s="149">
        <v>1758.479</v>
      </c>
      <c r="T11" s="149">
        <v>1758.479</v>
      </c>
      <c r="U11" s="149">
        <v>1408.412</v>
      </c>
      <c r="V11" s="149">
        <v>1408.412</v>
      </c>
      <c r="W11" s="149">
        <v>1759.5740000000001</v>
      </c>
      <c r="X11" s="149">
        <v>1759.5740000000001</v>
      </c>
      <c r="Y11" s="149">
        <v>1759.5740000000001</v>
      </c>
      <c r="Z11" s="149">
        <v>1759.5740000000001</v>
      </c>
      <c r="AA11" s="150">
        <v>1634.3140000000001</v>
      </c>
      <c r="AB11" s="150">
        <v>1634.3140000000001</v>
      </c>
      <c r="AC11" s="150">
        <v>1607.086</v>
      </c>
      <c r="AD11" s="150">
        <v>1607.086</v>
      </c>
      <c r="AE11" s="150">
        <v>1993.355</v>
      </c>
      <c r="AF11" s="150">
        <v>1993.355</v>
      </c>
      <c r="AG11" s="150">
        <v>1656.701</v>
      </c>
      <c r="AH11" s="150">
        <v>1656.701</v>
      </c>
      <c r="AI11" s="150">
        <v>1656.701</v>
      </c>
      <c r="AJ11" s="150">
        <v>1656.701</v>
      </c>
      <c r="AK11" s="150">
        <v>2061.5059999999999</v>
      </c>
      <c r="AL11" s="150">
        <v>2061.5059999999999</v>
      </c>
      <c r="AM11" s="150">
        <v>2029.277</v>
      </c>
      <c r="AN11" s="150">
        <v>2029.277</v>
      </c>
      <c r="AO11" s="150">
        <v>1472.914</v>
      </c>
      <c r="AP11" s="150">
        <v>1472.931</v>
      </c>
      <c r="AQ11" s="150">
        <v>1472.914</v>
      </c>
      <c r="AR11" s="150">
        <v>1472.931</v>
      </c>
      <c r="AS11" s="150">
        <v>1727.6</v>
      </c>
      <c r="AT11" s="150">
        <v>1727.3</v>
      </c>
      <c r="AU11" s="150">
        <v>1727.3</v>
      </c>
      <c r="AV11" s="150">
        <v>1727.6</v>
      </c>
      <c r="AW11" s="150">
        <v>1727.3</v>
      </c>
      <c r="AX11" s="150">
        <v>1727.3</v>
      </c>
      <c r="AY11" s="150">
        <v>1696.5</v>
      </c>
      <c r="AZ11" s="150">
        <v>1696.1</v>
      </c>
      <c r="BA11" s="150">
        <v>1696.1</v>
      </c>
      <c r="BB11" s="150">
        <v>1405.9949999999999</v>
      </c>
      <c r="BC11" s="150">
        <v>1406.4939999999999</v>
      </c>
      <c r="BD11" s="150">
        <v>1621.3119999999999</v>
      </c>
      <c r="BE11" s="150">
        <v>1704.63</v>
      </c>
      <c r="BF11" s="150">
        <v>1274.886</v>
      </c>
      <c r="BG11" s="150">
        <v>1376.3610000000001</v>
      </c>
      <c r="BH11" s="150">
        <v>1274.886</v>
      </c>
      <c r="BI11" s="150">
        <v>1376.3610000000001</v>
      </c>
      <c r="BJ11" s="150">
        <v>1122.184</v>
      </c>
      <c r="BK11" s="150">
        <v>1217.4780000000001</v>
      </c>
      <c r="BL11" s="150">
        <v>1569.115</v>
      </c>
      <c r="BM11" s="150">
        <v>1656.538</v>
      </c>
      <c r="BN11" s="150">
        <v>1288.5820000000001</v>
      </c>
      <c r="BO11" s="150">
        <v>1369.29</v>
      </c>
      <c r="BP11" s="150">
        <v>1165.9000000000001</v>
      </c>
      <c r="BQ11" s="150">
        <v>1332.3</v>
      </c>
      <c r="BR11" s="150">
        <v>1165.9000000000001</v>
      </c>
      <c r="BS11" s="150">
        <v>1332.3</v>
      </c>
      <c r="BT11" s="150">
        <v>1165.5</v>
      </c>
      <c r="BU11" s="150">
        <v>1332.6</v>
      </c>
      <c r="BV11" s="150">
        <v>1082.8969999999999</v>
      </c>
      <c r="BW11" s="150">
        <v>1224.058</v>
      </c>
      <c r="BX11" s="150">
        <v>1338.2460000000001</v>
      </c>
      <c r="BY11" s="150">
        <v>1467.6759999999999</v>
      </c>
      <c r="BZ11" s="150">
        <v>1434.4359999999999</v>
      </c>
      <c r="CA11" s="150">
        <v>1434.4359999999999</v>
      </c>
      <c r="CB11" s="150">
        <v>1670.9770000000001</v>
      </c>
      <c r="CC11" s="150">
        <v>1601.1990000000001</v>
      </c>
      <c r="CD11" s="150">
        <v>888.45</v>
      </c>
      <c r="CE11" s="150">
        <v>861.93</v>
      </c>
      <c r="CF11" s="150">
        <v>861.93</v>
      </c>
      <c r="CG11" s="150">
        <v>726.04300000000001</v>
      </c>
      <c r="CH11" s="150">
        <v>670.44500000000005</v>
      </c>
      <c r="CI11" s="150">
        <v>667.30200000000002</v>
      </c>
      <c r="CJ11" s="150">
        <v>1112.971</v>
      </c>
      <c r="CK11" s="150">
        <v>1112.971</v>
      </c>
      <c r="CL11" s="150">
        <v>1006.196</v>
      </c>
      <c r="CM11" s="150">
        <v>1030.115</v>
      </c>
      <c r="CN11" s="150">
        <v>1115.06</v>
      </c>
      <c r="CO11" s="150">
        <v>1123.6099999999999</v>
      </c>
      <c r="CP11" s="150">
        <v>1123.6099999999999</v>
      </c>
      <c r="CQ11" s="152">
        <v>1264.3</v>
      </c>
      <c r="CR11" s="152">
        <v>1208.3</v>
      </c>
      <c r="CS11" s="152">
        <v>610.70000000000005</v>
      </c>
      <c r="CT11" s="152">
        <v>631.70000000000005</v>
      </c>
      <c r="CU11" s="152">
        <v>631.70000000000005</v>
      </c>
      <c r="CV11" s="152">
        <v>628.4</v>
      </c>
      <c r="CW11" s="152">
        <v>620.79999999999995</v>
      </c>
      <c r="CX11" s="152">
        <v>644.79999999999995</v>
      </c>
      <c r="CY11" s="152">
        <v>156.19999999999999</v>
      </c>
      <c r="CZ11" s="152">
        <v>156.19999999999999</v>
      </c>
      <c r="DA11" s="152">
        <v>171.1</v>
      </c>
      <c r="DB11" s="152">
        <v>152.69999999999999</v>
      </c>
      <c r="DC11" s="152">
        <v>123.6</v>
      </c>
      <c r="DD11" s="152">
        <v>143.19999999999999</v>
      </c>
      <c r="DE11" s="152">
        <v>143.19999999999999</v>
      </c>
      <c r="DF11" s="152">
        <v>360.3</v>
      </c>
      <c r="DG11" s="152">
        <v>349.4</v>
      </c>
      <c r="DH11" s="152">
        <v>321.5</v>
      </c>
    </row>
    <row r="12" spans="2:112">
      <c r="B12" s="141" t="s">
        <v>330</v>
      </c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4"/>
      <c r="U12" s="144"/>
      <c r="V12" s="144"/>
      <c r="W12" s="143"/>
      <c r="X12" s="143"/>
      <c r="Y12" s="143"/>
      <c r="Z12" s="143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  <c r="BT12" s="144"/>
      <c r="BU12" s="144"/>
      <c r="BV12" s="144"/>
      <c r="BW12" s="144"/>
      <c r="BX12" s="144"/>
      <c r="BY12" s="144"/>
      <c r="BZ12" s="144"/>
      <c r="CA12" s="144"/>
      <c r="CB12" s="144"/>
      <c r="CC12" s="144"/>
      <c r="CD12" s="144"/>
      <c r="CE12" s="144"/>
      <c r="CF12" s="144"/>
      <c r="CG12" s="144"/>
      <c r="CH12" s="144"/>
      <c r="CI12" s="144"/>
      <c r="CJ12" s="144"/>
      <c r="CK12" s="145"/>
      <c r="CL12" s="145"/>
      <c r="CM12" s="145"/>
      <c r="CN12" s="146"/>
      <c r="CO12" s="146"/>
      <c r="CP12" s="146"/>
      <c r="CQ12" s="144"/>
      <c r="CR12" s="144"/>
      <c r="CS12" s="144"/>
      <c r="CT12" s="144"/>
      <c r="CU12" s="144"/>
      <c r="CV12" s="140"/>
      <c r="CW12" s="140"/>
      <c r="CX12" s="140"/>
      <c r="CY12" s="140"/>
      <c r="CZ12" s="140"/>
      <c r="DA12" s="140"/>
      <c r="DB12" s="140"/>
      <c r="DC12" s="140"/>
      <c r="DD12" s="147"/>
      <c r="DE12" s="147"/>
      <c r="DF12" s="147"/>
      <c r="DG12" s="147"/>
      <c r="DH12" s="147"/>
    </row>
    <row r="13" spans="2:112">
      <c r="B13" s="123" t="s">
        <v>8</v>
      </c>
      <c r="C13" s="154">
        <v>3940.4160000000002</v>
      </c>
      <c r="D13" s="155">
        <v>2932.6610000000001</v>
      </c>
      <c r="E13" s="156">
        <v>1109.1780000000001</v>
      </c>
      <c r="F13" s="156">
        <v>803.61099999999999</v>
      </c>
      <c r="G13" s="156">
        <v>976.54200000000003</v>
      </c>
      <c r="H13" s="156">
        <v>777.22</v>
      </c>
      <c r="I13" s="156">
        <v>972.83900000000006</v>
      </c>
      <c r="J13" s="156">
        <v>694.83</v>
      </c>
      <c r="K13" s="156">
        <v>881.85699999999997</v>
      </c>
      <c r="L13" s="156">
        <v>657</v>
      </c>
      <c r="M13" s="154">
        <v>3169.2669999999998</v>
      </c>
      <c r="N13" s="154" t="e">
        <v>#REF!</v>
      </c>
      <c r="O13" s="154">
        <v>893.03700000000003</v>
      </c>
      <c r="P13" s="154" t="e">
        <v>#REF!</v>
      </c>
      <c r="Q13" s="154">
        <v>766.78399999999999</v>
      </c>
      <c r="R13" s="154" t="e">
        <v>#REF!</v>
      </c>
      <c r="S13" s="154">
        <v>721.14400000000001</v>
      </c>
      <c r="T13" s="154" t="e">
        <v>#REF!</v>
      </c>
      <c r="U13" s="154">
        <v>788.30200000000002</v>
      </c>
      <c r="V13" s="154" t="e">
        <v>#REF!</v>
      </c>
      <c r="W13" s="154">
        <v>3066.3589999999999</v>
      </c>
      <c r="X13" s="154" t="e">
        <v>#REF!</v>
      </c>
      <c r="Y13" s="154">
        <v>814.96799999999996</v>
      </c>
      <c r="Z13" s="154" t="e">
        <v>#REF!</v>
      </c>
      <c r="AA13" s="154">
        <v>796.61900000000003</v>
      </c>
      <c r="AB13" s="154" t="e">
        <v>#REF!</v>
      </c>
      <c r="AC13" s="154">
        <v>741.81799999999998</v>
      </c>
      <c r="AD13" s="154" t="e">
        <v>#REF!</v>
      </c>
      <c r="AE13" s="154">
        <v>712.95400000000006</v>
      </c>
      <c r="AF13" s="154" t="e">
        <v>#REF!</v>
      </c>
      <c r="AG13" s="154">
        <v>2828.9960000000001</v>
      </c>
      <c r="AH13" s="154" t="e">
        <v>#REF!</v>
      </c>
      <c r="AI13" s="154">
        <v>745.52700000000004</v>
      </c>
      <c r="AJ13" s="154" t="e">
        <v>#REF!</v>
      </c>
      <c r="AK13" s="154">
        <v>755.36099999999999</v>
      </c>
      <c r="AL13" s="154" t="e">
        <v>#REF!</v>
      </c>
      <c r="AM13" s="154">
        <v>664.649</v>
      </c>
      <c r="AN13" s="154" t="e">
        <v>#REF!</v>
      </c>
      <c r="AO13" s="154">
        <v>663.45899999999995</v>
      </c>
      <c r="AP13" s="154" t="e">
        <v>#REF!</v>
      </c>
      <c r="AQ13" s="157" t="e">
        <v>#REF!</v>
      </c>
      <c r="AR13" s="154" t="e">
        <v>#REF!</v>
      </c>
      <c r="AS13" s="157">
        <v>2900.7069999999999</v>
      </c>
      <c r="AT13" s="157" t="e">
        <v>#REF!</v>
      </c>
      <c r="AU13" s="157">
        <v>2292.6</v>
      </c>
      <c r="AV13" s="157">
        <v>774.44500000000005</v>
      </c>
      <c r="AW13" s="157">
        <v>774.44100000000003</v>
      </c>
      <c r="AX13" s="157">
        <v>585.6</v>
      </c>
      <c r="AY13" s="157">
        <v>777.5</v>
      </c>
      <c r="AZ13" s="157">
        <v>777.5</v>
      </c>
      <c r="BA13" s="157">
        <v>777.5</v>
      </c>
      <c r="BB13" s="157">
        <v>663.23</v>
      </c>
      <c r="BC13" s="157">
        <v>723.54300000000001</v>
      </c>
      <c r="BD13" s="157">
        <v>685.54499999999996</v>
      </c>
      <c r="BE13" s="157">
        <v>741.31</v>
      </c>
      <c r="BF13" s="157">
        <v>2937</v>
      </c>
      <c r="BG13" s="157">
        <v>3167.6</v>
      </c>
      <c r="BH13" s="157">
        <v>735.2</v>
      </c>
      <c r="BI13" s="157">
        <v>791.4</v>
      </c>
      <c r="BJ13" s="157">
        <v>712.3</v>
      </c>
      <c r="BK13" s="157" t="s">
        <v>77</v>
      </c>
      <c r="BL13" s="157">
        <v>827.3</v>
      </c>
      <c r="BM13" s="157">
        <v>879.71199999999999</v>
      </c>
      <c r="BN13" s="157">
        <v>662.2</v>
      </c>
      <c r="BO13" s="157">
        <v>606.4</v>
      </c>
      <c r="BP13" s="157">
        <v>2639.1</v>
      </c>
      <c r="BQ13" s="157">
        <v>2948.1880000000001</v>
      </c>
      <c r="BR13" s="157">
        <v>717.5</v>
      </c>
      <c r="BS13" s="157">
        <v>794.2</v>
      </c>
      <c r="BT13" s="157">
        <v>699.4</v>
      </c>
      <c r="BU13" s="157">
        <v>776.6</v>
      </c>
      <c r="BV13" s="157">
        <v>653.89400000000001</v>
      </c>
      <c r="BW13" s="157">
        <v>731.26800000000003</v>
      </c>
      <c r="BX13" s="157">
        <v>568.29999999999995</v>
      </c>
      <c r="BY13" s="157">
        <v>646.12</v>
      </c>
      <c r="BZ13" s="157">
        <v>2409.0619999999999</v>
      </c>
      <c r="CA13" s="157">
        <v>720.5</v>
      </c>
      <c r="CB13" s="157">
        <v>691.74</v>
      </c>
      <c r="CC13" s="157">
        <v>521.22</v>
      </c>
      <c r="CD13" s="157">
        <v>475.60199999999998</v>
      </c>
      <c r="CE13" s="157">
        <v>1827.3710000000001</v>
      </c>
      <c r="CF13" s="157">
        <v>492.67</v>
      </c>
      <c r="CG13" s="157">
        <v>471.02300000000002</v>
      </c>
      <c r="CH13" s="157">
        <v>441.3</v>
      </c>
      <c r="CI13" s="157">
        <v>422.4</v>
      </c>
      <c r="CJ13" s="157">
        <v>1252.9000000000001</v>
      </c>
      <c r="CK13" s="158">
        <v>334</v>
      </c>
      <c r="CL13" s="158">
        <v>320.39999999999998</v>
      </c>
      <c r="CM13" s="158">
        <v>295.27600000000001</v>
      </c>
      <c r="CN13" s="158">
        <v>303.2</v>
      </c>
      <c r="CO13" s="158">
        <v>1002.7</v>
      </c>
      <c r="CP13" s="158">
        <v>275.3</v>
      </c>
      <c r="CQ13" s="157">
        <v>255.5</v>
      </c>
      <c r="CR13" s="157">
        <v>226.6</v>
      </c>
      <c r="CS13" s="157">
        <v>245.3</v>
      </c>
      <c r="CT13" s="157">
        <v>831.3</v>
      </c>
      <c r="CU13" s="157">
        <v>236.5</v>
      </c>
      <c r="CV13" s="157">
        <v>223.4</v>
      </c>
      <c r="CW13" s="157">
        <v>193.5</v>
      </c>
      <c r="CX13" s="157">
        <v>191.6</v>
      </c>
      <c r="CY13" s="157">
        <v>643.29999999999995</v>
      </c>
      <c r="CZ13" s="157">
        <v>171.4</v>
      </c>
      <c r="DA13" s="157">
        <v>163.19999999999999</v>
      </c>
      <c r="DB13" s="157">
        <v>146.80000000000001</v>
      </c>
      <c r="DC13" s="157">
        <v>161.80000000000001</v>
      </c>
      <c r="DD13" s="157">
        <v>570.29999999999995</v>
      </c>
      <c r="DE13" s="157">
        <v>150.69999999999999</v>
      </c>
      <c r="DF13" s="157">
        <v>140.30000000000001</v>
      </c>
      <c r="DG13" s="157">
        <v>131.9</v>
      </c>
      <c r="DH13" s="157">
        <v>147</v>
      </c>
    </row>
    <row r="14" spans="2:112">
      <c r="B14" s="123" t="s">
        <v>9</v>
      </c>
      <c r="C14" s="154">
        <v>796.59420878000014</v>
      </c>
      <c r="D14" s="155">
        <v>1263.4282087800002</v>
      </c>
      <c r="E14" s="156">
        <v>372.70720877999997</v>
      </c>
      <c r="F14" s="156">
        <v>372.70720877999997</v>
      </c>
      <c r="G14" s="156">
        <v>-160.75299999999999</v>
      </c>
      <c r="H14" s="156">
        <v>306.08100000000002</v>
      </c>
      <c r="I14" s="156">
        <v>297.17000000000007</v>
      </c>
      <c r="J14" s="156">
        <v>297.17000000000007</v>
      </c>
      <c r="K14" s="156">
        <v>287.47000000000003</v>
      </c>
      <c r="L14" s="156">
        <v>287.47000000000003</v>
      </c>
      <c r="M14" s="154">
        <v>1184.3</v>
      </c>
      <c r="N14" s="154">
        <v>1184.3</v>
      </c>
      <c r="O14" s="154">
        <v>268233</v>
      </c>
      <c r="P14" s="154">
        <v>268233</v>
      </c>
      <c r="Q14" s="154">
        <v>292.66500000000002</v>
      </c>
      <c r="R14" s="154">
        <v>292.66500000000002</v>
      </c>
      <c r="S14" s="154" t="e">
        <v>#REF!</v>
      </c>
      <c r="T14" s="154" t="e">
        <v>#REF!</v>
      </c>
      <c r="U14" s="154">
        <v>352.69</v>
      </c>
      <c r="V14" s="154" t="e">
        <v>#REF!</v>
      </c>
      <c r="W14" s="154">
        <v>1211.683</v>
      </c>
      <c r="X14" s="154" t="e">
        <v>#REF!</v>
      </c>
      <c r="Y14" s="154">
        <v>290.62</v>
      </c>
      <c r="Z14" s="154" t="e">
        <v>#REF!</v>
      </c>
      <c r="AA14" s="157">
        <v>314.37</v>
      </c>
      <c r="AB14" s="157" t="e">
        <v>#REF!</v>
      </c>
      <c r="AC14" s="157">
        <v>286.44499999999999</v>
      </c>
      <c r="AD14" s="157">
        <v>286.44499999999999</v>
      </c>
      <c r="AE14" s="157">
        <v>320.24700000000001</v>
      </c>
      <c r="AF14" s="157">
        <v>320.24700000000001</v>
      </c>
      <c r="AG14" s="157">
        <v>774.47199999999998</v>
      </c>
      <c r="AH14" s="157">
        <v>774.47199999999998</v>
      </c>
      <c r="AI14" s="157">
        <v>271.89800000000002</v>
      </c>
      <c r="AJ14" s="157">
        <v>271.89800000000002</v>
      </c>
      <c r="AK14" s="157">
        <v>267.02</v>
      </c>
      <c r="AL14" s="157">
        <v>267.02</v>
      </c>
      <c r="AM14" s="157">
        <v>-59.683999999999997</v>
      </c>
      <c r="AN14" s="157">
        <v>241.31300000000002</v>
      </c>
      <c r="AO14" s="157">
        <v>295.23898552000003</v>
      </c>
      <c r="AP14" s="157">
        <v>295.23898552000003</v>
      </c>
      <c r="AQ14" s="157">
        <v>287.15780000000001</v>
      </c>
      <c r="AR14" s="157">
        <v>287.12479999999999</v>
      </c>
      <c r="AS14" s="157">
        <v>945.74400000000003</v>
      </c>
      <c r="AT14" s="157">
        <v>947.68</v>
      </c>
      <c r="AU14" s="157">
        <v>954.024</v>
      </c>
      <c r="AV14" s="157">
        <v>257.28899999999999</v>
      </c>
      <c r="AW14" s="157">
        <v>257.24299999999999</v>
      </c>
      <c r="AX14" s="157">
        <v>251.637</v>
      </c>
      <c r="AY14" s="157">
        <v>248.9</v>
      </c>
      <c r="AZ14" s="157">
        <v>248.3</v>
      </c>
      <c r="BA14" s="157">
        <v>248.3</v>
      </c>
      <c r="BB14" s="157">
        <v>207.15299999999999</v>
      </c>
      <c r="BC14" s="157">
        <v>201.74199999999999</v>
      </c>
      <c r="BD14" s="157">
        <v>239.62799999999999</v>
      </c>
      <c r="BE14" s="157">
        <v>240.56800000000001</v>
      </c>
      <c r="BF14" s="157">
        <v>1109.4179999999999</v>
      </c>
      <c r="BG14" s="157">
        <v>1114.6500000000001</v>
      </c>
      <c r="BH14" s="157">
        <v>197.53800000000001</v>
      </c>
      <c r="BI14" s="157">
        <v>199.16200000000001</v>
      </c>
      <c r="BJ14" s="157">
        <v>216.697</v>
      </c>
      <c r="BK14" s="157">
        <v>218.22200000000001</v>
      </c>
      <c r="BL14" s="157">
        <v>187.096</v>
      </c>
      <c r="BM14" s="157">
        <v>186.66300000000001</v>
      </c>
      <c r="BN14" s="157">
        <v>508.089</v>
      </c>
      <c r="BO14" s="157">
        <v>510.60599999999999</v>
      </c>
      <c r="BP14" s="157">
        <v>959.68100000000004</v>
      </c>
      <c r="BQ14" s="157">
        <v>970.55799999999999</v>
      </c>
      <c r="BR14" s="157">
        <v>217.7</v>
      </c>
      <c r="BS14" s="157">
        <v>215.4</v>
      </c>
      <c r="BT14" s="157">
        <v>254.7</v>
      </c>
      <c r="BU14" s="157">
        <v>258.5</v>
      </c>
      <c r="BV14" s="157">
        <v>233.691</v>
      </c>
      <c r="BW14" s="157">
        <v>237.93</v>
      </c>
      <c r="BX14" s="157">
        <v>253.59</v>
      </c>
      <c r="BY14" s="157">
        <v>258.72800000000001</v>
      </c>
      <c r="BZ14" s="157">
        <v>953.05299999999988</v>
      </c>
      <c r="CA14" s="157">
        <v>288.63799999999998</v>
      </c>
      <c r="CB14" s="157">
        <v>254.40600000000001</v>
      </c>
      <c r="CC14" s="157">
        <v>195.94900000000001</v>
      </c>
      <c r="CD14" s="157">
        <v>214.06</v>
      </c>
      <c r="CE14" s="157">
        <v>788.26900000000001</v>
      </c>
      <c r="CF14" s="157">
        <v>208.31700000000001</v>
      </c>
      <c r="CG14" s="157">
        <v>207.90700000000001</v>
      </c>
      <c r="CH14" s="157">
        <v>178.37200000000001</v>
      </c>
      <c r="CI14" s="157">
        <v>164.7</v>
      </c>
      <c r="CJ14" s="157">
        <v>969.46</v>
      </c>
      <c r="CK14" s="158">
        <v>162.18</v>
      </c>
      <c r="CL14" s="158">
        <v>155.6</v>
      </c>
      <c r="CM14" s="158">
        <v>146.19300000000001</v>
      </c>
      <c r="CN14" s="158">
        <v>215.88</v>
      </c>
      <c r="CO14" s="158">
        <v>485.1</v>
      </c>
      <c r="CP14" s="158">
        <v>139.30000000000001</v>
      </c>
      <c r="CQ14" s="157">
        <v>117.3</v>
      </c>
      <c r="CR14" s="157">
        <v>107.5</v>
      </c>
      <c r="CS14" s="157">
        <v>121.1</v>
      </c>
      <c r="CT14" s="157">
        <v>402.2</v>
      </c>
      <c r="CU14" s="157">
        <v>113.2</v>
      </c>
      <c r="CV14" s="157">
        <v>102.4</v>
      </c>
      <c r="CW14" s="157">
        <v>87.6</v>
      </c>
      <c r="CX14" s="157">
        <v>98.6</v>
      </c>
      <c r="CY14" s="157">
        <v>319.5</v>
      </c>
      <c r="CZ14" s="157">
        <v>75.3</v>
      </c>
      <c r="DA14" s="157">
        <v>83.2</v>
      </c>
      <c r="DB14" s="157">
        <v>75.400000000000006</v>
      </c>
      <c r="DC14" s="157">
        <v>85.4</v>
      </c>
      <c r="DD14" s="157">
        <v>257.60000000000002</v>
      </c>
      <c r="DE14" s="157">
        <v>64.400000000000006</v>
      </c>
      <c r="DF14" s="157">
        <v>55</v>
      </c>
      <c r="DG14" s="157">
        <v>60.1</v>
      </c>
      <c r="DH14" s="157">
        <v>79.400000000000006</v>
      </c>
    </row>
    <row r="15" spans="2:112">
      <c r="B15" s="123" t="s">
        <v>10</v>
      </c>
      <c r="C15" s="154">
        <v>1360.1087912199998</v>
      </c>
      <c r="D15" s="155">
        <v>2030.0317912200003</v>
      </c>
      <c r="E15" s="156">
        <v>528.74279121999996</v>
      </c>
      <c r="F15" s="155">
        <v>592.02979121999999</v>
      </c>
      <c r="G15" s="156">
        <v>-9.7609999999999992</v>
      </c>
      <c r="H15" s="156">
        <v>515.36300000000006</v>
      </c>
      <c r="I15" s="156">
        <v>431.86399999999998</v>
      </c>
      <c r="J15" s="156">
        <v>474.43</v>
      </c>
      <c r="K15" s="156">
        <v>409.26299999999998</v>
      </c>
      <c r="L15" s="156">
        <v>448.209</v>
      </c>
      <c r="M15" s="154">
        <v>1617.8389999999999</v>
      </c>
      <c r="N15" s="154" t="e">
        <v>#REF!</v>
      </c>
      <c r="O15" s="154">
        <v>355.40199999999999</v>
      </c>
      <c r="P15" s="154" t="e">
        <v>#REF!</v>
      </c>
      <c r="Q15" s="154">
        <v>409.9</v>
      </c>
      <c r="R15" s="154" t="e">
        <v>#REF!</v>
      </c>
      <c r="S15" s="154">
        <v>389.37400000000002</v>
      </c>
      <c r="T15" s="154" t="e">
        <v>#REF!</v>
      </c>
      <c r="U15" s="154">
        <v>467.3</v>
      </c>
      <c r="V15" s="154" t="e">
        <v>#REF!</v>
      </c>
      <c r="W15" s="154">
        <v>1630.135</v>
      </c>
      <c r="X15" s="154" t="e">
        <v>#REF!</v>
      </c>
      <c r="Y15" s="154">
        <v>398.48099999999999</v>
      </c>
      <c r="Z15" s="154" t="e">
        <v>#REF!</v>
      </c>
      <c r="AA15" s="154">
        <v>420.1</v>
      </c>
      <c r="AB15" s="154" t="e">
        <v>#REF!</v>
      </c>
      <c r="AC15" s="154">
        <v>389.44299999999998</v>
      </c>
      <c r="AD15" s="154" t="e">
        <v>#REF!</v>
      </c>
      <c r="AE15" s="154">
        <v>422.0774346</v>
      </c>
      <c r="AF15" s="154" t="e">
        <v>#REF!</v>
      </c>
      <c r="AG15" s="154">
        <v>1114.4459999999999</v>
      </c>
      <c r="AH15" s="154" t="e">
        <v>#REF!</v>
      </c>
      <c r="AI15" s="154">
        <v>349.464</v>
      </c>
      <c r="AJ15" s="154" t="e">
        <v>#REF!</v>
      </c>
      <c r="AK15" s="154">
        <v>354.5</v>
      </c>
      <c r="AL15" s="154" t="e">
        <v>#REF!</v>
      </c>
      <c r="AM15" s="154">
        <v>27.798999999999999</v>
      </c>
      <c r="AN15" s="154" t="e">
        <v>#REF!</v>
      </c>
      <c r="AO15" s="154">
        <v>382.71812025999998</v>
      </c>
      <c r="AP15" s="154" t="e">
        <v>#REF!</v>
      </c>
      <c r="AQ15" s="154" t="e">
        <v>#REF!</v>
      </c>
      <c r="AR15" s="154" t="e">
        <v>#REF!</v>
      </c>
      <c r="AS15" s="157">
        <v>1327.182</v>
      </c>
      <c r="AT15" s="157">
        <v>1421.883</v>
      </c>
      <c r="AU15" s="157">
        <v>1389.3</v>
      </c>
      <c r="AV15" s="157">
        <v>359.53100000000001</v>
      </c>
      <c r="AW15" s="157">
        <v>378.66800000000001</v>
      </c>
      <c r="AX15" s="157">
        <v>362.4</v>
      </c>
      <c r="AY15" s="157">
        <v>345.6</v>
      </c>
      <c r="AZ15" s="157">
        <v>372.3</v>
      </c>
      <c r="BA15" s="157">
        <v>372.3</v>
      </c>
      <c r="BB15" s="157">
        <v>291.5</v>
      </c>
      <c r="BC15" s="157">
        <v>318.39999999999998</v>
      </c>
      <c r="BD15" s="157">
        <v>330.6</v>
      </c>
      <c r="BE15" s="157">
        <v>352.7</v>
      </c>
      <c r="BF15" s="157">
        <v>1446.8</v>
      </c>
      <c r="BG15" s="157">
        <v>1561.7</v>
      </c>
      <c r="BH15" s="157">
        <v>299.7</v>
      </c>
      <c r="BI15" s="157">
        <v>325.89999999999998</v>
      </c>
      <c r="BJ15" s="157">
        <v>299.39999999999998</v>
      </c>
      <c r="BK15" s="157" t="s">
        <v>78</v>
      </c>
      <c r="BL15" s="157">
        <v>267</v>
      </c>
      <c r="BM15" s="157">
        <v>298.39999999999998</v>
      </c>
      <c r="BN15" s="157">
        <v>580.70000000000005</v>
      </c>
      <c r="BO15" s="157">
        <v>609.6</v>
      </c>
      <c r="BP15" s="157">
        <v>1195.5</v>
      </c>
      <c r="BQ15" s="157">
        <v>1317.4</v>
      </c>
      <c r="BR15" s="157">
        <v>298.89999999999998</v>
      </c>
      <c r="BS15" s="157">
        <v>324.7</v>
      </c>
      <c r="BT15" s="157">
        <v>311</v>
      </c>
      <c r="BU15" s="157">
        <v>338.6</v>
      </c>
      <c r="BV15" s="157">
        <v>288.8</v>
      </c>
      <c r="BW15" s="157">
        <v>324.60000000000002</v>
      </c>
      <c r="BX15" s="157">
        <v>296.8</v>
      </c>
      <c r="BY15" s="157">
        <v>329.5</v>
      </c>
      <c r="BZ15" s="157">
        <v>1190.8999999999999</v>
      </c>
      <c r="CA15" s="157">
        <v>357.7</v>
      </c>
      <c r="CB15" s="157">
        <v>326.10000000000002</v>
      </c>
      <c r="CC15" s="157">
        <v>245.8</v>
      </c>
      <c r="CD15" s="157">
        <v>261.3</v>
      </c>
      <c r="CE15" s="157">
        <v>957.3</v>
      </c>
      <c r="CF15" s="157">
        <v>251.09</v>
      </c>
      <c r="CG15" s="157">
        <v>250.3</v>
      </c>
      <c r="CH15" s="157">
        <v>220.3</v>
      </c>
      <c r="CI15" s="157">
        <v>234.8</v>
      </c>
      <c r="CJ15" s="157">
        <v>812.1</v>
      </c>
      <c r="CK15" s="158">
        <v>209.9</v>
      </c>
      <c r="CL15" s="158">
        <v>218.2</v>
      </c>
      <c r="CM15" s="158">
        <v>205.84597624</v>
      </c>
      <c r="CN15" s="158">
        <v>209.6</v>
      </c>
      <c r="CO15" s="158">
        <v>690.8</v>
      </c>
      <c r="CP15" s="158">
        <v>201.1</v>
      </c>
      <c r="CQ15" s="157">
        <v>172.1</v>
      </c>
      <c r="CR15" s="157">
        <v>154.5</v>
      </c>
      <c r="CS15" s="157">
        <v>163.1</v>
      </c>
      <c r="CT15" s="157">
        <v>560</v>
      </c>
      <c r="CU15" s="157">
        <v>162.4</v>
      </c>
      <c r="CV15" s="157">
        <v>136.19999999999999</v>
      </c>
      <c r="CW15" s="157">
        <v>129.80000000000001</v>
      </c>
      <c r="CX15" s="157">
        <v>131.80000000000001</v>
      </c>
      <c r="CY15" s="157">
        <v>435.2</v>
      </c>
      <c r="CZ15" s="157">
        <v>105.5</v>
      </c>
      <c r="DA15" s="157">
        <v>112.5</v>
      </c>
      <c r="DB15" s="157">
        <v>103.7</v>
      </c>
      <c r="DC15" s="157">
        <v>113.3</v>
      </c>
      <c r="DD15" s="157">
        <v>380.5</v>
      </c>
      <c r="DE15" s="157">
        <v>96.2</v>
      </c>
      <c r="DF15" s="157">
        <v>86.4</v>
      </c>
      <c r="DG15" s="157">
        <v>89.1</v>
      </c>
      <c r="DH15" s="157">
        <v>108.6</v>
      </c>
    </row>
    <row r="16" spans="2:112">
      <c r="B16" s="123" t="s">
        <v>11</v>
      </c>
      <c r="C16" s="154">
        <v>-186.71499999999997</v>
      </c>
      <c r="D16" s="155">
        <v>290.99400000000003</v>
      </c>
      <c r="E16" s="154">
        <v>79.225999999999999</v>
      </c>
      <c r="F16" s="155">
        <v>85.844999999999999</v>
      </c>
      <c r="G16" s="156">
        <v>-408.63400000000001</v>
      </c>
      <c r="H16" s="156">
        <v>58.2</v>
      </c>
      <c r="I16" s="156">
        <v>58.463000000000001</v>
      </c>
      <c r="J16" s="156">
        <v>60.88</v>
      </c>
      <c r="K16" s="156">
        <v>84.23</v>
      </c>
      <c r="L16" s="156">
        <v>86.069000000000003</v>
      </c>
      <c r="M16" s="154">
        <v>382.13499999999999</v>
      </c>
      <c r="N16" s="154" t="e">
        <v>#REF!</v>
      </c>
      <c r="O16" s="154">
        <v>56.582999999999998</v>
      </c>
      <c r="P16" s="154" t="e">
        <v>#REF!</v>
      </c>
      <c r="Q16" s="154">
        <v>95.864999999999995</v>
      </c>
      <c r="R16" s="154" t="e">
        <v>#REF!</v>
      </c>
      <c r="S16" s="154">
        <v>80.028000000000006</v>
      </c>
      <c r="T16" s="154" t="e">
        <v>#REF!</v>
      </c>
      <c r="U16" s="154">
        <v>149.17400000000001</v>
      </c>
      <c r="V16" s="154" t="e">
        <v>#REF!</v>
      </c>
      <c r="W16" s="154">
        <v>412.33100000000002</v>
      </c>
      <c r="X16" s="154" t="e">
        <v>#REF!</v>
      </c>
      <c r="Y16" s="154">
        <v>100.396</v>
      </c>
      <c r="Z16" s="154" t="e">
        <v>#REF!</v>
      </c>
      <c r="AA16" s="154">
        <v>129.99600000000001</v>
      </c>
      <c r="AB16" s="154" t="e">
        <v>#REF!</v>
      </c>
      <c r="AC16" s="154">
        <v>80.698999999999998</v>
      </c>
      <c r="AD16" s="157">
        <v>80.099000000000004</v>
      </c>
      <c r="AE16" s="157">
        <v>101.24</v>
      </c>
      <c r="AF16" s="157">
        <v>98.021000000000001</v>
      </c>
      <c r="AG16" s="157">
        <v>-949.13400000000001</v>
      </c>
      <c r="AH16" s="157">
        <v>269.68599999999998</v>
      </c>
      <c r="AI16" s="157">
        <v>88.742000000000004</v>
      </c>
      <c r="AJ16" s="157">
        <v>88.742000000000004</v>
      </c>
      <c r="AK16" s="157">
        <v>67.075999999999993</v>
      </c>
      <c r="AL16" s="157">
        <v>67.076000000000008</v>
      </c>
      <c r="AM16" s="157">
        <v>-1176.925</v>
      </c>
      <c r="AN16" s="157">
        <v>45.2</v>
      </c>
      <c r="AO16" s="157">
        <v>68.7</v>
      </c>
      <c r="AP16" s="157">
        <v>68.7</v>
      </c>
      <c r="AQ16" s="157">
        <v>56.485799999999998</v>
      </c>
      <c r="AR16" s="157">
        <v>56.485799999999998</v>
      </c>
      <c r="AS16" s="157">
        <v>108.974</v>
      </c>
      <c r="AT16" s="157">
        <v>109</v>
      </c>
      <c r="AU16" s="157">
        <v>124.8</v>
      </c>
      <c r="AV16" s="157">
        <v>40.6</v>
      </c>
      <c r="AW16" s="157">
        <v>40.6</v>
      </c>
      <c r="AX16" s="157">
        <v>34.5</v>
      </c>
      <c r="AY16" s="157">
        <v>20.100000000000001</v>
      </c>
      <c r="AZ16" s="157">
        <v>20.100000000000001</v>
      </c>
      <c r="BA16" s="157">
        <v>20.100000000000001</v>
      </c>
      <c r="BB16" s="157">
        <v>19.62</v>
      </c>
      <c r="BC16" s="157">
        <v>19.622</v>
      </c>
      <c r="BD16" s="157">
        <v>28.6</v>
      </c>
      <c r="BE16" s="157">
        <v>28.6</v>
      </c>
      <c r="BF16" s="157">
        <v>471.9</v>
      </c>
      <c r="BG16" s="157">
        <v>471.9</v>
      </c>
      <c r="BH16" s="157">
        <v>53.89</v>
      </c>
      <c r="BI16" s="157">
        <v>53.89</v>
      </c>
      <c r="BJ16" s="157">
        <v>77.400000000000006</v>
      </c>
      <c r="BK16" s="157">
        <v>77.400000000000006</v>
      </c>
      <c r="BL16" s="157">
        <v>52.3</v>
      </c>
      <c r="BM16" s="157">
        <v>52.3</v>
      </c>
      <c r="BN16" s="157">
        <v>288.39999999999998</v>
      </c>
      <c r="BO16" s="157">
        <v>288.39999999999998</v>
      </c>
      <c r="BP16" s="157">
        <v>397.8</v>
      </c>
      <c r="BQ16" s="157">
        <v>397.8</v>
      </c>
      <c r="BR16" s="157">
        <v>88.3</v>
      </c>
      <c r="BS16" s="157">
        <v>88.3</v>
      </c>
      <c r="BT16" s="157">
        <v>111.3</v>
      </c>
      <c r="BU16" s="157">
        <v>111.3</v>
      </c>
      <c r="BV16" s="157">
        <v>87.113</v>
      </c>
      <c r="BW16" s="157">
        <v>87.113</v>
      </c>
      <c r="BX16" s="157">
        <v>111.155</v>
      </c>
      <c r="BY16" s="157">
        <v>111.155</v>
      </c>
      <c r="BZ16" s="157">
        <v>422.1</v>
      </c>
      <c r="CA16" s="157">
        <v>130.5</v>
      </c>
      <c r="CB16" s="157">
        <v>99.7</v>
      </c>
      <c r="CC16" s="157">
        <v>85.9</v>
      </c>
      <c r="CD16" s="157">
        <v>107.42700000000001</v>
      </c>
      <c r="CE16" s="157">
        <v>383.017</v>
      </c>
      <c r="CF16" s="157">
        <v>102.779</v>
      </c>
      <c r="CG16" s="157">
        <v>102.741</v>
      </c>
      <c r="CH16" s="157">
        <v>87.1</v>
      </c>
      <c r="CI16" s="157">
        <v>92.7</v>
      </c>
      <c r="CJ16" s="157">
        <v>594</v>
      </c>
      <c r="CK16" s="158">
        <v>71.8</v>
      </c>
      <c r="CL16" s="158">
        <v>76.099999999999994</v>
      </c>
      <c r="CM16" s="158">
        <v>61.945999999999998</v>
      </c>
      <c r="CN16" s="158">
        <v>119.7</v>
      </c>
      <c r="CO16" s="158">
        <v>192.39</v>
      </c>
      <c r="CP16" s="158">
        <v>53.29</v>
      </c>
      <c r="CQ16" s="157">
        <v>38.4</v>
      </c>
      <c r="CR16" s="157">
        <v>46.4</v>
      </c>
      <c r="CS16" s="157">
        <v>54.3</v>
      </c>
      <c r="CT16" s="157">
        <v>129.5</v>
      </c>
      <c r="CU16" s="157">
        <v>34.9</v>
      </c>
      <c r="CV16" s="157">
        <v>35.6</v>
      </c>
      <c r="CW16" s="157">
        <v>18.3</v>
      </c>
      <c r="CX16" s="157">
        <v>40.9</v>
      </c>
      <c r="CY16" s="157">
        <v>159.80000000000001</v>
      </c>
      <c r="CZ16" s="157">
        <v>35.700000000000003</v>
      </c>
      <c r="DA16" s="157">
        <v>37.4</v>
      </c>
      <c r="DB16" s="157">
        <v>40.700000000000003</v>
      </c>
      <c r="DC16" s="157">
        <v>45.8</v>
      </c>
      <c r="DD16" s="157">
        <v>135.1</v>
      </c>
      <c r="DE16" s="157">
        <v>22.5</v>
      </c>
      <c r="DF16" s="157">
        <v>21.3</v>
      </c>
      <c r="DG16" s="157">
        <v>34.799999999999997</v>
      </c>
      <c r="DH16" s="157">
        <v>56.5</v>
      </c>
    </row>
    <row r="17" spans="2:112">
      <c r="B17" s="131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8"/>
      <c r="CL17" s="158"/>
      <c r="CM17" s="158"/>
      <c r="CN17" s="158"/>
      <c r="CO17" s="158"/>
      <c r="CP17" s="158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</row>
    <row r="18" spans="2:112">
      <c r="B18" s="131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  <c r="BY18" s="157"/>
      <c r="BZ18" s="157"/>
      <c r="CA18" s="157"/>
      <c r="CB18" s="157"/>
      <c r="CC18" s="157"/>
      <c r="CD18" s="157"/>
      <c r="CE18" s="157"/>
      <c r="CF18" s="157"/>
      <c r="CG18" s="157"/>
      <c r="CH18" s="157"/>
      <c r="CI18" s="157"/>
      <c r="CJ18" s="157"/>
      <c r="CK18" s="158"/>
      <c r="CL18" s="158"/>
      <c r="CM18" s="158"/>
      <c r="CN18" s="158"/>
      <c r="CO18" s="158"/>
      <c r="CP18" s="158"/>
      <c r="CQ18" s="157"/>
      <c r="CR18" s="157"/>
      <c r="CS18" s="157"/>
      <c r="CT18" s="157"/>
      <c r="CU18" s="157"/>
      <c r="CV18" s="157"/>
      <c r="CW18" s="157"/>
      <c r="CX18" s="157"/>
      <c r="CY18" s="157"/>
      <c r="CZ18" s="157"/>
      <c r="DA18" s="157"/>
      <c r="DB18" s="157"/>
      <c r="DC18" s="157"/>
      <c r="DD18" s="157"/>
      <c r="DE18" s="157"/>
      <c r="DF18" s="157"/>
      <c r="DG18" s="157"/>
      <c r="DH18" s="157"/>
    </row>
    <row r="19" spans="2:112">
      <c r="B19" s="131" t="s">
        <v>320</v>
      </c>
      <c r="C19" s="154">
        <v>12.472999999999956</v>
      </c>
      <c r="D19" s="154">
        <v>12.503999999999905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  <c r="BY19" s="157"/>
      <c r="BZ19" s="157"/>
      <c r="CA19" s="157"/>
      <c r="CB19" s="157"/>
      <c r="CC19" s="157"/>
      <c r="CD19" s="157"/>
      <c r="CE19" s="157"/>
      <c r="CF19" s="157"/>
      <c r="CG19" s="157"/>
      <c r="CH19" s="157"/>
      <c r="CI19" s="157"/>
      <c r="CJ19" s="157"/>
      <c r="CK19" s="158"/>
      <c r="CL19" s="158"/>
      <c r="CM19" s="158"/>
      <c r="CN19" s="158"/>
      <c r="CO19" s="158"/>
      <c r="CP19" s="158"/>
      <c r="CQ19" s="157"/>
      <c r="CR19" s="157"/>
      <c r="CS19" s="157"/>
      <c r="CT19" s="157"/>
      <c r="CU19" s="157"/>
      <c r="CV19" s="157"/>
      <c r="CW19" s="157"/>
      <c r="CX19" s="157"/>
      <c r="CY19" s="157"/>
      <c r="CZ19" s="157"/>
      <c r="DA19" s="157"/>
      <c r="DB19" s="157"/>
      <c r="DC19" s="157"/>
      <c r="DD19" s="157"/>
      <c r="DE19" s="157"/>
      <c r="DF19" s="157"/>
      <c r="DG19" s="157"/>
      <c r="DH19" s="157"/>
    </row>
    <row r="20" spans="2:112">
      <c r="B20" s="131" t="s">
        <v>321</v>
      </c>
      <c r="C20" s="154">
        <v>-0.89820878000011817</v>
      </c>
      <c r="D20" s="154">
        <v>-467.73220878000018</v>
      </c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7"/>
      <c r="AW20" s="157"/>
      <c r="AX20" s="157"/>
      <c r="AY20" s="157"/>
      <c r="AZ20" s="157"/>
      <c r="BA20" s="157"/>
      <c r="BB20" s="157"/>
      <c r="BC20" s="157"/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/>
      <c r="CG20" s="157"/>
      <c r="CH20" s="157"/>
      <c r="CI20" s="157"/>
      <c r="CJ20" s="157"/>
      <c r="CK20" s="158"/>
      <c r="CL20" s="158"/>
      <c r="CM20" s="158"/>
      <c r="CN20" s="158"/>
      <c r="CO20" s="158"/>
      <c r="CP20" s="158"/>
      <c r="CQ20" s="157"/>
      <c r="CR20" s="157"/>
      <c r="CS20" s="157"/>
      <c r="CT20" s="157"/>
      <c r="CU20" s="157"/>
      <c r="CV20" s="157"/>
      <c r="CW20" s="157"/>
      <c r="CX20" s="157"/>
      <c r="CY20" s="157"/>
      <c r="CZ20" s="157"/>
      <c r="DA20" s="157"/>
      <c r="DB20" s="157"/>
      <c r="DC20" s="157"/>
      <c r="DD20" s="157"/>
      <c r="DE20" s="157"/>
      <c r="DF20" s="157"/>
      <c r="DG20" s="157"/>
      <c r="DH20" s="157"/>
    </row>
    <row r="21" spans="2:112">
      <c r="B21" s="131" t="s">
        <v>322</v>
      </c>
      <c r="C21" s="154">
        <v>3.0822087800002009</v>
      </c>
      <c r="D21" s="154">
        <v>3.0822087799997462</v>
      </c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7"/>
      <c r="AP21" s="157"/>
      <c r="AQ21" s="157"/>
      <c r="AR21" s="157"/>
      <c r="AS21" s="157"/>
      <c r="AT21" s="157"/>
      <c r="AU21" s="157"/>
      <c r="AV21" s="157"/>
      <c r="AW21" s="157"/>
      <c r="AX21" s="157"/>
      <c r="AY21" s="157"/>
      <c r="AZ21" s="157"/>
      <c r="BA21" s="157"/>
      <c r="BB21" s="157"/>
      <c r="BC21" s="157"/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  <c r="BY21" s="157"/>
      <c r="BZ21" s="157"/>
      <c r="CA21" s="157"/>
      <c r="CB21" s="157"/>
      <c r="CC21" s="157"/>
      <c r="CD21" s="157"/>
      <c r="CE21" s="157"/>
      <c r="CF21" s="157"/>
      <c r="CG21" s="157"/>
      <c r="CH21" s="157"/>
      <c r="CI21" s="157"/>
      <c r="CJ21" s="157"/>
      <c r="CK21" s="158"/>
      <c r="CL21" s="158"/>
      <c r="CM21" s="158"/>
      <c r="CN21" s="158"/>
      <c r="CO21" s="158"/>
      <c r="CP21" s="158"/>
      <c r="CQ21" s="157"/>
      <c r="CR21" s="157"/>
      <c r="CS21" s="157"/>
      <c r="CT21" s="157"/>
      <c r="CU21" s="157"/>
      <c r="CV21" s="157"/>
      <c r="CW21" s="157"/>
      <c r="CX21" s="157"/>
      <c r="CY21" s="157"/>
      <c r="CZ21" s="157"/>
      <c r="DA21" s="157"/>
      <c r="DB21" s="157"/>
      <c r="DC21" s="157"/>
      <c r="DD21" s="157"/>
      <c r="DE21" s="157"/>
      <c r="DF21" s="157"/>
      <c r="DG21" s="157"/>
      <c r="DH21" s="157"/>
    </row>
    <row r="22" spans="2:112">
      <c r="B22" s="131" t="s">
        <v>323</v>
      </c>
      <c r="C22" s="154">
        <v>1.254999999999967</v>
      </c>
      <c r="D22" s="154">
        <v>-0.60500000000001819</v>
      </c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  <c r="BY22" s="157"/>
      <c r="BZ22" s="157"/>
      <c r="CA22" s="157"/>
      <c r="CB22" s="157"/>
      <c r="CC22" s="157"/>
      <c r="CD22" s="157"/>
      <c r="CE22" s="157"/>
      <c r="CF22" s="157"/>
      <c r="CG22" s="157"/>
      <c r="CH22" s="157"/>
      <c r="CI22" s="157"/>
      <c r="CJ22" s="157"/>
      <c r="CK22" s="158"/>
      <c r="CL22" s="158"/>
      <c r="CM22" s="158"/>
      <c r="CN22" s="158"/>
      <c r="CO22" s="158"/>
      <c r="CP22" s="158"/>
      <c r="CQ22" s="157"/>
      <c r="CR22" s="157"/>
      <c r="CS22" s="157"/>
      <c r="CT22" s="157"/>
      <c r="CU22" s="157"/>
      <c r="CV22" s="157"/>
      <c r="CW22" s="157"/>
      <c r="CX22" s="157"/>
      <c r="CY22" s="157"/>
      <c r="CZ22" s="157"/>
      <c r="DA22" s="157"/>
      <c r="DB22" s="157"/>
      <c r="DC22" s="157"/>
      <c r="DD22" s="157"/>
      <c r="DE22" s="157"/>
      <c r="DF22" s="157"/>
      <c r="DG22" s="157"/>
      <c r="DH22" s="157"/>
    </row>
    <row r="23" spans="2:112">
      <c r="B23" s="131"/>
      <c r="C23" s="131"/>
      <c r="D23" s="131"/>
      <c r="E23" s="131"/>
      <c r="F23" s="131"/>
      <c r="G23" s="131"/>
      <c r="H23" s="159"/>
      <c r="I23" s="131"/>
      <c r="J23" s="131"/>
      <c r="K23" s="154"/>
      <c r="L23" s="131"/>
      <c r="M23" s="131"/>
      <c r="N23" s="131"/>
      <c r="O23" s="131"/>
      <c r="P23" s="131"/>
      <c r="Q23" s="131"/>
      <c r="R23" s="131"/>
      <c r="S23" s="160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34"/>
      <c r="CB23" s="134"/>
      <c r="CC23" s="134"/>
      <c r="CD23" s="134"/>
      <c r="CE23" s="134"/>
      <c r="CF23" s="134"/>
      <c r="CG23" s="134"/>
      <c r="CH23" s="134"/>
      <c r="CI23" s="134"/>
      <c r="CJ23" s="134"/>
      <c r="CK23" s="150"/>
      <c r="CL23" s="150"/>
      <c r="CM23" s="150"/>
      <c r="CN23" s="150"/>
      <c r="CO23" s="150"/>
      <c r="CP23" s="150"/>
      <c r="CQ23" s="152"/>
      <c r="CR23" s="152"/>
      <c r="CS23" s="152"/>
      <c r="CT23" s="152"/>
      <c r="CU23" s="152"/>
      <c r="CV23" s="152"/>
      <c r="CW23" s="152"/>
      <c r="CX23" s="152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</row>
    <row r="24" spans="2:112">
      <c r="B24" s="161" t="s">
        <v>115</v>
      </c>
      <c r="C24" s="161"/>
      <c r="D24" s="161"/>
      <c r="E24" s="161"/>
      <c r="F24" s="161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/>
      <c r="BI24" s="126"/>
      <c r="BJ24" s="126"/>
      <c r="BK24" s="126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34"/>
      <c r="CB24" s="134"/>
      <c r="CC24" s="134"/>
      <c r="CD24" s="134"/>
      <c r="CE24" s="134"/>
      <c r="CF24" s="134"/>
      <c r="CG24" s="134"/>
      <c r="CH24" s="134"/>
      <c r="CI24" s="134"/>
      <c r="CJ24" s="134"/>
      <c r="CK24" s="150"/>
      <c r="CL24" s="150"/>
      <c r="CM24" s="150"/>
      <c r="CN24" s="150"/>
      <c r="CO24" s="150"/>
      <c r="CP24" s="150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</row>
    <row r="25" spans="2:112">
      <c r="B25" s="161" t="s">
        <v>130</v>
      </c>
      <c r="C25" s="161"/>
      <c r="D25" s="161"/>
      <c r="E25" s="161"/>
      <c r="F25" s="161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  <c r="BW25" s="152"/>
      <c r="BX25" s="152"/>
      <c r="BY25" s="152"/>
      <c r="BZ25" s="152"/>
      <c r="CA25" s="134"/>
      <c r="CB25" s="134"/>
      <c r="CC25" s="134"/>
      <c r="CD25" s="134"/>
      <c r="CE25" s="134"/>
      <c r="CF25" s="134"/>
      <c r="CG25" s="134"/>
      <c r="CH25" s="134"/>
      <c r="CI25" s="134"/>
      <c r="CJ25" s="134"/>
      <c r="CK25" s="150"/>
      <c r="CL25" s="150"/>
      <c r="CM25" s="150"/>
      <c r="CN25" s="150"/>
      <c r="CO25" s="150"/>
      <c r="CP25" s="150"/>
      <c r="CQ25" s="152"/>
      <c r="CR25" s="152"/>
      <c r="CS25" s="152"/>
      <c r="CT25" s="152"/>
      <c r="CU25" s="152"/>
      <c r="CV25" s="152"/>
      <c r="CW25" s="152"/>
      <c r="CX25" s="152"/>
      <c r="CY25" s="152"/>
      <c r="CZ25" s="152"/>
      <c r="DA25" s="152"/>
      <c r="DB25" s="152"/>
      <c r="DC25" s="152"/>
      <c r="DD25" s="152"/>
      <c r="DE25" s="152"/>
      <c r="DF25" s="152"/>
      <c r="DG25" s="152"/>
      <c r="DH25" s="152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F127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0" defaultRowHeight="15" zeroHeight="1" outlineLevelCol="1"/>
  <cols>
    <col min="1" max="1" width="3.28515625" style="57" customWidth="1"/>
    <col min="2" max="2" width="45.5703125" style="60" customWidth="1"/>
    <col min="3" max="3" width="7.5703125" style="60" customWidth="1"/>
    <col min="4" max="7" width="7.5703125" style="60" hidden="1" customWidth="1" outlineLevel="1"/>
    <col min="8" max="8" width="7.5703125" style="60" customWidth="1" collapsed="1"/>
    <col min="9" max="10" width="7.5703125" style="60" hidden="1" customWidth="1" outlineLevel="1"/>
    <col min="11" max="12" width="6.85546875" style="60" hidden="1" customWidth="1" outlineLevel="1"/>
    <col min="13" max="13" width="7.5703125" style="60" customWidth="1" collapsed="1"/>
    <col min="14" max="14" width="6.85546875" style="60" hidden="1" customWidth="1" outlineLevel="1"/>
    <col min="15" max="15" width="7.5703125" style="60" hidden="1" customWidth="1" outlineLevel="1"/>
    <col min="16" max="17" width="6.85546875" style="60" hidden="1" customWidth="1" outlineLevel="1"/>
    <col min="18" max="18" width="7.5703125" style="60" customWidth="1" collapsed="1"/>
    <col min="19" max="19" width="7.85546875" style="60" hidden="1" customWidth="1" outlineLevel="1"/>
    <col min="20" max="20" width="8.85546875" style="60" hidden="1" customWidth="1" outlineLevel="1"/>
    <col min="21" max="22" width="7.85546875" style="60" hidden="1" customWidth="1" outlineLevel="1"/>
    <col min="23" max="23" width="7.5703125" style="60" customWidth="1" collapsed="1"/>
    <col min="24" max="24" width="7.85546875" style="60" hidden="1" customWidth="1" outlineLevel="1"/>
    <col min="25" max="25" width="8.85546875" style="60" hidden="1" customWidth="1" outlineLevel="1"/>
    <col min="26" max="27" width="7.85546875" style="60" hidden="1" customWidth="1" outlineLevel="1"/>
    <col min="28" max="28" width="7.5703125" style="60" customWidth="1" collapsed="1"/>
    <col min="29" max="29" width="7.85546875" style="60" hidden="1" customWidth="1" outlineLevel="1"/>
    <col min="30" max="30" width="8.85546875" style="60" hidden="1" customWidth="1" outlineLevel="1"/>
    <col min="31" max="32" width="7.85546875" style="60" hidden="1" customWidth="1" outlineLevel="1"/>
    <col min="33" max="33" width="7.5703125" style="60" customWidth="1" collapsed="1"/>
    <col min="34" max="34" width="7.85546875" style="60" hidden="1" customWidth="1" outlineLevel="1"/>
    <col min="35" max="35" width="8.85546875" style="60" hidden="1" customWidth="1" outlineLevel="1"/>
    <col min="36" max="37" width="7.85546875" style="60" hidden="1" customWidth="1" outlineLevel="1"/>
    <col min="38" max="38" width="7.5703125" style="60" customWidth="1" collapsed="1"/>
    <col min="39" max="39" width="7.85546875" style="60" hidden="1" customWidth="1" outlineLevel="1"/>
    <col min="40" max="40" width="8.85546875" style="60" hidden="1" customWidth="1" outlineLevel="1"/>
    <col min="41" max="42" width="7.85546875" style="60" hidden="1" customWidth="1" outlineLevel="1"/>
    <col min="43" max="43" width="7.5703125" style="60" customWidth="1" collapsed="1"/>
    <col min="44" max="44" width="7.85546875" style="60" hidden="1" customWidth="1" outlineLevel="1"/>
    <col min="45" max="45" width="8.85546875" style="60" hidden="1" customWidth="1" outlineLevel="1"/>
    <col min="46" max="47" width="7.85546875" style="60" hidden="1" customWidth="1" outlineLevel="1"/>
    <col min="48" max="48" width="7.5703125" style="60" customWidth="1" collapsed="1"/>
    <col min="49" max="49" width="7.85546875" style="60" hidden="1" customWidth="1" outlineLevel="1"/>
    <col min="50" max="50" width="8.85546875" style="60" hidden="1" customWidth="1" outlineLevel="1"/>
    <col min="51" max="52" width="7.85546875" style="60" hidden="1" customWidth="1" outlineLevel="1"/>
    <col min="53" max="53" width="7.5703125" style="60" customWidth="1" collapsed="1"/>
    <col min="54" max="54" width="7.85546875" style="60" hidden="1" customWidth="1" outlineLevel="1"/>
    <col min="55" max="55" width="8.85546875" style="60" hidden="1" customWidth="1" outlineLevel="1"/>
    <col min="56" max="57" width="7.85546875" style="60" hidden="1" customWidth="1" outlineLevel="1"/>
    <col min="58" max="58" width="7.5703125" style="60" customWidth="1" collapsed="1"/>
    <col min="59" max="59" width="6.7109375" style="60" hidden="1" customWidth="1" outlineLevel="1"/>
    <col min="60" max="60" width="7.5703125" style="60" hidden="1" customWidth="1" outlineLevel="1"/>
    <col min="61" max="62" width="6.7109375" style="60" hidden="1" customWidth="1" outlineLevel="1"/>
    <col min="63" max="63" width="7.5703125" style="60" customWidth="1" collapsed="1"/>
    <col min="64" max="67" width="6.7109375" style="60" hidden="1" customWidth="1" outlineLevel="1"/>
    <col min="68" max="68" width="7.5703125" style="60" customWidth="1" collapsed="1"/>
    <col min="69" max="69" width="6.7109375" style="60" hidden="1" customWidth="1" outlineLevel="1"/>
    <col min="70" max="70" width="6.5703125" style="60" hidden="1" customWidth="1" outlineLevel="1"/>
    <col min="71" max="72" width="6.7109375" style="60" hidden="1" customWidth="1" outlineLevel="1"/>
    <col min="73" max="73" width="6.5703125" style="60" hidden="1" customWidth="1" outlineLevel="1" collapsed="1"/>
    <col min="74" max="77" width="6.5703125" style="60" hidden="1" customWidth="1" outlineLevel="1"/>
    <col min="78" max="78" width="6.5703125" style="60" hidden="1" customWidth="1" outlineLevel="1" collapsed="1"/>
    <col min="79" max="79" width="6.5703125" style="60" hidden="1" customWidth="1" outlineLevel="1"/>
    <col min="80" max="80" width="8.85546875" style="60" hidden="1" customWidth="1" outlineLevel="1"/>
    <col min="81" max="81" width="0" style="60" hidden="1" customWidth="1" collapsed="1"/>
    <col min="82" max="110" width="0" style="60" hidden="1" customWidth="1"/>
    <col min="111" max="16384" width="8.85546875" style="60" hidden="1"/>
  </cols>
  <sheetData>
    <row r="1" spans="1:79"/>
    <row r="2" spans="1:79"/>
    <row r="3" spans="1:79"/>
    <row r="4" spans="1:79">
      <c r="A4" s="60"/>
      <c r="B4" s="83" t="s">
        <v>63</v>
      </c>
      <c r="C4" s="59" t="s">
        <v>378</v>
      </c>
      <c r="D4" s="59" t="s">
        <v>375</v>
      </c>
      <c r="E4" s="59">
        <v>2020</v>
      </c>
      <c r="F4" s="59" t="s">
        <v>368</v>
      </c>
      <c r="G4" s="59" t="s">
        <v>365</v>
      </c>
      <c r="H4" s="59" t="s">
        <v>359</v>
      </c>
      <c r="I4" s="59" t="s">
        <v>343</v>
      </c>
      <c r="J4" s="59">
        <v>2019</v>
      </c>
      <c r="K4" s="59" t="s">
        <v>318</v>
      </c>
      <c r="L4" s="59" t="s">
        <v>224</v>
      </c>
      <c r="M4" s="59" t="s">
        <v>218</v>
      </c>
      <c r="N4" s="59" t="s">
        <v>216</v>
      </c>
      <c r="O4" s="59">
        <v>2018</v>
      </c>
      <c r="P4" s="59" t="s">
        <v>209</v>
      </c>
      <c r="Q4" s="59" t="s">
        <v>205</v>
      </c>
      <c r="R4" s="59" t="s">
        <v>201</v>
      </c>
      <c r="S4" s="59" t="s">
        <v>199</v>
      </c>
      <c r="T4" s="59">
        <v>2017</v>
      </c>
      <c r="U4" s="59" t="s">
        <v>195</v>
      </c>
      <c r="V4" s="59" t="s">
        <v>158</v>
      </c>
      <c r="W4" s="59" t="s">
        <v>157</v>
      </c>
      <c r="X4" s="59" t="s">
        <v>152</v>
      </c>
      <c r="Y4" s="59">
        <v>2016</v>
      </c>
      <c r="Z4" s="59" t="s">
        <v>143</v>
      </c>
      <c r="AA4" s="59" t="s">
        <v>138</v>
      </c>
      <c r="AB4" s="59" t="s">
        <v>129</v>
      </c>
      <c r="AC4" s="59" t="s">
        <v>127</v>
      </c>
      <c r="AD4" s="59">
        <v>2015</v>
      </c>
      <c r="AE4" s="59" t="s">
        <v>116</v>
      </c>
      <c r="AF4" s="59" t="s">
        <v>109</v>
      </c>
      <c r="AG4" s="59" t="s">
        <v>105</v>
      </c>
      <c r="AH4" s="59" t="s">
        <v>101</v>
      </c>
      <c r="AI4" s="59">
        <v>2014</v>
      </c>
      <c r="AJ4" s="59" t="s">
        <v>81</v>
      </c>
      <c r="AK4" s="59" t="s">
        <v>79</v>
      </c>
      <c r="AL4" s="59" t="s">
        <v>75</v>
      </c>
      <c r="AM4" s="59" t="s">
        <v>72</v>
      </c>
      <c r="AN4" s="59">
        <v>2013</v>
      </c>
      <c r="AO4" s="59" t="s">
        <v>69</v>
      </c>
      <c r="AP4" s="59" t="s">
        <v>68</v>
      </c>
      <c r="AQ4" s="59" t="s">
        <v>64</v>
      </c>
      <c r="AR4" s="59" t="s">
        <v>57</v>
      </c>
      <c r="AS4" s="59">
        <v>2012</v>
      </c>
      <c r="AT4" s="59" t="s">
        <v>55</v>
      </c>
      <c r="AU4" s="59" t="s">
        <v>54</v>
      </c>
      <c r="AV4" s="59" t="s">
        <v>52</v>
      </c>
      <c r="AW4" s="59" t="s">
        <v>51</v>
      </c>
      <c r="AX4" s="59">
        <v>2011</v>
      </c>
      <c r="AY4" s="59" t="s">
        <v>50</v>
      </c>
      <c r="AZ4" s="59" t="s">
        <v>49</v>
      </c>
      <c r="BA4" s="59" t="s">
        <v>48</v>
      </c>
      <c r="BB4" s="59" t="s">
        <v>35</v>
      </c>
      <c r="BC4" s="59">
        <v>2010</v>
      </c>
      <c r="BD4" s="59" t="s">
        <v>33</v>
      </c>
      <c r="BE4" s="59" t="s">
        <v>32</v>
      </c>
      <c r="BF4" s="59" t="s">
        <v>30</v>
      </c>
      <c r="BG4" s="59" t="s">
        <v>29</v>
      </c>
      <c r="BH4" s="59">
        <v>2009</v>
      </c>
      <c r="BI4" s="59" t="s">
        <v>28</v>
      </c>
      <c r="BJ4" s="59" t="s">
        <v>27</v>
      </c>
      <c r="BK4" s="59" t="s">
        <v>25</v>
      </c>
      <c r="BL4" s="59" t="s">
        <v>26</v>
      </c>
      <c r="BM4" s="59">
        <v>2008</v>
      </c>
      <c r="BN4" s="59" t="s">
        <v>24</v>
      </c>
      <c r="BO4" s="59" t="s">
        <v>23</v>
      </c>
      <c r="BP4" s="59" t="s">
        <v>22</v>
      </c>
      <c r="BQ4" s="59" t="s">
        <v>20</v>
      </c>
      <c r="BR4" s="59">
        <v>2007</v>
      </c>
      <c r="BS4" s="59" t="s">
        <v>19</v>
      </c>
      <c r="BT4" s="59" t="s">
        <v>17</v>
      </c>
      <c r="BU4" s="59" t="s">
        <v>18</v>
      </c>
      <c r="BV4" s="59" t="s">
        <v>16</v>
      </c>
      <c r="BW4" s="59">
        <v>2006</v>
      </c>
      <c r="BX4" s="59" t="s">
        <v>0</v>
      </c>
      <c r="BY4" s="59" t="s">
        <v>1</v>
      </c>
      <c r="BZ4" s="59" t="s">
        <v>2</v>
      </c>
      <c r="CA4" s="59" t="s">
        <v>3</v>
      </c>
    </row>
    <row r="5" spans="1:79" s="84" customFormat="1">
      <c r="A5" s="57"/>
      <c r="B5" s="85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  <c r="BM5" s="86"/>
      <c r="BN5" s="86"/>
      <c r="BO5" s="86"/>
      <c r="BP5" s="86"/>
      <c r="BQ5" s="86"/>
      <c r="BR5" s="86"/>
      <c r="BS5" s="86"/>
      <c r="BT5" s="86"/>
      <c r="BU5" s="86"/>
      <c r="BV5" s="86"/>
      <c r="BW5" s="86"/>
      <c r="BX5" s="86"/>
      <c r="BY5" s="86"/>
      <c r="BZ5" s="86"/>
      <c r="CA5" s="86"/>
    </row>
    <row r="6" spans="1:79" ht="26.25">
      <c r="B6" s="87" t="s">
        <v>60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89"/>
      <c r="CA6" s="89"/>
    </row>
    <row r="7" spans="1:79">
      <c r="B7" s="90" t="s">
        <v>117</v>
      </c>
      <c r="C7" s="91">
        <v>7169.0610000000006</v>
      </c>
      <c r="D7" s="91">
        <v>6801.9269999999997</v>
      </c>
      <c r="E7" s="91">
        <v>26275.829999999994</v>
      </c>
      <c r="F7" s="91">
        <v>6456.0569999999998</v>
      </c>
      <c r="G7" s="91">
        <v>6846.6149999999998</v>
      </c>
      <c r="H7" s="91">
        <v>6563.6790000000001</v>
      </c>
      <c r="I7" s="91">
        <v>6409.4789999999994</v>
      </c>
      <c r="J7" s="91">
        <v>25064.108</v>
      </c>
      <c r="K7" s="91">
        <v>6137.7689999999993</v>
      </c>
      <c r="L7" s="91">
        <v>6659.3760000000002</v>
      </c>
      <c r="M7" s="91">
        <v>6169.9629999999997</v>
      </c>
      <c r="N7" s="91">
        <v>6097</v>
      </c>
      <c r="O7" s="92">
        <v>25831</v>
      </c>
      <c r="P7" s="92">
        <v>5812</v>
      </c>
      <c r="Q7" s="91">
        <v>6404</v>
      </c>
      <c r="R7" s="91">
        <v>6547</v>
      </c>
      <c r="S7" s="93">
        <v>7067</v>
      </c>
      <c r="T7" s="93">
        <v>28616</v>
      </c>
      <c r="U7" s="93">
        <v>6957</v>
      </c>
      <c r="V7" s="93">
        <v>7549</v>
      </c>
      <c r="W7" s="93">
        <v>7199</v>
      </c>
      <c r="X7" s="93">
        <v>6910.8459999999995</v>
      </c>
      <c r="Y7" s="93">
        <v>26672</v>
      </c>
      <c r="Z7" s="93">
        <v>6533</v>
      </c>
      <c r="AA7" s="93">
        <v>6669</v>
      </c>
      <c r="AB7" s="93">
        <v>6743.6110000000008</v>
      </c>
      <c r="AC7" s="93">
        <v>6726.3889999999992</v>
      </c>
      <c r="AD7" s="93">
        <v>29138</v>
      </c>
      <c r="AE7" s="93">
        <v>7290</v>
      </c>
      <c r="AF7" s="93">
        <v>7588</v>
      </c>
      <c r="AG7" s="93">
        <v>7315</v>
      </c>
      <c r="AH7" s="93">
        <v>6945</v>
      </c>
      <c r="AI7" s="93">
        <v>29269</v>
      </c>
      <c r="AJ7" s="93">
        <v>7044</v>
      </c>
      <c r="AK7" s="93">
        <v>7730</v>
      </c>
      <c r="AL7" s="93">
        <v>7161</v>
      </c>
      <c r="AM7" s="93">
        <v>7334</v>
      </c>
      <c r="AN7" s="93">
        <v>29059</v>
      </c>
      <c r="AO7" s="93">
        <v>7398</v>
      </c>
      <c r="AP7" s="93">
        <v>8178</v>
      </c>
      <c r="AQ7" s="93">
        <v>7114</v>
      </c>
      <c r="AR7" s="93">
        <v>6369</v>
      </c>
      <c r="AS7" s="93">
        <v>25919.640999999996</v>
      </c>
      <c r="AT7" s="94">
        <v>6606</v>
      </c>
      <c r="AU7" s="93">
        <v>7124.4070000000002</v>
      </c>
      <c r="AV7" s="93">
        <v>6258.6729999999998</v>
      </c>
      <c r="AW7" s="93">
        <v>5930.5609999999997</v>
      </c>
      <c r="AX7" s="93">
        <v>24668.652999999998</v>
      </c>
      <c r="AY7" s="93">
        <v>6006.5879999999997</v>
      </c>
      <c r="AZ7" s="93">
        <v>6643.4170000000004</v>
      </c>
      <c r="BA7" s="93">
        <v>6341.4279999999999</v>
      </c>
      <c r="BB7" s="93">
        <v>5677.2199999999993</v>
      </c>
      <c r="BC7" s="93">
        <v>24127.171999999999</v>
      </c>
      <c r="BD7" s="93">
        <v>6037.51</v>
      </c>
      <c r="BE7" s="93">
        <v>6469.6319999999996</v>
      </c>
      <c r="BF7" s="93">
        <v>6178.4830000000002</v>
      </c>
      <c r="BG7" s="95">
        <v>5441.5470000000005</v>
      </c>
      <c r="BH7" s="96">
        <v>21414</v>
      </c>
      <c r="BI7" s="95">
        <v>5780.9170000000004</v>
      </c>
      <c r="BJ7" s="95">
        <v>5604.6139999999996</v>
      </c>
      <c r="BK7" s="95">
        <v>5388.8459999999995</v>
      </c>
      <c r="BL7" s="95">
        <v>4639.8869999999997</v>
      </c>
      <c r="BM7" s="95">
        <v>22260.850999999999</v>
      </c>
      <c r="BN7" s="95">
        <v>5482.2539999999999</v>
      </c>
      <c r="BO7" s="95">
        <v>6063.8739999999998</v>
      </c>
      <c r="BP7" s="95">
        <v>5671.9930000000004</v>
      </c>
      <c r="BQ7" s="95">
        <v>5042.7299999999996</v>
      </c>
      <c r="BR7" s="95">
        <v>26316</v>
      </c>
      <c r="BS7" s="95"/>
      <c r="BT7" s="95"/>
      <c r="BU7" s="95"/>
      <c r="BV7" s="95"/>
      <c r="BW7" s="95">
        <v>19445</v>
      </c>
      <c r="BX7" s="95"/>
      <c r="BY7" s="95"/>
      <c r="BZ7" s="95"/>
      <c r="CA7" s="95"/>
    </row>
    <row r="8" spans="1:79">
      <c r="B8" s="90" t="s">
        <v>118</v>
      </c>
      <c r="C8" s="91">
        <v>6108.4789999999994</v>
      </c>
      <c r="D8" s="91">
        <v>6280.0749999999998</v>
      </c>
      <c r="E8" s="91">
        <v>23108.583999999999</v>
      </c>
      <c r="F8" s="91">
        <v>6452.9229999999998</v>
      </c>
      <c r="G8" s="91">
        <v>5970.2190000000001</v>
      </c>
      <c r="H8" s="91">
        <v>4654.38</v>
      </c>
      <c r="I8" s="91">
        <v>6031.0619999999999</v>
      </c>
      <c r="J8" s="91">
        <v>25873.876</v>
      </c>
      <c r="K8" s="91">
        <v>6543.0380000000005</v>
      </c>
      <c r="L8" s="91">
        <v>6553.8609999999999</v>
      </c>
      <c r="M8" s="91">
        <v>6450.9769999999999</v>
      </c>
      <c r="N8" s="91">
        <v>6326</v>
      </c>
      <c r="O8" s="92">
        <v>25328</v>
      </c>
      <c r="P8" s="92">
        <v>6550</v>
      </c>
      <c r="Q8" s="91">
        <v>6456</v>
      </c>
      <c r="R8" s="91">
        <v>6056</v>
      </c>
      <c r="S8" s="93">
        <v>6265</v>
      </c>
      <c r="T8" s="93">
        <v>25442</v>
      </c>
      <c r="U8" s="93">
        <v>6634</v>
      </c>
      <c r="V8" s="93">
        <v>6534</v>
      </c>
      <c r="W8" s="93">
        <v>6190</v>
      </c>
      <c r="X8" s="93">
        <v>6083.8819999999996</v>
      </c>
      <c r="Y8" s="93">
        <v>23834</v>
      </c>
      <c r="Z8" s="93">
        <v>6292</v>
      </c>
      <c r="AA8" s="93">
        <v>6031</v>
      </c>
      <c r="AB8" s="93">
        <v>5805.0929999999998</v>
      </c>
      <c r="AC8" s="93">
        <v>5706.9070000000002</v>
      </c>
      <c r="AD8" s="93">
        <v>28235</v>
      </c>
      <c r="AE8" s="93">
        <v>6384</v>
      </c>
      <c r="AF8" s="93">
        <v>6644</v>
      </c>
      <c r="AG8" s="93">
        <v>7412</v>
      </c>
      <c r="AH8" s="93">
        <v>7794</v>
      </c>
      <c r="AI8" s="93">
        <v>32128</v>
      </c>
      <c r="AJ8" s="93">
        <v>8384</v>
      </c>
      <c r="AK8" s="93">
        <v>8039</v>
      </c>
      <c r="AL8" s="93">
        <v>7816</v>
      </c>
      <c r="AM8" s="93">
        <v>7889</v>
      </c>
      <c r="AN8" s="93">
        <v>30975</v>
      </c>
      <c r="AO8" s="93">
        <v>8517</v>
      </c>
      <c r="AP8" s="93">
        <v>8431</v>
      </c>
      <c r="AQ8" s="93">
        <v>7322</v>
      </c>
      <c r="AR8" s="93">
        <v>6705</v>
      </c>
      <c r="AS8" s="93">
        <v>28453</v>
      </c>
      <c r="AT8" s="94">
        <v>7223</v>
      </c>
      <c r="AU8" s="93">
        <v>7372.299</v>
      </c>
      <c r="AV8" s="93">
        <v>7032.4589999999998</v>
      </c>
      <c r="AW8" s="93">
        <v>6824.6289999999999</v>
      </c>
      <c r="AX8" s="93">
        <v>27794.530000000002</v>
      </c>
      <c r="AY8" s="93">
        <v>7150.8060000000005</v>
      </c>
      <c r="AZ8" s="93">
        <v>7252.4789999999994</v>
      </c>
      <c r="BA8" s="93">
        <v>7016.1930000000011</v>
      </c>
      <c r="BB8" s="93">
        <v>6375.0519999999997</v>
      </c>
      <c r="BC8" s="93">
        <v>23374.532999999999</v>
      </c>
      <c r="BD8" s="93">
        <v>6350.5060000000003</v>
      </c>
      <c r="BE8" s="93">
        <v>5805.36</v>
      </c>
      <c r="BF8" s="93">
        <v>5727.8119999999999</v>
      </c>
      <c r="BG8" s="95">
        <v>5490.8549999999996</v>
      </c>
      <c r="BH8" s="96">
        <v>8581</v>
      </c>
      <c r="BI8" s="95">
        <v>4631.701</v>
      </c>
      <c r="BJ8" s="95">
        <v>3622.1350000000002</v>
      </c>
      <c r="BK8" s="95">
        <v>327.23700000000002</v>
      </c>
      <c r="BL8" s="97">
        <v>0</v>
      </c>
      <c r="BM8" s="97"/>
      <c r="BN8" s="97">
        <v>0</v>
      </c>
      <c r="BO8" s="97">
        <v>0</v>
      </c>
      <c r="BP8" s="97">
        <v>0</v>
      </c>
      <c r="BQ8" s="97">
        <v>0</v>
      </c>
      <c r="BR8" s="95"/>
      <c r="BS8" s="95"/>
      <c r="BT8" s="95"/>
      <c r="BU8" s="95"/>
      <c r="BV8" s="95"/>
      <c r="BW8" s="95"/>
      <c r="BX8" s="95"/>
      <c r="BY8" s="95"/>
      <c r="BZ8" s="95"/>
      <c r="CA8" s="95"/>
    </row>
    <row r="9" spans="1:79">
      <c r="B9" s="90" t="s">
        <v>119</v>
      </c>
      <c r="C9" s="91">
        <v>3293.1659999999997</v>
      </c>
      <c r="D9" s="91">
        <v>3163.0879999999997</v>
      </c>
      <c r="E9" s="91">
        <v>12701.755000000003</v>
      </c>
      <c r="F9" s="91">
        <v>2700.3360000000002</v>
      </c>
      <c r="G9" s="91">
        <v>3282.549</v>
      </c>
      <c r="H9" s="91">
        <v>3471.4279999999999</v>
      </c>
      <c r="I9" s="91">
        <v>3247.4409999999998</v>
      </c>
      <c r="J9" s="91">
        <v>11495.415999999999</v>
      </c>
      <c r="K9" s="91">
        <v>2798.4390000000003</v>
      </c>
      <c r="L9" s="91">
        <v>3158.7739999999999</v>
      </c>
      <c r="M9" s="91">
        <v>2898.203</v>
      </c>
      <c r="N9" s="91">
        <v>2640</v>
      </c>
      <c r="O9" s="92">
        <v>12206</v>
      </c>
      <c r="P9" s="92">
        <v>2492</v>
      </c>
      <c r="Q9" s="91">
        <v>3121</v>
      </c>
      <c r="R9" s="91">
        <v>3158</v>
      </c>
      <c r="S9" s="93">
        <v>3435</v>
      </c>
      <c r="T9" s="93">
        <v>13571</v>
      </c>
      <c r="U9" s="93">
        <v>2854</v>
      </c>
      <c r="V9" s="93">
        <v>3853</v>
      </c>
      <c r="W9" s="93">
        <v>3473</v>
      </c>
      <c r="X9" s="93">
        <v>3391.06</v>
      </c>
      <c r="Y9" s="93">
        <v>11662</v>
      </c>
      <c r="Z9" s="93">
        <v>2452</v>
      </c>
      <c r="AA9" s="93">
        <v>2835</v>
      </c>
      <c r="AB9" s="93">
        <v>3211.27</v>
      </c>
      <c r="AC9" s="93">
        <v>3163.73</v>
      </c>
      <c r="AD9" s="93">
        <v>10897</v>
      </c>
      <c r="AE9" s="93">
        <v>2539</v>
      </c>
      <c r="AF9" s="93">
        <v>2876</v>
      </c>
      <c r="AG9" s="93">
        <v>2930</v>
      </c>
      <c r="AH9" s="93">
        <v>2552</v>
      </c>
      <c r="AI9" s="93">
        <v>11171</v>
      </c>
      <c r="AJ9" s="93">
        <v>2401</v>
      </c>
      <c r="AK9" s="93">
        <v>2842</v>
      </c>
      <c r="AL9" s="93">
        <v>3008</v>
      </c>
      <c r="AM9" s="93">
        <v>2920</v>
      </c>
      <c r="AN9" s="93">
        <v>11473</v>
      </c>
      <c r="AO9" s="93">
        <v>2590</v>
      </c>
      <c r="AP9" s="93">
        <v>3233</v>
      </c>
      <c r="AQ9" s="93">
        <v>3101</v>
      </c>
      <c r="AR9" s="93">
        <v>2549</v>
      </c>
      <c r="AS9" s="93">
        <v>11335.69</v>
      </c>
      <c r="AT9" s="94">
        <v>2475</v>
      </c>
      <c r="AU9" s="93">
        <v>3240.79</v>
      </c>
      <c r="AV9" s="93">
        <v>2906.59</v>
      </c>
      <c r="AW9" s="93">
        <v>2713.31</v>
      </c>
      <c r="AX9" s="93">
        <v>10307.404</v>
      </c>
      <c r="AY9" s="93">
        <v>2367.7649999999999</v>
      </c>
      <c r="AZ9" s="93">
        <v>2812.6129999999998</v>
      </c>
      <c r="BA9" s="93">
        <v>2850.4969999999998</v>
      </c>
      <c r="BB9" s="93">
        <v>2276.529</v>
      </c>
      <c r="BC9" s="93">
        <v>9223.0249999999996</v>
      </c>
      <c r="BD9" s="93">
        <v>2041.3609999999999</v>
      </c>
      <c r="BE9" s="93">
        <v>2596.19</v>
      </c>
      <c r="BF9" s="93">
        <v>2372.4569999999999</v>
      </c>
      <c r="BG9" s="95">
        <v>2213.0169999999998</v>
      </c>
      <c r="BH9" s="96">
        <v>7280</v>
      </c>
      <c r="BI9" s="95">
        <v>1609.4409999999998</v>
      </c>
      <c r="BJ9" s="95">
        <v>1794.951</v>
      </c>
      <c r="BK9" s="95">
        <v>2127.8180000000002</v>
      </c>
      <c r="BL9" s="95">
        <v>1747.3879999999999</v>
      </c>
      <c r="BM9" s="95">
        <v>7146.3779999999997</v>
      </c>
      <c r="BN9" s="95">
        <v>1457.5239999999999</v>
      </c>
      <c r="BO9" s="95">
        <v>1756.6619999999998</v>
      </c>
      <c r="BP9" s="95">
        <v>2077.277</v>
      </c>
      <c r="BQ9" s="95">
        <v>1854.915</v>
      </c>
      <c r="BR9" s="95">
        <v>3201</v>
      </c>
      <c r="BS9" s="95"/>
      <c r="BT9" s="95"/>
      <c r="BU9" s="95"/>
      <c r="BV9" s="95"/>
      <c r="BW9" s="95">
        <v>6515</v>
      </c>
      <c r="BX9" s="95"/>
      <c r="BY9" s="95"/>
      <c r="BZ9" s="95"/>
      <c r="CA9" s="95"/>
    </row>
    <row r="10" spans="1:79">
      <c r="B10" s="90" t="s">
        <v>120</v>
      </c>
      <c r="C10" s="91">
        <v>4737.7790000000005</v>
      </c>
      <c r="D10" s="91">
        <v>4520.2530000000006</v>
      </c>
      <c r="E10" s="91">
        <v>17189.032999999999</v>
      </c>
      <c r="F10" s="91">
        <v>4317.1679999999997</v>
      </c>
      <c r="G10" s="91">
        <v>4473.5069999999996</v>
      </c>
      <c r="H10" s="91">
        <v>4037.3879999999999</v>
      </c>
      <c r="I10" s="91">
        <v>4360.97</v>
      </c>
      <c r="J10" s="91">
        <v>16364.751</v>
      </c>
      <c r="K10" s="91">
        <v>4094.8679999999995</v>
      </c>
      <c r="L10" s="91">
        <v>4280.9740000000002</v>
      </c>
      <c r="M10" s="91">
        <v>4044.9089999999997</v>
      </c>
      <c r="N10" s="91">
        <v>3944</v>
      </c>
      <c r="O10" s="92">
        <v>16338</v>
      </c>
      <c r="P10" s="92">
        <v>3869</v>
      </c>
      <c r="Q10" s="91">
        <v>4275</v>
      </c>
      <c r="R10" s="91">
        <v>3971</v>
      </c>
      <c r="S10" s="93">
        <v>4223</v>
      </c>
      <c r="T10" s="93">
        <v>17152</v>
      </c>
      <c r="U10" s="93">
        <v>3947</v>
      </c>
      <c r="V10" s="93">
        <v>4544</v>
      </c>
      <c r="W10" s="93">
        <v>4295</v>
      </c>
      <c r="X10" s="93">
        <v>4366.3909999999996</v>
      </c>
      <c r="Y10" s="93">
        <v>16985</v>
      </c>
      <c r="Z10" s="93">
        <v>3942</v>
      </c>
      <c r="AA10" s="93">
        <v>4311</v>
      </c>
      <c r="AB10" s="93">
        <v>4261.7460000000001</v>
      </c>
      <c r="AC10" s="93">
        <v>4470.2539999999999</v>
      </c>
      <c r="AD10" s="93">
        <v>16394</v>
      </c>
      <c r="AE10" s="93">
        <v>4094</v>
      </c>
      <c r="AF10" s="93">
        <v>4114</v>
      </c>
      <c r="AG10" s="93">
        <v>3971</v>
      </c>
      <c r="AH10" s="93">
        <v>4215</v>
      </c>
      <c r="AI10" s="93">
        <v>17800</v>
      </c>
      <c r="AJ10" s="93">
        <v>4113</v>
      </c>
      <c r="AK10" s="93">
        <v>4537</v>
      </c>
      <c r="AL10" s="93">
        <v>4457</v>
      </c>
      <c r="AM10" s="93">
        <v>4693</v>
      </c>
      <c r="AN10" s="93">
        <v>17230</v>
      </c>
      <c r="AO10" s="93">
        <v>4110</v>
      </c>
      <c r="AP10" s="93">
        <v>4584</v>
      </c>
      <c r="AQ10" s="93">
        <v>4333</v>
      </c>
      <c r="AR10" s="93">
        <v>4203</v>
      </c>
      <c r="AS10" s="93">
        <v>15996.472</v>
      </c>
      <c r="AT10" s="94">
        <v>4000</v>
      </c>
      <c r="AU10" s="93">
        <v>4192.2129999999997</v>
      </c>
      <c r="AV10" s="93">
        <v>3813.7120000000004</v>
      </c>
      <c r="AW10" s="93">
        <v>3990.547</v>
      </c>
      <c r="AX10" s="93">
        <v>15498.563</v>
      </c>
      <c r="AY10" s="93">
        <v>3929.1819999999998</v>
      </c>
      <c r="AZ10" s="93">
        <v>4138.027</v>
      </c>
      <c r="BA10" s="93">
        <v>3726.7109999999998</v>
      </c>
      <c r="BB10" s="93">
        <v>3704.643</v>
      </c>
      <c r="BC10" s="93">
        <v>13763.154</v>
      </c>
      <c r="BD10" s="93">
        <v>3324.1850000000004</v>
      </c>
      <c r="BE10" s="93">
        <v>3643.6320000000001</v>
      </c>
      <c r="BF10" s="93">
        <v>3249.4270000000001</v>
      </c>
      <c r="BG10" s="95">
        <v>3545.9100000000003</v>
      </c>
      <c r="BH10" s="96">
        <v>11405</v>
      </c>
      <c r="BI10" s="95">
        <v>2900.5889999999999</v>
      </c>
      <c r="BJ10" s="95">
        <v>2827.299</v>
      </c>
      <c r="BK10" s="95">
        <v>2818.3469999999998</v>
      </c>
      <c r="BL10" s="95">
        <v>2859.181</v>
      </c>
      <c r="BM10" s="95">
        <v>10696.837</v>
      </c>
      <c r="BN10" s="95">
        <v>2548.7669999999998</v>
      </c>
      <c r="BO10" s="95">
        <v>3006.4749999999999</v>
      </c>
      <c r="BP10" s="95">
        <v>3030.3820000000001</v>
      </c>
      <c r="BQ10" s="95">
        <v>2111.2129999999997</v>
      </c>
      <c r="BR10" s="95"/>
      <c r="BS10" s="95"/>
      <c r="BT10" s="95"/>
      <c r="BU10" s="95"/>
      <c r="BV10" s="95"/>
      <c r="BW10" s="95"/>
      <c r="BX10" s="95"/>
      <c r="BY10" s="95"/>
      <c r="BZ10" s="95"/>
      <c r="CA10" s="95"/>
    </row>
    <row r="11" spans="1:79">
      <c r="B11" s="90" t="s">
        <v>121</v>
      </c>
      <c r="C11" s="91">
        <v>6368.8639999999996</v>
      </c>
      <c r="D11" s="91">
        <v>4120.4740000000002</v>
      </c>
      <c r="E11" s="91">
        <v>19047.835000000003</v>
      </c>
      <c r="F11" s="91">
        <v>4121.5910000000003</v>
      </c>
      <c r="G11" s="91">
        <v>4887.9030000000002</v>
      </c>
      <c r="H11" s="91">
        <v>5883.9059999999999</v>
      </c>
      <c r="I11" s="91">
        <v>4154.4349999999995</v>
      </c>
      <c r="J11" s="91">
        <v>19572.737999999998</v>
      </c>
      <c r="K11" s="91">
        <v>4932.2380000000003</v>
      </c>
      <c r="L11" s="91">
        <v>5385.2249999999995</v>
      </c>
      <c r="M11" s="91">
        <v>5305.2749999999996</v>
      </c>
      <c r="N11" s="91">
        <v>3950</v>
      </c>
      <c r="O11" s="92">
        <v>19815</v>
      </c>
      <c r="P11" s="92">
        <v>4773</v>
      </c>
      <c r="Q11" s="91">
        <v>5502</v>
      </c>
      <c r="R11" s="91">
        <v>5217</v>
      </c>
      <c r="S11" s="93">
        <v>4323</v>
      </c>
      <c r="T11" s="93">
        <v>19485</v>
      </c>
      <c r="U11" s="93">
        <v>4364</v>
      </c>
      <c r="V11" s="93">
        <v>5116</v>
      </c>
      <c r="W11" s="93">
        <v>5666</v>
      </c>
      <c r="X11" s="93">
        <v>4338.9390000000003</v>
      </c>
      <c r="Y11" s="93">
        <v>19227</v>
      </c>
      <c r="Z11" s="93">
        <v>4012</v>
      </c>
      <c r="AA11" s="93">
        <v>4893</v>
      </c>
      <c r="AB11" s="93">
        <v>6186.3370000000004</v>
      </c>
      <c r="AC11" s="93">
        <v>4134.6629999999996</v>
      </c>
      <c r="AD11" s="93">
        <v>20217</v>
      </c>
      <c r="AE11" s="93">
        <v>4170</v>
      </c>
      <c r="AF11" s="93">
        <v>5644</v>
      </c>
      <c r="AG11" s="93">
        <v>5912</v>
      </c>
      <c r="AH11" s="93">
        <v>4492</v>
      </c>
      <c r="AI11" s="93">
        <v>20924</v>
      </c>
      <c r="AJ11" s="93">
        <v>4365</v>
      </c>
      <c r="AK11" s="93">
        <v>5395</v>
      </c>
      <c r="AL11" s="93">
        <v>6383</v>
      </c>
      <c r="AM11" s="93">
        <v>4781</v>
      </c>
      <c r="AN11" s="93">
        <v>19973</v>
      </c>
      <c r="AO11" s="93">
        <v>4058</v>
      </c>
      <c r="AP11" s="93">
        <v>5526</v>
      </c>
      <c r="AQ11" s="93">
        <v>6505</v>
      </c>
      <c r="AR11" s="93">
        <v>3884</v>
      </c>
      <c r="AS11" s="93">
        <v>16199.487999999998</v>
      </c>
      <c r="AT11" s="94">
        <v>3813</v>
      </c>
      <c r="AU11" s="93">
        <v>3931.1779999999999</v>
      </c>
      <c r="AV11" s="93">
        <v>4889.3159999999998</v>
      </c>
      <c r="AW11" s="93">
        <v>3565.9939999999997</v>
      </c>
      <c r="AX11" s="93">
        <v>16715.267</v>
      </c>
      <c r="AY11" s="93">
        <v>3698.6480000000001</v>
      </c>
      <c r="AZ11" s="93">
        <v>4302.2460000000001</v>
      </c>
      <c r="BA11" s="93">
        <v>4973.3280000000004</v>
      </c>
      <c r="BB11" s="93">
        <v>3741.0450000000001</v>
      </c>
      <c r="BC11" s="93">
        <v>14855.377</v>
      </c>
      <c r="BD11" s="93">
        <v>3528.011</v>
      </c>
      <c r="BE11" s="93">
        <v>3768.4409999999998</v>
      </c>
      <c r="BF11" s="93">
        <v>4498.4650000000001</v>
      </c>
      <c r="BG11" s="95">
        <v>3060.46</v>
      </c>
      <c r="BH11" s="96">
        <v>13702</v>
      </c>
      <c r="BI11" s="95">
        <v>2970.6789999999996</v>
      </c>
      <c r="BJ11" s="95">
        <v>3362.8399999999997</v>
      </c>
      <c r="BK11" s="95">
        <v>4617.2939999999999</v>
      </c>
      <c r="BL11" s="95">
        <v>2751.4759999999997</v>
      </c>
      <c r="BM11" s="95">
        <v>13802.451433241167</v>
      </c>
      <c r="BN11" s="95">
        <v>3096.9344332411656</v>
      </c>
      <c r="BO11" s="95">
        <v>3408.4280000000003</v>
      </c>
      <c r="BP11" s="95">
        <v>4336.9949999999999</v>
      </c>
      <c r="BQ11" s="95">
        <v>2960.0940000000001</v>
      </c>
      <c r="BR11" s="95">
        <v>3780</v>
      </c>
      <c r="BS11" s="95"/>
      <c r="BT11" s="95"/>
      <c r="BU11" s="95"/>
      <c r="BV11" s="95"/>
      <c r="BW11" s="95">
        <v>11490</v>
      </c>
      <c r="BX11" s="95"/>
      <c r="BY11" s="95"/>
      <c r="BZ11" s="95"/>
      <c r="CA11" s="95"/>
    </row>
    <row r="12" spans="1:79">
      <c r="B12" s="90" t="s">
        <v>329</v>
      </c>
      <c r="C12" s="91">
        <v>9510.6389999999992</v>
      </c>
      <c r="D12" s="91">
        <v>9375.4650000000001</v>
      </c>
      <c r="E12" s="91">
        <v>33242.148999999998</v>
      </c>
      <c r="F12" s="91">
        <v>9364.0470000000005</v>
      </c>
      <c r="G12" s="91">
        <v>8930.9660000000003</v>
      </c>
      <c r="H12" s="91">
        <v>7224.2199999999993</v>
      </c>
      <c r="I12" s="91">
        <v>7722.9160000000002</v>
      </c>
      <c r="J12" s="91">
        <v>31157.918379551818</v>
      </c>
      <c r="K12" s="91">
        <v>7935.6483795518197</v>
      </c>
      <c r="L12" s="91">
        <v>7707.04</v>
      </c>
      <c r="M12" s="91">
        <v>7736.23</v>
      </c>
      <c r="N12" s="91">
        <v>7779</v>
      </c>
      <c r="O12" s="92">
        <v>31449</v>
      </c>
      <c r="P12" s="92">
        <v>8278</v>
      </c>
      <c r="Q12" s="91">
        <v>8343</v>
      </c>
      <c r="R12" s="91">
        <v>7184</v>
      </c>
      <c r="S12" s="93">
        <v>7644</v>
      </c>
      <c r="T12" s="93">
        <v>30852</v>
      </c>
      <c r="U12" s="93">
        <v>8198</v>
      </c>
      <c r="V12" s="93">
        <v>7835</v>
      </c>
      <c r="W12" s="93">
        <v>7494</v>
      </c>
      <c r="X12" s="93">
        <v>7324.8180000000011</v>
      </c>
      <c r="Y12" s="93">
        <v>30371</v>
      </c>
      <c r="Z12" s="93">
        <v>7717</v>
      </c>
      <c r="AA12" s="93">
        <v>7731</v>
      </c>
      <c r="AB12" s="93">
        <v>7296.9290000000001</v>
      </c>
      <c r="AC12" s="93">
        <v>7626.0709999999999</v>
      </c>
      <c r="AD12" s="93">
        <v>35434</v>
      </c>
      <c r="AE12" s="93">
        <v>8463</v>
      </c>
      <c r="AF12" s="93">
        <v>8722</v>
      </c>
      <c r="AG12" s="93">
        <v>8700</v>
      </c>
      <c r="AH12" s="93">
        <v>9550</v>
      </c>
      <c r="AI12" s="93">
        <v>25296</v>
      </c>
      <c r="AJ12" s="93">
        <v>10207</v>
      </c>
      <c r="AK12" s="93">
        <v>10367</v>
      </c>
      <c r="AL12" s="93">
        <v>4722</v>
      </c>
      <c r="AM12" s="93"/>
      <c r="AN12" s="93"/>
      <c r="AO12" s="93"/>
      <c r="AP12" s="93"/>
      <c r="AQ12" s="93"/>
      <c r="AR12" s="93"/>
      <c r="AS12" s="93"/>
      <c r="AT12" s="94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5"/>
      <c r="BY12" s="95"/>
      <c r="BZ12" s="95"/>
      <c r="CA12" s="95"/>
    </row>
    <row r="13" spans="1:79">
      <c r="B13" s="90" t="s">
        <v>221</v>
      </c>
      <c r="C13" s="91">
        <v>1023.708</v>
      </c>
      <c r="D13" s="91">
        <v>1014.364</v>
      </c>
      <c r="E13" s="91">
        <v>3897.3289999999997</v>
      </c>
      <c r="F13" s="91">
        <v>1110.4879999999998</v>
      </c>
      <c r="G13" s="91">
        <v>1075.058</v>
      </c>
      <c r="H13" s="91">
        <v>741.06399999999996</v>
      </c>
      <c r="I13" s="91">
        <v>970.71900000000005</v>
      </c>
      <c r="J13" s="91">
        <v>4259.3680000000004</v>
      </c>
      <c r="K13" s="91">
        <v>1081.9279999999999</v>
      </c>
      <c r="L13" s="91">
        <v>1096.172</v>
      </c>
      <c r="M13" s="91">
        <v>1045.268</v>
      </c>
      <c r="N13" s="91">
        <v>1036</v>
      </c>
      <c r="O13" s="92">
        <v>4212</v>
      </c>
      <c r="P13" s="92">
        <v>1084</v>
      </c>
      <c r="Q13" s="91">
        <v>1073</v>
      </c>
      <c r="R13" s="91">
        <v>1018</v>
      </c>
      <c r="S13" s="93">
        <v>1037</v>
      </c>
      <c r="T13" s="93">
        <v>4391</v>
      </c>
      <c r="U13" s="93">
        <v>1093</v>
      </c>
      <c r="V13" s="93">
        <v>1118</v>
      </c>
      <c r="W13" s="93">
        <v>1075</v>
      </c>
      <c r="X13" s="93">
        <v>1105.348</v>
      </c>
      <c r="Y13" s="93">
        <v>4560</v>
      </c>
      <c r="Z13" s="93">
        <v>1146</v>
      </c>
      <c r="AA13" s="93">
        <v>1130</v>
      </c>
      <c r="AB13" s="93">
        <v>1145.798</v>
      </c>
      <c r="AC13" s="93">
        <v>1138.202</v>
      </c>
      <c r="AD13" s="93">
        <v>2910</v>
      </c>
      <c r="AE13" s="93">
        <v>1239</v>
      </c>
      <c r="AF13" s="93">
        <v>1281</v>
      </c>
      <c r="AG13" s="93">
        <v>389</v>
      </c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4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5"/>
      <c r="BY13" s="95"/>
      <c r="BZ13" s="95"/>
      <c r="CA13" s="95"/>
    </row>
    <row r="14" spans="1:79">
      <c r="B14" s="90" t="s">
        <v>220</v>
      </c>
      <c r="C14" s="91">
        <v>7191.3899999999994</v>
      </c>
      <c r="D14" s="91">
        <v>6986.1399999999994</v>
      </c>
      <c r="E14" s="91">
        <v>26884.119000000002</v>
      </c>
      <c r="F14" s="91">
        <v>7633.34</v>
      </c>
      <c r="G14" s="91">
        <v>7514.4279999999999</v>
      </c>
      <c r="H14" s="91">
        <v>5403.2080000000005</v>
      </c>
      <c r="I14" s="91">
        <v>6333.143</v>
      </c>
      <c r="J14" s="91">
        <v>20195.906999999999</v>
      </c>
      <c r="K14" s="91">
        <v>7079.1989999999996</v>
      </c>
      <c r="L14" s="91">
        <v>6737.7860000000001</v>
      </c>
      <c r="M14" s="91">
        <v>6378.9220000000005</v>
      </c>
      <c r="N14" s="91"/>
      <c r="O14" s="92"/>
      <c r="P14" s="92"/>
      <c r="Q14" s="91"/>
      <c r="R14" s="91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4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</row>
    <row r="15" spans="1:79">
      <c r="B15" s="90" t="s">
        <v>344</v>
      </c>
      <c r="C15" s="91">
        <v>9242.5849999999991</v>
      </c>
      <c r="D15" s="91">
        <v>8806.52</v>
      </c>
      <c r="E15" s="91">
        <v>33976.902999999998</v>
      </c>
      <c r="F15" s="91">
        <v>8716.7289999999994</v>
      </c>
      <c r="G15" s="91">
        <v>9642.3809999999994</v>
      </c>
      <c r="H15" s="91">
        <v>8375.2029999999995</v>
      </c>
      <c r="I15" s="91">
        <v>7242.59</v>
      </c>
      <c r="J15" s="91">
        <v>18993.953999999998</v>
      </c>
      <c r="K15" s="91">
        <v>8025.1059999999998</v>
      </c>
      <c r="L15" s="91">
        <v>8537.4830000000002</v>
      </c>
      <c r="M15" s="91">
        <v>2431.3649999999998</v>
      </c>
      <c r="N15" s="91"/>
      <c r="O15" s="92"/>
      <c r="P15" s="92"/>
      <c r="Q15" s="91"/>
      <c r="R15" s="91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93"/>
      <c r="AT15" s="94"/>
      <c r="AU15" s="93"/>
      <c r="AV15" s="93"/>
      <c r="AW15" s="93"/>
      <c r="AX15" s="93"/>
      <c r="AY15" s="93"/>
      <c r="AZ15" s="93"/>
      <c r="BA15" s="93"/>
      <c r="BB15" s="93"/>
      <c r="BC15" s="93"/>
      <c r="BD15" s="93"/>
      <c r="BE15" s="93"/>
      <c r="BF15" s="93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5"/>
      <c r="BY15" s="95"/>
      <c r="BZ15" s="95"/>
      <c r="CA15" s="95"/>
    </row>
    <row r="16" spans="1:79">
      <c r="B16" s="90" t="s">
        <v>371</v>
      </c>
      <c r="C16" s="91">
        <v>7094.8910000000005</v>
      </c>
      <c r="D16" s="91">
        <v>5674.451</v>
      </c>
      <c r="E16" s="91">
        <v>1877.049</v>
      </c>
      <c r="F16" s="91">
        <v>1877.049</v>
      </c>
      <c r="G16" s="91"/>
      <c r="H16" s="91"/>
      <c r="I16" s="91"/>
      <c r="J16" s="91"/>
      <c r="K16" s="91"/>
      <c r="L16" s="91"/>
      <c r="M16" s="91"/>
      <c r="N16" s="91"/>
      <c r="O16" s="92"/>
      <c r="P16" s="92"/>
      <c r="Q16" s="91"/>
      <c r="R16" s="91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93"/>
      <c r="AT16" s="94"/>
      <c r="AU16" s="93"/>
      <c r="AV16" s="93"/>
      <c r="AW16" s="93"/>
      <c r="AX16" s="93"/>
      <c r="AY16" s="93"/>
      <c r="AZ16" s="93"/>
      <c r="BA16" s="93"/>
      <c r="BB16" s="93"/>
      <c r="BC16" s="93"/>
      <c r="BD16" s="93"/>
      <c r="BE16" s="93"/>
      <c r="BF16" s="93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</row>
    <row r="17" spans="2:79">
      <c r="B17" s="98" t="s">
        <v>62</v>
      </c>
      <c r="C17" s="99">
        <f>SUM(C7:C16)</f>
        <v>61740.561999999998</v>
      </c>
      <c r="D17" s="99">
        <f>SUM(D7:D16)</f>
        <v>56742.757000000012</v>
      </c>
      <c r="E17" s="99">
        <f t="shared" ref="E17:BP17" si="0">SUM(E7:E16)</f>
        <v>198200.58599999998</v>
      </c>
      <c r="F17" s="99">
        <f t="shared" si="0"/>
        <v>52749.727999999996</v>
      </c>
      <c r="G17" s="99">
        <f t="shared" si="0"/>
        <v>52623.625999999997</v>
      </c>
      <c r="H17" s="99">
        <f t="shared" si="0"/>
        <v>46354.475999999995</v>
      </c>
      <c r="I17" s="99">
        <f t="shared" si="0"/>
        <v>46472.755000000005</v>
      </c>
      <c r="J17" s="99">
        <f t="shared" si="0"/>
        <v>172978.03637955181</v>
      </c>
      <c r="K17" s="99">
        <f t="shared" si="0"/>
        <v>48628.233379551821</v>
      </c>
      <c r="L17" s="99">
        <f t="shared" si="0"/>
        <v>50116.690999999999</v>
      </c>
      <c r="M17" s="99">
        <f t="shared" si="0"/>
        <v>42461.111999999994</v>
      </c>
      <c r="N17" s="99">
        <f t="shared" si="0"/>
        <v>31772</v>
      </c>
      <c r="O17" s="99">
        <f t="shared" si="0"/>
        <v>135179</v>
      </c>
      <c r="P17" s="99">
        <f t="shared" si="0"/>
        <v>32858</v>
      </c>
      <c r="Q17" s="99">
        <f t="shared" si="0"/>
        <v>35174</v>
      </c>
      <c r="R17" s="99">
        <f t="shared" si="0"/>
        <v>33151</v>
      </c>
      <c r="S17" s="99">
        <f t="shared" si="0"/>
        <v>33994</v>
      </c>
      <c r="T17" s="99">
        <f t="shared" si="0"/>
        <v>139509</v>
      </c>
      <c r="U17" s="99">
        <f t="shared" si="0"/>
        <v>34047</v>
      </c>
      <c r="V17" s="99">
        <f t="shared" si="0"/>
        <v>36549</v>
      </c>
      <c r="W17" s="99">
        <f t="shared" si="0"/>
        <v>35392</v>
      </c>
      <c r="X17" s="99">
        <f t="shared" si="0"/>
        <v>33521.284</v>
      </c>
      <c r="Y17" s="99">
        <f t="shared" si="0"/>
        <v>133311</v>
      </c>
      <c r="Z17" s="99">
        <f t="shared" si="0"/>
        <v>32094</v>
      </c>
      <c r="AA17" s="99">
        <f t="shared" si="0"/>
        <v>33600</v>
      </c>
      <c r="AB17" s="99">
        <f t="shared" si="0"/>
        <v>34650.784000000007</v>
      </c>
      <c r="AC17" s="99">
        <f t="shared" si="0"/>
        <v>32966.216</v>
      </c>
      <c r="AD17" s="99">
        <f t="shared" si="0"/>
        <v>143225</v>
      </c>
      <c r="AE17" s="99">
        <f t="shared" si="0"/>
        <v>34179</v>
      </c>
      <c r="AF17" s="99">
        <f t="shared" si="0"/>
        <v>36869</v>
      </c>
      <c r="AG17" s="99">
        <f t="shared" si="0"/>
        <v>36629</v>
      </c>
      <c r="AH17" s="99">
        <f t="shared" si="0"/>
        <v>35548</v>
      </c>
      <c r="AI17" s="99">
        <f t="shared" si="0"/>
        <v>136588</v>
      </c>
      <c r="AJ17" s="99">
        <f t="shared" si="0"/>
        <v>36514</v>
      </c>
      <c r="AK17" s="99">
        <f t="shared" si="0"/>
        <v>38910</v>
      </c>
      <c r="AL17" s="99">
        <f t="shared" si="0"/>
        <v>33547</v>
      </c>
      <c r="AM17" s="99">
        <f t="shared" si="0"/>
        <v>27617</v>
      </c>
      <c r="AN17" s="99">
        <f t="shared" si="0"/>
        <v>108710</v>
      </c>
      <c r="AO17" s="99">
        <f t="shared" si="0"/>
        <v>26673</v>
      </c>
      <c r="AP17" s="99">
        <f t="shared" si="0"/>
        <v>29952</v>
      </c>
      <c r="AQ17" s="99">
        <f t="shared" si="0"/>
        <v>28375</v>
      </c>
      <c r="AR17" s="99">
        <f t="shared" si="0"/>
        <v>23710</v>
      </c>
      <c r="AS17" s="99">
        <f t="shared" si="0"/>
        <v>97904.290999999983</v>
      </c>
      <c r="AT17" s="99">
        <f t="shared" si="0"/>
        <v>24117</v>
      </c>
      <c r="AU17" s="99">
        <f t="shared" si="0"/>
        <v>25860.886999999999</v>
      </c>
      <c r="AV17" s="99">
        <f t="shared" si="0"/>
        <v>24900.75</v>
      </c>
      <c r="AW17" s="99">
        <f t="shared" si="0"/>
        <v>23025.040999999997</v>
      </c>
      <c r="AX17" s="99">
        <f t="shared" si="0"/>
        <v>94984.417000000016</v>
      </c>
      <c r="AY17" s="99">
        <f t="shared" si="0"/>
        <v>23152.989000000001</v>
      </c>
      <c r="AZ17" s="99">
        <f t="shared" si="0"/>
        <v>25148.781999999999</v>
      </c>
      <c r="BA17" s="99">
        <f t="shared" si="0"/>
        <v>24908.157000000003</v>
      </c>
      <c r="BB17" s="99">
        <f t="shared" si="0"/>
        <v>21774.489000000001</v>
      </c>
      <c r="BC17" s="99">
        <f t="shared" si="0"/>
        <v>85343.260999999999</v>
      </c>
      <c r="BD17" s="99">
        <f t="shared" si="0"/>
        <v>21281.573</v>
      </c>
      <c r="BE17" s="99">
        <f t="shared" si="0"/>
        <v>22283.254999999997</v>
      </c>
      <c r="BF17" s="99">
        <f t="shared" si="0"/>
        <v>22026.644</v>
      </c>
      <c r="BG17" s="99">
        <f t="shared" si="0"/>
        <v>19751.789000000001</v>
      </c>
      <c r="BH17" s="99">
        <f t="shared" si="0"/>
        <v>62382</v>
      </c>
      <c r="BI17" s="99">
        <f t="shared" si="0"/>
        <v>17893.327000000001</v>
      </c>
      <c r="BJ17" s="99">
        <f t="shared" si="0"/>
        <v>17211.839</v>
      </c>
      <c r="BK17" s="99">
        <f t="shared" si="0"/>
        <v>15279.541999999999</v>
      </c>
      <c r="BL17" s="99">
        <f t="shared" si="0"/>
        <v>11997.932000000001</v>
      </c>
      <c r="BM17" s="99">
        <f t="shared" si="0"/>
        <v>53906.51743324117</v>
      </c>
      <c r="BN17" s="99">
        <f t="shared" si="0"/>
        <v>12585.479433241166</v>
      </c>
      <c r="BO17" s="99">
        <f t="shared" si="0"/>
        <v>14235.439</v>
      </c>
      <c r="BP17" s="99">
        <f t="shared" si="0"/>
        <v>15116.647000000001</v>
      </c>
      <c r="BQ17" s="99">
        <f t="shared" ref="BQ17:BR17" si="1">SUM(BQ7:BQ16)</f>
        <v>11968.952000000001</v>
      </c>
      <c r="BR17" s="99">
        <f t="shared" si="1"/>
        <v>33297</v>
      </c>
      <c r="BS17" s="101"/>
      <c r="BT17" s="101"/>
      <c r="BU17" s="101"/>
      <c r="BV17" s="101"/>
      <c r="BW17" s="101">
        <v>37450</v>
      </c>
      <c r="BX17" s="101"/>
      <c r="BY17" s="101"/>
      <c r="BZ17" s="101"/>
      <c r="CA17" s="101"/>
    </row>
    <row r="18" spans="2:79">
      <c r="B18" s="103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04"/>
      <c r="BT18" s="104"/>
      <c r="BU18" s="104"/>
      <c r="BV18" s="104"/>
      <c r="BW18" s="164"/>
      <c r="BX18" s="104"/>
      <c r="BY18" s="104"/>
      <c r="BZ18" s="104"/>
      <c r="CA18" s="104"/>
    </row>
    <row r="19" spans="2:79" ht="26.25">
      <c r="B19" s="87" t="s">
        <v>61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5"/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</row>
    <row r="20" spans="2:79">
      <c r="B20" s="90" t="s">
        <v>117</v>
      </c>
      <c r="C20" s="91">
        <v>7014.72</v>
      </c>
      <c r="D20" s="91">
        <v>8253.2039999999997</v>
      </c>
      <c r="E20" s="91">
        <v>30338.808000000001</v>
      </c>
      <c r="F20" s="91">
        <v>9362.0125000000007</v>
      </c>
      <c r="G20" s="91">
        <v>7865.4710000000005</v>
      </c>
      <c r="H20" s="91">
        <v>4393.152</v>
      </c>
      <c r="I20" s="91">
        <v>8718.1725000000006</v>
      </c>
      <c r="J20" s="91">
        <v>35923.911500000002</v>
      </c>
      <c r="K20" s="91">
        <v>10058.459000000001</v>
      </c>
      <c r="L20" s="91">
        <v>8114.6375000000007</v>
      </c>
      <c r="M20" s="91">
        <v>7944.8150000000005</v>
      </c>
      <c r="N20" s="91">
        <v>9806</v>
      </c>
      <c r="O20" s="91">
        <v>35340</v>
      </c>
      <c r="P20" s="91">
        <v>9690</v>
      </c>
      <c r="Q20" s="91">
        <v>8256</v>
      </c>
      <c r="R20" s="91">
        <v>7540</v>
      </c>
      <c r="S20" s="108">
        <v>9854</v>
      </c>
      <c r="T20" s="108">
        <v>35107</v>
      </c>
      <c r="U20" s="108">
        <v>9520</v>
      </c>
      <c r="V20" s="108">
        <v>8509</v>
      </c>
      <c r="W20" s="108">
        <v>7598</v>
      </c>
      <c r="X20" s="108">
        <v>9480.2810000000009</v>
      </c>
      <c r="Y20" s="108">
        <v>33998</v>
      </c>
      <c r="Z20" s="108">
        <v>9141</v>
      </c>
      <c r="AA20" s="108">
        <v>7725</v>
      </c>
      <c r="AB20" s="108">
        <v>7601.0524999999998</v>
      </c>
      <c r="AC20" s="93">
        <v>9530.9475000000002</v>
      </c>
      <c r="AD20" s="93">
        <v>35542</v>
      </c>
      <c r="AE20" s="93">
        <v>9628</v>
      </c>
      <c r="AF20" s="93">
        <v>8565</v>
      </c>
      <c r="AG20" s="93">
        <v>7963</v>
      </c>
      <c r="AH20" s="93">
        <v>9386</v>
      </c>
      <c r="AI20" s="93">
        <v>34719</v>
      </c>
      <c r="AJ20" s="93">
        <v>9800</v>
      </c>
      <c r="AK20" s="93">
        <v>8136</v>
      </c>
      <c r="AL20" s="93">
        <v>7365</v>
      </c>
      <c r="AM20" s="93">
        <v>9418</v>
      </c>
      <c r="AN20" s="93">
        <v>32873</v>
      </c>
      <c r="AO20" s="93">
        <v>9205</v>
      </c>
      <c r="AP20" s="93">
        <v>7879</v>
      </c>
      <c r="AQ20" s="93">
        <v>7076</v>
      </c>
      <c r="AR20" s="93">
        <v>8713</v>
      </c>
      <c r="AS20" s="93">
        <v>33279.911999999997</v>
      </c>
      <c r="AT20" s="93">
        <v>8827</v>
      </c>
      <c r="AU20" s="93">
        <v>8014.1820000000007</v>
      </c>
      <c r="AV20" s="93">
        <v>7151.018</v>
      </c>
      <c r="AW20" s="93">
        <v>9287.7119999999995</v>
      </c>
      <c r="AX20" s="93">
        <v>31882.827499999999</v>
      </c>
      <c r="AY20" s="93">
        <v>8665.3170000000009</v>
      </c>
      <c r="AZ20" s="93">
        <v>7308.3974999999991</v>
      </c>
      <c r="BA20" s="93">
        <v>7165.1900000000005</v>
      </c>
      <c r="BB20" s="93">
        <v>8743.9229999999989</v>
      </c>
      <c r="BC20" s="93">
        <v>29507.013500000001</v>
      </c>
      <c r="BD20" s="93">
        <v>8455.8495000000003</v>
      </c>
      <c r="BE20" s="93">
        <v>7055.7849999999999</v>
      </c>
      <c r="BF20" s="95">
        <v>6305.9269999999997</v>
      </c>
      <c r="BG20" s="95">
        <v>7689.4520000000002</v>
      </c>
      <c r="BH20" s="96">
        <v>28049</v>
      </c>
      <c r="BI20" s="95">
        <v>8072.5845000000008</v>
      </c>
      <c r="BJ20" s="95">
        <v>6329.1815000000006</v>
      </c>
      <c r="BK20" s="95">
        <v>5960.3654999999999</v>
      </c>
      <c r="BL20" s="95">
        <v>7686.6115</v>
      </c>
      <c r="BM20" s="95">
        <v>26704.090499999998</v>
      </c>
      <c r="BN20" s="95">
        <v>7377.0745000000006</v>
      </c>
      <c r="BO20" s="95">
        <v>6099.1275000000005</v>
      </c>
      <c r="BP20" s="95">
        <v>5784.3945000000003</v>
      </c>
      <c r="BQ20" s="95">
        <v>7443.4939999999988</v>
      </c>
      <c r="BR20" s="95">
        <v>20832</v>
      </c>
      <c r="BS20" s="95"/>
      <c r="BT20" s="95"/>
      <c r="BU20" s="95"/>
      <c r="BV20" s="95"/>
      <c r="BW20" s="95">
        <v>25177</v>
      </c>
      <c r="BX20" s="95"/>
      <c r="BY20" s="95"/>
      <c r="BZ20" s="95"/>
      <c r="CA20" s="95"/>
    </row>
    <row r="21" spans="2:79">
      <c r="B21" s="90" t="s">
        <v>118</v>
      </c>
      <c r="C21" s="91">
        <v>12554.111000000001</v>
      </c>
      <c r="D21" s="91">
        <v>13373.349499999998</v>
      </c>
      <c r="E21" s="91">
        <v>50306.0985</v>
      </c>
      <c r="F21" s="91">
        <v>15424.083499999999</v>
      </c>
      <c r="G21" s="91">
        <v>13046.129500000001</v>
      </c>
      <c r="H21" s="91">
        <v>7818.6190000000006</v>
      </c>
      <c r="I21" s="91">
        <v>14017.266499999998</v>
      </c>
      <c r="J21" s="91">
        <v>61582.549500000001</v>
      </c>
      <c r="K21" s="91">
        <v>16286.263500000001</v>
      </c>
      <c r="L21" s="91">
        <v>14959.370500000001</v>
      </c>
      <c r="M21" s="91">
        <v>14536.915499999999</v>
      </c>
      <c r="N21" s="91">
        <v>15800</v>
      </c>
      <c r="O21" s="91">
        <v>58694</v>
      </c>
      <c r="P21" s="92">
        <v>15723</v>
      </c>
      <c r="Q21" s="91">
        <v>14760</v>
      </c>
      <c r="R21" s="91">
        <v>13197</v>
      </c>
      <c r="S21" s="108">
        <v>15014</v>
      </c>
      <c r="T21" s="108">
        <v>57732</v>
      </c>
      <c r="U21" s="108">
        <v>15255</v>
      </c>
      <c r="V21" s="108">
        <v>14449</v>
      </c>
      <c r="W21" s="108">
        <v>13598</v>
      </c>
      <c r="X21" s="108">
        <v>14430.0445</v>
      </c>
      <c r="Y21" s="108">
        <v>56871</v>
      </c>
      <c r="Z21" s="108">
        <v>14655</v>
      </c>
      <c r="AA21" s="108">
        <v>13936</v>
      </c>
      <c r="AB21" s="108">
        <v>13351.309999999998</v>
      </c>
      <c r="AC21" s="93">
        <v>14929.690000000002</v>
      </c>
      <c r="AD21" s="93">
        <v>60213</v>
      </c>
      <c r="AE21" s="93">
        <v>15587</v>
      </c>
      <c r="AF21" s="93">
        <v>14774</v>
      </c>
      <c r="AG21" s="93">
        <v>14587</v>
      </c>
      <c r="AH21" s="93">
        <v>15265</v>
      </c>
      <c r="AI21" s="93">
        <v>59815</v>
      </c>
      <c r="AJ21" s="93">
        <v>16018</v>
      </c>
      <c r="AK21" s="93">
        <v>14609</v>
      </c>
      <c r="AL21" s="93">
        <v>14131</v>
      </c>
      <c r="AM21" s="93">
        <v>15057</v>
      </c>
      <c r="AN21" s="93">
        <v>57038</v>
      </c>
      <c r="AO21" s="93">
        <v>15124</v>
      </c>
      <c r="AP21" s="93">
        <v>14410</v>
      </c>
      <c r="AQ21" s="93">
        <v>13288</v>
      </c>
      <c r="AR21" s="93">
        <v>14216</v>
      </c>
      <c r="AS21" s="93">
        <v>55357</v>
      </c>
      <c r="AT21" s="93">
        <v>14345</v>
      </c>
      <c r="AU21" s="93">
        <v>14004.962500000001</v>
      </c>
      <c r="AV21" s="93">
        <v>12928.047999999999</v>
      </c>
      <c r="AW21" s="93">
        <v>14079.5075</v>
      </c>
      <c r="AX21" s="93">
        <v>53823.169000000002</v>
      </c>
      <c r="AY21" s="93">
        <v>14126.8295</v>
      </c>
      <c r="AZ21" s="93">
        <v>13292.532499999998</v>
      </c>
      <c r="BA21" s="93">
        <v>12983.4395</v>
      </c>
      <c r="BB21" s="93">
        <v>13420.3675</v>
      </c>
      <c r="BC21" s="93">
        <v>46736.091499999995</v>
      </c>
      <c r="BD21" s="93">
        <v>13672.732</v>
      </c>
      <c r="BE21" s="93">
        <v>12792.8225</v>
      </c>
      <c r="BF21" s="95">
        <v>11882.473</v>
      </c>
      <c r="BG21" s="95">
        <v>8388.0640000000003</v>
      </c>
      <c r="BH21" s="96">
        <v>11394</v>
      </c>
      <c r="BI21" s="95">
        <v>5951.8424999999997</v>
      </c>
      <c r="BJ21" s="95">
        <v>4779.1695</v>
      </c>
      <c r="BK21" s="95">
        <v>663.02099999999996</v>
      </c>
      <c r="BL21" s="97">
        <v>0</v>
      </c>
      <c r="BM21" s="97"/>
      <c r="BN21" s="97">
        <v>0</v>
      </c>
      <c r="BO21" s="97">
        <v>0</v>
      </c>
      <c r="BP21" s="97">
        <v>0</v>
      </c>
      <c r="BQ21" s="97">
        <v>0</v>
      </c>
      <c r="BR21" s="95"/>
      <c r="BS21" s="95"/>
      <c r="BT21" s="95"/>
      <c r="BU21" s="95"/>
      <c r="BV21" s="95"/>
      <c r="BW21" s="95"/>
      <c r="BX21" s="95"/>
      <c r="BY21" s="95"/>
      <c r="BZ21" s="95"/>
      <c r="CA21" s="95"/>
    </row>
    <row r="22" spans="2:79">
      <c r="B22" s="90" t="s">
        <v>119</v>
      </c>
      <c r="C22" s="91">
        <v>871.66450000000009</v>
      </c>
      <c r="D22" s="91">
        <v>1285.0864999999999</v>
      </c>
      <c r="E22" s="91">
        <v>4708.2539999999999</v>
      </c>
      <c r="F22" s="91">
        <v>1429.4144999999999</v>
      </c>
      <c r="G22" s="91">
        <v>1045.914</v>
      </c>
      <c r="H22" s="91">
        <v>728.99649999999997</v>
      </c>
      <c r="I22" s="91">
        <v>1503.9290000000001</v>
      </c>
      <c r="J22" s="91">
        <v>4751.6610000000001</v>
      </c>
      <c r="K22" s="91">
        <v>1458.4259999999999</v>
      </c>
      <c r="L22" s="91">
        <v>926.39350000000002</v>
      </c>
      <c r="M22" s="91">
        <v>887.8415</v>
      </c>
      <c r="N22" s="91">
        <v>1479</v>
      </c>
      <c r="O22" s="91">
        <v>4658</v>
      </c>
      <c r="P22" s="92">
        <v>1319</v>
      </c>
      <c r="Q22" s="91">
        <v>1014</v>
      </c>
      <c r="R22" s="109">
        <v>859</v>
      </c>
      <c r="S22" s="108">
        <v>1466</v>
      </c>
      <c r="T22" s="108">
        <v>4691</v>
      </c>
      <c r="U22" s="108">
        <v>1240</v>
      </c>
      <c r="V22" s="108">
        <v>1046</v>
      </c>
      <c r="W22" s="108">
        <v>878</v>
      </c>
      <c r="X22" s="108">
        <v>1525.9005000000002</v>
      </c>
      <c r="Y22" s="108">
        <v>4429</v>
      </c>
      <c r="Z22" s="108">
        <v>1195</v>
      </c>
      <c r="AA22" s="108">
        <v>919</v>
      </c>
      <c r="AB22" s="108">
        <v>835.04299999999989</v>
      </c>
      <c r="AC22" s="93">
        <v>1480.9570000000001</v>
      </c>
      <c r="AD22" s="93">
        <v>4674</v>
      </c>
      <c r="AE22" s="93">
        <v>1223</v>
      </c>
      <c r="AF22" s="93">
        <v>1029</v>
      </c>
      <c r="AG22" s="93">
        <v>923</v>
      </c>
      <c r="AH22" s="93">
        <v>1498</v>
      </c>
      <c r="AI22" s="93">
        <v>4943</v>
      </c>
      <c r="AJ22" s="93">
        <v>1396</v>
      </c>
      <c r="AK22" s="93">
        <v>1029</v>
      </c>
      <c r="AL22" s="93">
        <v>964</v>
      </c>
      <c r="AM22" s="93">
        <v>1554</v>
      </c>
      <c r="AN22" s="93">
        <v>4496</v>
      </c>
      <c r="AO22" s="93">
        <v>1336</v>
      </c>
      <c r="AP22" s="93">
        <v>932</v>
      </c>
      <c r="AQ22" s="93">
        <v>812</v>
      </c>
      <c r="AR22" s="93">
        <v>1416</v>
      </c>
      <c r="AS22" s="93">
        <v>4457</v>
      </c>
      <c r="AT22" s="93">
        <v>1220</v>
      </c>
      <c r="AU22" s="93">
        <v>986.49900000000002</v>
      </c>
      <c r="AV22" s="93">
        <v>778.05500000000006</v>
      </c>
      <c r="AW22" s="93">
        <v>1471.7950000000001</v>
      </c>
      <c r="AX22" s="93">
        <v>3952.1309999999994</v>
      </c>
      <c r="AY22" s="93">
        <v>1137.2345</v>
      </c>
      <c r="AZ22" s="93">
        <v>782.45249999999999</v>
      </c>
      <c r="BA22" s="93">
        <v>748.01700000000005</v>
      </c>
      <c r="BB22" s="93">
        <v>1284.4269999999999</v>
      </c>
      <c r="BC22" s="93">
        <v>3778.0234999999998</v>
      </c>
      <c r="BD22" s="93">
        <v>1095.598</v>
      </c>
      <c r="BE22" s="93">
        <v>826.3415</v>
      </c>
      <c r="BF22" s="95">
        <v>668.95699999999999</v>
      </c>
      <c r="BG22" s="95">
        <v>1187.127</v>
      </c>
      <c r="BH22" s="96">
        <v>3588</v>
      </c>
      <c r="BI22" s="95">
        <v>1020.0454999999999</v>
      </c>
      <c r="BJ22" s="95">
        <v>726.20550000000003</v>
      </c>
      <c r="BK22" s="95">
        <v>646.67999999999995</v>
      </c>
      <c r="BL22" s="95">
        <v>1195.3355000000001</v>
      </c>
      <c r="BM22" s="95">
        <v>3272.9465</v>
      </c>
      <c r="BN22" s="95">
        <v>939.10300000000007</v>
      </c>
      <c r="BO22" s="95">
        <v>668.86349999999993</v>
      </c>
      <c r="BP22" s="95">
        <v>575.78399999999999</v>
      </c>
      <c r="BQ22" s="95">
        <v>1089.1959999999999</v>
      </c>
      <c r="BR22" s="95">
        <v>7665</v>
      </c>
      <c r="BS22" s="95"/>
      <c r="BT22" s="95"/>
      <c r="BU22" s="95"/>
      <c r="BV22" s="95"/>
      <c r="BW22" s="95">
        <v>2973</v>
      </c>
      <c r="BX22" s="95"/>
      <c r="BY22" s="95"/>
      <c r="BZ22" s="95"/>
      <c r="CA22" s="95"/>
    </row>
    <row r="23" spans="2:79">
      <c r="B23" s="90" t="s">
        <v>120</v>
      </c>
      <c r="C23" s="91">
        <v>2086.12</v>
      </c>
      <c r="D23" s="91">
        <v>2291.3690000000001</v>
      </c>
      <c r="E23" s="91">
        <v>8543.5199999999986</v>
      </c>
      <c r="F23" s="91">
        <v>2610.7804999999998</v>
      </c>
      <c r="G23" s="91">
        <v>1781.3150000000001</v>
      </c>
      <c r="H23" s="91">
        <v>1354.1044999999999</v>
      </c>
      <c r="I23" s="91">
        <v>2797.3199999999997</v>
      </c>
      <c r="J23" s="91">
        <v>10603.3415</v>
      </c>
      <c r="K23" s="91">
        <v>2902.0425</v>
      </c>
      <c r="L23" s="91">
        <v>2487.7615000000001</v>
      </c>
      <c r="M23" s="91">
        <v>2344.5375000000004</v>
      </c>
      <c r="N23" s="91">
        <v>2869</v>
      </c>
      <c r="O23" s="91">
        <v>10335</v>
      </c>
      <c r="P23" s="92">
        <v>2775</v>
      </c>
      <c r="Q23" s="91">
        <v>2426</v>
      </c>
      <c r="R23" s="91">
        <v>2229</v>
      </c>
      <c r="S23" s="108">
        <v>2905</v>
      </c>
      <c r="T23" s="108">
        <v>10677</v>
      </c>
      <c r="U23" s="108">
        <v>2769</v>
      </c>
      <c r="V23" s="108">
        <v>2576</v>
      </c>
      <c r="W23" s="108">
        <v>2490</v>
      </c>
      <c r="X23" s="108">
        <v>2841.6914999999999</v>
      </c>
      <c r="Y23" s="108">
        <v>9788</v>
      </c>
      <c r="Z23" s="108">
        <v>2663</v>
      </c>
      <c r="AA23" s="108">
        <v>2338</v>
      </c>
      <c r="AB23" s="108">
        <v>2149.1210000000001</v>
      </c>
      <c r="AC23" s="93">
        <v>2637.8789999999999</v>
      </c>
      <c r="AD23" s="93">
        <v>9736</v>
      </c>
      <c r="AE23" s="93">
        <v>2457</v>
      </c>
      <c r="AF23" s="93">
        <v>2294</v>
      </c>
      <c r="AG23" s="93">
        <v>2296</v>
      </c>
      <c r="AH23" s="93">
        <v>2689</v>
      </c>
      <c r="AI23" s="93">
        <v>10777</v>
      </c>
      <c r="AJ23" s="93">
        <v>2859</v>
      </c>
      <c r="AK23" s="93">
        <v>2580</v>
      </c>
      <c r="AL23" s="93">
        <v>2531</v>
      </c>
      <c r="AM23" s="93">
        <v>2807</v>
      </c>
      <c r="AN23" s="93">
        <v>10481</v>
      </c>
      <c r="AO23" s="93">
        <v>2870</v>
      </c>
      <c r="AP23" s="93">
        <v>2481</v>
      </c>
      <c r="AQ23" s="93">
        <v>2306</v>
      </c>
      <c r="AR23" s="93">
        <v>2824</v>
      </c>
      <c r="AS23" s="93">
        <v>10423.355500000001</v>
      </c>
      <c r="AT23" s="93">
        <v>2820</v>
      </c>
      <c r="AU23" s="93">
        <v>2457.3895000000002</v>
      </c>
      <c r="AV23" s="93">
        <v>2388.1044999999999</v>
      </c>
      <c r="AW23" s="93">
        <v>2757.8615</v>
      </c>
      <c r="AX23" s="93">
        <v>10232.662</v>
      </c>
      <c r="AY23" s="93">
        <v>2694.8419999999996</v>
      </c>
      <c r="AZ23" s="93">
        <v>2475.0889999999999</v>
      </c>
      <c r="BA23" s="93">
        <v>2427.5834999999997</v>
      </c>
      <c r="BB23" s="93">
        <v>2635.1475</v>
      </c>
      <c r="BC23" s="93">
        <v>9615.9860000000008</v>
      </c>
      <c r="BD23" s="93">
        <v>2657.67</v>
      </c>
      <c r="BE23" s="93">
        <v>2383.4395</v>
      </c>
      <c r="BF23" s="95">
        <v>2206.8985000000002</v>
      </c>
      <c r="BG23" s="95">
        <v>2367.9780000000001</v>
      </c>
      <c r="BH23" s="96">
        <v>8256</v>
      </c>
      <c r="BI23" s="95">
        <v>2372.8200000000002</v>
      </c>
      <c r="BJ23" s="95">
        <v>1936.4185000000002</v>
      </c>
      <c r="BK23" s="95">
        <v>1893.0875000000001</v>
      </c>
      <c r="BL23" s="95">
        <v>2053.6819999999998</v>
      </c>
      <c r="BM23" s="95">
        <v>7219.3510000000006</v>
      </c>
      <c r="BN23" s="95">
        <v>2019.0540000000001</v>
      </c>
      <c r="BO23" s="95">
        <v>2104.0830000000001</v>
      </c>
      <c r="BP23" s="95">
        <v>1950.6945000000001</v>
      </c>
      <c r="BQ23" s="95">
        <v>1145.5194999999999</v>
      </c>
      <c r="BR23" s="95"/>
      <c r="BS23" s="95"/>
      <c r="BT23" s="95"/>
      <c r="BU23" s="95"/>
      <c r="BV23" s="95"/>
      <c r="BW23" s="95"/>
      <c r="BX23" s="95"/>
      <c r="BY23" s="95"/>
      <c r="BZ23" s="95"/>
      <c r="CA23" s="95"/>
    </row>
    <row r="24" spans="2:79">
      <c r="B24" s="90" t="s">
        <v>121</v>
      </c>
      <c r="C24" s="91">
        <v>1345.3389999999999</v>
      </c>
      <c r="D24" s="91">
        <v>1519.3895</v>
      </c>
      <c r="E24" s="91">
        <v>5537.4459999999999</v>
      </c>
      <c r="F24" s="91">
        <v>1534.7415000000001</v>
      </c>
      <c r="G24" s="91">
        <v>1176.5695000000001</v>
      </c>
      <c r="H24" s="91">
        <v>976.92250000000001</v>
      </c>
      <c r="I24" s="91">
        <v>1849.2124999999999</v>
      </c>
      <c r="J24" s="91">
        <v>6838.8440000000001</v>
      </c>
      <c r="K24" s="91">
        <v>1758.7045000000001</v>
      </c>
      <c r="L24" s="91">
        <v>1571.92</v>
      </c>
      <c r="M24" s="91">
        <v>1597.2195000000002</v>
      </c>
      <c r="N24" s="91">
        <v>1911</v>
      </c>
      <c r="O24" s="91">
        <v>6658</v>
      </c>
      <c r="P24" s="92">
        <v>1725</v>
      </c>
      <c r="Q24" s="91">
        <v>1522</v>
      </c>
      <c r="R24" s="91">
        <v>1444</v>
      </c>
      <c r="S24" s="108">
        <v>1966</v>
      </c>
      <c r="T24" s="108">
        <v>6899</v>
      </c>
      <c r="U24" s="108">
        <v>1750</v>
      </c>
      <c r="V24" s="108">
        <v>1591</v>
      </c>
      <c r="W24" s="108">
        <v>1634</v>
      </c>
      <c r="X24" s="108">
        <v>1924.3340000000001</v>
      </c>
      <c r="Y24" s="108">
        <v>6670</v>
      </c>
      <c r="Z24" s="108">
        <v>1712</v>
      </c>
      <c r="AA24" s="108">
        <v>1543</v>
      </c>
      <c r="AB24" s="108">
        <v>1471.3085000000001</v>
      </c>
      <c r="AC24" s="93">
        <v>1943.6914999999999</v>
      </c>
      <c r="AD24" s="93">
        <v>6985</v>
      </c>
      <c r="AE24" s="93">
        <v>1752</v>
      </c>
      <c r="AF24" s="93">
        <v>1576</v>
      </c>
      <c r="AG24" s="93">
        <v>1683</v>
      </c>
      <c r="AH24" s="93">
        <v>1974</v>
      </c>
      <c r="AI24" s="93">
        <v>7256</v>
      </c>
      <c r="AJ24" s="93">
        <v>1890</v>
      </c>
      <c r="AK24" s="93">
        <v>1693</v>
      </c>
      <c r="AL24" s="93">
        <v>1739</v>
      </c>
      <c r="AM24" s="93">
        <v>1934</v>
      </c>
      <c r="AN24" s="93">
        <v>6455</v>
      </c>
      <c r="AO24" s="93">
        <v>1736</v>
      </c>
      <c r="AP24" s="93">
        <v>1501</v>
      </c>
      <c r="AQ24" s="93">
        <v>1471</v>
      </c>
      <c r="AR24" s="93">
        <v>1747</v>
      </c>
      <c r="AS24" s="93">
        <v>5951.4764999999989</v>
      </c>
      <c r="AT24" s="93">
        <v>1593</v>
      </c>
      <c r="AU24" s="93">
        <v>1367.1399999999999</v>
      </c>
      <c r="AV24" s="93">
        <v>1366.42</v>
      </c>
      <c r="AW24" s="93">
        <v>1624.9164999999998</v>
      </c>
      <c r="AX24" s="93">
        <v>5468.4580000000005</v>
      </c>
      <c r="AY24" s="93">
        <v>1437.867</v>
      </c>
      <c r="AZ24" s="93">
        <v>1282.451</v>
      </c>
      <c r="BA24" s="93">
        <v>1271.424</v>
      </c>
      <c r="BB24" s="93">
        <v>1476.7160000000001</v>
      </c>
      <c r="BC24" s="93">
        <v>5035.7204999999994</v>
      </c>
      <c r="BD24" s="93">
        <v>1372.6799999999998</v>
      </c>
      <c r="BE24" s="93">
        <v>1171.799</v>
      </c>
      <c r="BF24" s="95">
        <v>1140.7964999999999</v>
      </c>
      <c r="BG24" s="95">
        <v>1350.4450000000002</v>
      </c>
      <c r="BH24" s="96">
        <v>4430</v>
      </c>
      <c r="BI24" s="95">
        <v>1231.04</v>
      </c>
      <c r="BJ24" s="95">
        <v>1016.0481249999999</v>
      </c>
      <c r="BK24" s="95">
        <v>1038.8576911764708</v>
      </c>
      <c r="BL24" s="95">
        <v>1143.9362205882353</v>
      </c>
      <c r="BM24" s="95">
        <v>4192.8130245215962</v>
      </c>
      <c r="BN24" s="95">
        <v>1069.3764564516127</v>
      </c>
      <c r="BO24" s="95">
        <v>978.77723387096785</v>
      </c>
      <c r="BP24" s="95">
        <v>967.47192741935487</v>
      </c>
      <c r="BQ24" s="95">
        <v>1177.1874067796609</v>
      </c>
      <c r="BR24" s="95">
        <v>13551</v>
      </c>
      <c r="BS24" s="95"/>
      <c r="BT24" s="95"/>
      <c r="BU24" s="95"/>
      <c r="BV24" s="95"/>
      <c r="BW24" s="95">
        <v>3410</v>
      </c>
      <c r="BX24" s="95"/>
      <c r="BY24" s="95"/>
      <c r="BZ24" s="95"/>
      <c r="CA24" s="95"/>
    </row>
    <row r="25" spans="2:79">
      <c r="B25" s="90" t="s">
        <v>329</v>
      </c>
      <c r="C25" s="91">
        <v>3599.5084999999999</v>
      </c>
      <c r="D25" s="91">
        <v>4119.1165000000001</v>
      </c>
      <c r="E25" s="91">
        <v>14632.765000000001</v>
      </c>
      <c r="F25" s="91">
        <v>4344.1345000000001</v>
      </c>
      <c r="G25" s="91">
        <v>3595.3430000000003</v>
      </c>
      <c r="H25" s="91">
        <v>2575.2629999999999</v>
      </c>
      <c r="I25" s="91">
        <v>4118.0245000000004</v>
      </c>
      <c r="J25" s="91">
        <v>15831.191000000001</v>
      </c>
      <c r="K25" s="91">
        <v>4031.2515000000003</v>
      </c>
      <c r="L25" s="91">
        <v>3741.5960000000005</v>
      </c>
      <c r="M25" s="91">
        <v>3596.3434999999999</v>
      </c>
      <c r="N25" s="91">
        <v>4462</v>
      </c>
      <c r="O25" s="91">
        <v>15527</v>
      </c>
      <c r="P25" s="92">
        <v>4048</v>
      </c>
      <c r="Q25" s="91">
        <v>3769</v>
      </c>
      <c r="R25" s="91">
        <v>3391</v>
      </c>
      <c r="S25" s="108">
        <v>4318</v>
      </c>
      <c r="T25" s="108">
        <v>15667</v>
      </c>
      <c r="U25" s="108">
        <v>3987</v>
      </c>
      <c r="V25" s="108">
        <v>3741</v>
      </c>
      <c r="W25" s="108">
        <v>3687</v>
      </c>
      <c r="X25" s="108">
        <v>4250.7055</v>
      </c>
      <c r="Y25" s="108">
        <v>15838</v>
      </c>
      <c r="Z25" s="108">
        <v>3945</v>
      </c>
      <c r="AA25" s="108">
        <v>3780</v>
      </c>
      <c r="AB25" s="108">
        <v>3606.6500000000005</v>
      </c>
      <c r="AC25" s="93">
        <v>4505.3499999999995</v>
      </c>
      <c r="AD25" s="93">
        <v>16713</v>
      </c>
      <c r="AE25" s="93">
        <v>4232</v>
      </c>
      <c r="AF25" s="93">
        <v>3965</v>
      </c>
      <c r="AG25" s="93">
        <v>3847</v>
      </c>
      <c r="AH25" s="93">
        <v>4669</v>
      </c>
      <c r="AI25" s="93">
        <v>10102</v>
      </c>
      <c r="AJ25" s="93">
        <v>4357</v>
      </c>
      <c r="AK25" s="93">
        <v>3964</v>
      </c>
      <c r="AL25" s="93">
        <v>1781</v>
      </c>
      <c r="AM25" s="93"/>
      <c r="AN25" s="93"/>
      <c r="AO25" s="93"/>
      <c r="AP25" s="93"/>
      <c r="AQ25" s="93"/>
      <c r="AR25" s="93"/>
      <c r="AS25" s="93"/>
      <c r="AT25" s="94"/>
      <c r="AU25" s="93"/>
      <c r="AV25" s="93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</row>
    <row r="26" spans="2:79">
      <c r="B26" s="90" t="s">
        <v>221</v>
      </c>
      <c r="C26" s="91">
        <v>5586.0205000000005</v>
      </c>
      <c r="D26" s="91">
        <v>5637.6710000000003</v>
      </c>
      <c r="E26" s="91">
        <v>20769.806</v>
      </c>
      <c r="F26" s="91">
        <v>5942.5115000000005</v>
      </c>
      <c r="G26" s="91">
        <v>5522.5515000000005</v>
      </c>
      <c r="H26" s="91">
        <v>3681.7264999999998</v>
      </c>
      <c r="I26" s="91">
        <v>5623.0164999999997</v>
      </c>
      <c r="J26" s="91">
        <v>25128.845999999998</v>
      </c>
      <c r="K26" s="91">
        <v>6429.1790000000001</v>
      </c>
      <c r="L26" s="91">
        <v>6331.8819999999996</v>
      </c>
      <c r="M26" s="91">
        <v>6144.7849999999999</v>
      </c>
      <c r="N26" s="91">
        <v>6223</v>
      </c>
      <c r="O26" s="91">
        <v>25239</v>
      </c>
      <c r="P26" s="92">
        <v>6521</v>
      </c>
      <c r="Q26" s="91">
        <v>6407</v>
      </c>
      <c r="R26" s="91">
        <v>6076</v>
      </c>
      <c r="S26" s="108">
        <v>6235</v>
      </c>
      <c r="T26" s="108">
        <v>25618</v>
      </c>
      <c r="U26" s="108">
        <v>6604</v>
      </c>
      <c r="V26" s="108">
        <v>6481</v>
      </c>
      <c r="W26" s="108">
        <v>6242</v>
      </c>
      <c r="X26" s="108">
        <v>6292.0429999999997</v>
      </c>
      <c r="Y26" s="108">
        <v>24275</v>
      </c>
      <c r="Z26" s="108">
        <v>6417</v>
      </c>
      <c r="AA26" s="108">
        <v>6212</v>
      </c>
      <c r="AB26" s="108">
        <v>5831.3289999999997</v>
      </c>
      <c r="AC26" s="93">
        <v>5814.6710000000003</v>
      </c>
      <c r="AD26" s="93">
        <v>14135</v>
      </c>
      <c r="AE26" s="93">
        <v>6182</v>
      </c>
      <c r="AF26" s="93">
        <v>6016</v>
      </c>
      <c r="AG26" s="93">
        <v>1938</v>
      </c>
      <c r="AH26" s="93"/>
      <c r="AI26" s="93"/>
      <c r="AJ26" s="93"/>
      <c r="AK26" s="93"/>
      <c r="AL26" s="93"/>
      <c r="AM26" s="93"/>
      <c r="AN26" s="93"/>
      <c r="AO26" s="93"/>
      <c r="AP26" s="93"/>
      <c r="AQ26" s="93"/>
      <c r="AR26" s="93"/>
      <c r="AS26" s="93"/>
      <c r="AT26" s="94"/>
      <c r="AU26" s="93"/>
      <c r="AV26" s="93"/>
      <c r="AW26" s="93"/>
      <c r="AX26" s="93"/>
      <c r="AY26" s="93"/>
      <c r="AZ26" s="93"/>
      <c r="BA26" s="93"/>
      <c r="BB26" s="93"/>
      <c r="BC26" s="93"/>
      <c r="BD26" s="93"/>
      <c r="BE26" s="93"/>
      <c r="BF26" s="93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</row>
    <row r="27" spans="2:79">
      <c r="B27" s="90" t="s">
        <v>220</v>
      </c>
      <c r="C27" s="91">
        <v>1477.6210000000001</v>
      </c>
      <c r="D27" s="91">
        <v>1703.3944999999999</v>
      </c>
      <c r="E27" s="91">
        <v>6490.3079999999991</v>
      </c>
      <c r="F27" s="91">
        <v>1950.4060000000002</v>
      </c>
      <c r="G27" s="91">
        <v>1544.202</v>
      </c>
      <c r="H27" s="91">
        <v>1214.1695</v>
      </c>
      <c r="I27" s="91">
        <v>1781.5304999999998</v>
      </c>
      <c r="J27" s="91">
        <v>5090.1129999999994</v>
      </c>
      <c r="K27" s="91">
        <v>1834.1240000000003</v>
      </c>
      <c r="L27" s="91">
        <v>1711.8664999999999</v>
      </c>
      <c r="M27" s="91">
        <v>1544.1224999999999</v>
      </c>
      <c r="N27" s="91"/>
      <c r="O27" s="91"/>
      <c r="P27" s="92"/>
      <c r="Q27" s="91"/>
      <c r="R27" s="91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93"/>
      <c r="AR27" s="93"/>
      <c r="AS27" s="93"/>
      <c r="AT27" s="94"/>
      <c r="AU27" s="93"/>
      <c r="AV27" s="93"/>
      <c r="AW27" s="93"/>
      <c r="AX27" s="93"/>
      <c r="AY27" s="93"/>
      <c r="AZ27" s="93"/>
      <c r="BA27" s="93"/>
      <c r="BB27" s="93"/>
      <c r="BC27" s="93"/>
      <c r="BD27" s="93"/>
      <c r="BE27" s="93"/>
      <c r="BF27" s="93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</row>
    <row r="28" spans="2:79">
      <c r="B28" s="90" t="s">
        <v>344</v>
      </c>
      <c r="C28" s="91">
        <v>2849.8780000000002</v>
      </c>
      <c r="D28" s="91">
        <v>2944.4920000000002</v>
      </c>
      <c r="E28" s="91">
        <v>11740.153499999999</v>
      </c>
      <c r="F28" s="91">
        <v>3537.6049999999996</v>
      </c>
      <c r="G28" s="91">
        <v>2832.0745000000002</v>
      </c>
      <c r="H28" s="91">
        <v>2205.7354999999998</v>
      </c>
      <c r="I28" s="91">
        <v>3164.7384999999999</v>
      </c>
      <c r="J28" s="91">
        <v>7873.7259999999997</v>
      </c>
      <c r="K28" s="91">
        <v>3493.4380000000001</v>
      </c>
      <c r="L28" s="91">
        <v>3351.0564999999997</v>
      </c>
      <c r="M28" s="91">
        <v>1029.2315000000001</v>
      </c>
      <c r="N28" s="91"/>
      <c r="O28" s="91"/>
      <c r="P28" s="92"/>
      <c r="Q28" s="91"/>
      <c r="R28" s="91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4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</row>
    <row r="29" spans="2:79">
      <c r="B29" s="90" t="s">
        <v>371</v>
      </c>
      <c r="C29" s="91">
        <v>1712.3975</v>
      </c>
      <c r="D29" s="91">
        <v>1331.1675</v>
      </c>
      <c r="E29" s="91">
        <v>716.678</v>
      </c>
      <c r="F29" s="91">
        <v>716.678</v>
      </c>
      <c r="G29" s="91"/>
      <c r="H29" s="91"/>
      <c r="I29" s="91"/>
      <c r="J29" s="91"/>
      <c r="K29" s="91"/>
      <c r="L29" s="91"/>
      <c r="M29" s="91"/>
      <c r="N29" s="91"/>
      <c r="O29" s="91"/>
      <c r="P29" s="92"/>
      <c r="Q29" s="91"/>
      <c r="R29" s="91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4"/>
      <c r="AU29" s="93"/>
      <c r="AV29" s="93"/>
      <c r="AW29" s="93"/>
      <c r="AX29" s="93"/>
      <c r="AY29" s="93"/>
      <c r="AZ29" s="93"/>
      <c r="BA29" s="93"/>
      <c r="BB29" s="93"/>
      <c r="BC29" s="93"/>
      <c r="BD29" s="93"/>
      <c r="BE29" s="93"/>
      <c r="BF29" s="93"/>
      <c r="BG29" s="95"/>
      <c r="BH29" s="95"/>
      <c r="BI29" s="95"/>
      <c r="BJ29" s="95"/>
      <c r="BK29" s="95"/>
      <c r="BL29" s="95"/>
      <c r="BM29" s="95"/>
      <c r="BN29" s="95"/>
      <c r="BO29" s="95"/>
      <c r="BP29" s="95"/>
      <c r="BQ29" s="95"/>
      <c r="BR29" s="95"/>
      <c r="BS29" s="95"/>
      <c r="BT29" s="95"/>
      <c r="BU29" s="95"/>
      <c r="BV29" s="95"/>
      <c r="BW29" s="95"/>
      <c r="BX29" s="95"/>
      <c r="BY29" s="95"/>
      <c r="BZ29" s="95"/>
      <c r="CA29" s="95"/>
    </row>
    <row r="30" spans="2:79">
      <c r="B30" s="98" t="s">
        <v>62</v>
      </c>
      <c r="C30" s="99">
        <f>SUM(C20:C29)</f>
        <v>39097.379999999997</v>
      </c>
      <c r="D30" s="99">
        <f>SUM(D20:D29)</f>
        <v>42458.240000000005</v>
      </c>
      <c r="E30" s="99">
        <f>SUM(E20:E29)</f>
        <v>153783.837</v>
      </c>
      <c r="F30" s="99">
        <f>SUM(F20:F29)</f>
        <v>46852.367500000008</v>
      </c>
      <c r="G30" s="99">
        <f>SUM(G20:G29)</f>
        <v>38409.57</v>
      </c>
      <c r="H30" s="99">
        <f>SUM(H20:H28)</f>
        <v>24948.688999999998</v>
      </c>
      <c r="I30" s="99">
        <f>SUM(I20:I28)</f>
        <v>43573.210500000001</v>
      </c>
      <c r="J30" s="99">
        <v>173624.18349999998</v>
      </c>
      <c r="K30" s="99">
        <v>48251.888000000006</v>
      </c>
      <c r="L30" s="99">
        <v>43196.483999999997</v>
      </c>
      <c r="M30" s="99">
        <v>39625.811499999996</v>
      </c>
      <c r="N30" s="99">
        <v>42550</v>
      </c>
      <c r="O30" s="99">
        <v>156452</v>
      </c>
      <c r="P30" s="99">
        <v>41801</v>
      </c>
      <c r="Q30" s="99">
        <v>38154</v>
      </c>
      <c r="R30" s="99">
        <v>34737</v>
      </c>
      <c r="S30" s="110">
        <v>41759</v>
      </c>
      <c r="T30" s="110">
        <v>156389</v>
      </c>
      <c r="U30" s="110">
        <v>41125</v>
      </c>
      <c r="V30" s="110">
        <v>38392</v>
      </c>
      <c r="W30" s="110">
        <v>36127</v>
      </c>
      <c r="X30" s="110">
        <v>40744.999999999993</v>
      </c>
      <c r="Y30" s="110">
        <v>151869</v>
      </c>
      <c r="Z30" s="110">
        <v>39728</v>
      </c>
      <c r="AA30" s="110">
        <v>36453</v>
      </c>
      <c r="AB30" s="110">
        <v>34845.813999999998</v>
      </c>
      <c r="AC30" s="100">
        <v>40843.186000000009</v>
      </c>
      <c r="AD30" s="100">
        <v>147998</v>
      </c>
      <c r="AE30" s="100">
        <v>41061</v>
      </c>
      <c r="AF30" s="100">
        <v>38219</v>
      </c>
      <c r="AG30" s="100">
        <v>33237</v>
      </c>
      <c r="AH30" s="100">
        <v>35481</v>
      </c>
      <c r="AI30" s="100">
        <v>127612</v>
      </c>
      <c r="AJ30" s="100">
        <v>36320</v>
      </c>
      <c r="AK30" s="100">
        <v>32011</v>
      </c>
      <c r="AL30" s="100">
        <v>28511</v>
      </c>
      <c r="AM30" s="100">
        <v>30770</v>
      </c>
      <c r="AN30" s="100">
        <v>111343</v>
      </c>
      <c r="AO30" s="100">
        <v>30271</v>
      </c>
      <c r="AP30" s="100">
        <v>27203</v>
      </c>
      <c r="AQ30" s="100">
        <v>24953</v>
      </c>
      <c r="AR30" s="100">
        <v>28916</v>
      </c>
      <c r="AS30" s="100">
        <v>109468</v>
      </c>
      <c r="AT30" s="100">
        <v>28805</v>
      </c>
      <c r="AU30" s="100">
        <v>26830.173000000003</v>
      </c>
      <c r="AV30" s="100">
        <v>24611.645499999999</v>
      </c>
      <c r="AW30" s="100">
        <v>29221.792499999996</v>
      </c>
      <c r="AX30" s="100">
        <v>105359.2475</v>
      </c>
      <c r="AY30" s="100">
        <v>28062.09</v>
      </c>
      <c r="AZ30" s="100">
        <v>25140.922499999997</v>
      </c>
      <c r="BA30" s="100">
        <v>24595.654000000002</v>
      </c>
      <c r="BB30" s="100">
        <v>27560.580999999998</v>
      </c>
      <c r="BC30" s="100">
        <v>94672.834999999992</v>
      </c>
      <c r="BD30" s="100">
        <v>27254.529499999997</v>
      </c>
      <c r="BE30" s="100">
        <v>24230.187499999996</v>
      </c>
      <c r="BF30" s="101">
        <v>22205.052</v>
      </c>
      <c r="BG30" s="101">
        <v>20983.065999999999</v>
      </c>
      <c r="BH30" s="102">
        <v>55717</v>
      </c>
      <c r="BI30" s="101">
        <v>18648.3325</v>
      </c>
      <c r="BJ30" s="101">
        <v>14787.023125</v>
      </c>
      <c r="BK30" s="101">
        <v>10202.011691176471</v>
      </c>
      <c r="BL30" s="101">
        <v>12079.565220588236</v>
      </c>
      <c r="BM30" s="101">
        <v>41389.201024521593</v>
      </c>
      <c r="BN30" s="101">
        <v>11404.607956451615</v>
      </c>
      <c r="BO30" s="101">
        <v>9850.8512338709679</v>
      </c>
      <c r="BP30" s="101">
        <v>9278.3449274193554</v>
      </c>
      <c r="BQ30" s="101">
        <v>10855.396906779661</v>
      </c>
      <c r="BR30" s="101">
        <v>42048</v>
      </c>
      <c r="BS30" s="101"/>
      <c r="BT30" s="101"/>
      <c r="BU30" s="101"/>
      <c r="BV30" s="101"/>
      <c r="BW30" s="101">
        <v>31560</v>
      </c>
      <c r="BX30" s="101"/>
      <c r="BY30" s="101"/>
      <c r="BZ30" s="101"/>
      <c r="CA30" s="101"/>
    </row>
    <row r="31" spans="2:79">
      <c r="B31" s="103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5"/>
      <c r="BG31" s="165"/>
      <c r="BH31" s="166"/>
      <c r="BI31" s="165"/>
      <c r="BJ31" s="165"/>
      <c r="BK31" s="165"/>
      <c r="BL31" s="165"/>
      <c r="BM31" s="165"/>
      <c r="BN31" s="165"/>
      <c r="BO31" s="165"/>
      <c r="BP31" s="165"/>
      <c r="BQ31" s="165"/>
      <c r="BR31" s="165"/>
      <c r="BS31" s="165"/>
      <c r="BT31" s="165"/>
      <c r="BU31" s="165"/>
      <c r="BV31" s="165"/>
      <c r="BW31" s="165"/>
      <c r="BX31" s="104"/>
      <c r="BY31" s="104"/>
      <c r="BZ31" s="104"/>
      <c r="CA31" s="104"/>
    </row>
    <row r="32" spans="2:79" ht="26.25">
      <c r="B32" s="87" t="s">
        <v>59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</row>
    <row r="33" spans="2:79">
      <c r="B33" s="90" t="s">
        <v>117</v>
      </c>
      <c r="C33" s="91">
        <f t="shared" ref="C33:I33" si="2">C7+C20</f>
        <v>14183.781000000001</v>
      </c>
      <c r="D33" s="91">
        <f t="shared" ref="D33" si="3">D7+D20</f>
        <v>15055.130999999999</v>
      </c>
      <c r="E33" s="91">
        <f t="shared" si="2"/>
        <v>56614.637999999992</v>
      </c>
      <c r="F33" s="91">
        <f t="shared" si="2"/>
        <v>15818.069500000001</v>
      </c>
      <c r="G33" s="91">
        <f t="shared" si="2"/>
        <v>14712.085999999999</v>
      </c>
      <c r="H33" s="91">
        <f t="shared" si="2"/>
        <v>10956.831</v>
      </c>
      <c r="I33" s="91">
        <f t="shared" si="2"/>
        <v>15127.6515</v>
      </c>
      <c r="J33" s="91">
        <v>60988.019500000002</v>
      </c>
      <c r="K33" s="91">
        <v>16196</v>
      </c>
      <c r="L33" s="91">
        <v>14774.013500000001</v>
      </c>
      <c r="M33" s="91">
        <v>14114.778</v>
      </c>
      <c r="N33" s="91">
        <v>15903</v>
      </c>
      <c r="O33" s="91">
        <v>61171</v>
      </c>
      <c r="P33" s="91">
        <v>15502</v>
      </c>
      <c r="Q33" s="91">
        <v>14661</v>
      </c>
      <c r="R33" s="91">
        <v>14087</v>
      </c>
      <c r="S33" s="108">
        <v>16921</v>
      </c>
      <c r="T33" s="108">
        <v>63723</v>
      </c>
      <c r="U33" s="108">
        <v>16477</v>
      </c>
      <c r="V33" s="108">
        <v>16058</v>
      </c>
      <c r="W33" s="108">
        <v>14797</v>
      </c>
      <c r="X33" s="108">
        <v>16391.127</v>
      </c>
      <c r="Y33" s="108">
        <v>60670</v>
      </c>
      <c r="Z33" s="108">
        <v>15674</v>
      </c>
      <c r="AA33" s="108">
        <v>14394</v>
      </c>
      <c r="AB33" s="108">
        <v>14344.663500000001</v>
      </c>
      <c r="AC33" s="93">
        <v>16257.336499999999</v>
      </c>
      <c r="AD33" s="93">
        <v>64680</v>
      </c>
      <c r="AE33" s="93">
        <v>16918</v>
      </c>
      <c r="AF33" s="93">
        <v>16153</v>
      </c>
      <c r="AG33" s="93">
        <v>15278</v>
      </c>
      <c r="AH33" s="93">
        <v>16331</v>
      </c>
      <c r="AI33" s="93">
        <v>63988</v>
      </c>
      <c r="AJ33" s="93">
        <v>16844</v>
      </c>
      <c r="AK33" s="93">
        <v>15866</v>
      </c>
      <c r="AL33" s="93">
        <v>14526</v>
      </c>
      <c r="AM33" s="93">
        <v>16752</v>
      </c>
      <c r="AN33" s="93">
        <v>61932</v>
      </c>
      <c r="AO33" s="93">
        <v>16603</v>
      </c>
      <c r="AP33" s="93">
        <v>16057</v>
      </c>
      <c r="AQ33" s="93">
        <v>14190</v>
      </c>
      <c r="AR33" s="93">
        <v>15082</v>
      </c>
      <c r="AS33" s="93">
        <v>59200</v>
      </c>
      <c r="AT33" s="93">
        <v>15433</v>
      </c>
      <c r="AU33" s="93">
        <v>15139</v>
      </c>
      <c r="AV33" s="93">
        <v>13410</v>
      </c>
      <c r="AW33" s="93">
        <v>15219</v>
      </c>
      <c r="AX33" s="93">
        <v>56552</v>
      </c>
      <c r="AY33" s="93">
        <v>14672</v>
      </c>
      <c r="AZ33" s="93">
        <v>13952</v>
      </c>
      <c r="BA33" s="93">
        <v>13507</v>
      </c>
      <c r="BB33" s="93">
        <v>14421</v>
      </c>
      <c r="BC33" s="93">
        <v>53669</v>
      </c>
      <c r="BD33" s="93">
        <v>14528</v>
      </c>
      <c r="BE33" s="93">
        <v>13525</v>
      </c>
      <c r="BF33" s="95">
        <v>12484.41</v>
      </c>
      <c r="BG33" s="95">
        <v>13130.999</v>
      </c>
      <c r="BH33" s="96">
        <v>49463</v>
      </c>
      <c r="BI33" s="95">
        <v>13854</v>
      </c>
      <c r="BJ33" s="95">
        <v>11933.796</v>
      </c>
      <c r="BK33" s="95">
        <v>11349.211499999999</v>
      </c>
      <c r="BL33" s="95">
        <v>12326.499</v>
      </c>
      <c r="BM33" s="95">
        <v>48964.942000000003</v>
      </c>
      <c r="BN33" s="95">
        <v>12859.329</v>
      </c>
      <c r="BO33" s="95">
        <v>12163.002</v>
      </c>
      <c r="BP33" s="95">
        <v>11456.388000000001</v>
      </c>
      <c r="BQ33" s="95">
        <v>12486.224</v>
      </c>
      <c r="BR33" s="95">
        <v>47148.298000000003</v>
      </c>
      <c r="BS33" s="95">
        <v>12426.682000000001</v>
      </c>
      <c r="BT33" s="95">
        <v>11685.508</v>
      </c>
      <c r="BU33" s="95">
        <v>10762.058000000001</v>
      </c>
      <c r="BV33" s="95">
        <v>12274.05</v>
      </c>
      <c r="BW33" s="95">
        <v>44621.616000000002</v>
      </c>
      <c r="BX33" s="95">
        <v>11869.284</v>
      </c>
      <c r="BY33" s="95">
        <v>11075.94</v>
      </c>
      <c r="BZ33" s="95">
        <v>10002.822</v>
      </c>
      <c r="CA33" s="95">
        <v>11673.57</v>
      </c>
    </row>
    <row r="34" spans="2:79">
      <c r="B34" s="90" t="s">
        <v>118</v>
      </c>
      <c r="C34" s="91">
        <f t="shared" ref="C34:D34" si="4">C8+C21</f>
        <v>18662.59</v>
      </c>
      <c r="D34" s="91">
        <f t="shared" si="4"/>
        <v>19653.424499999997</v>
      </c>
      <c r="E34" s="91">
        <f t="shared" ref="E34" si="5">E8+E21</f>
        <v>73414.682499999995</v>
      </c>
      <c r="F34" s="91">
        <f t="shared" ref="F34:G34" si="6">F8+F21</f>
        <v>21877.0065</v>
      </c>
      <c r="G34" s="91">
        <f t="shared" si="6"/>
        <v>19016.3485</v>
      </c>
      <c r="H34" s="91">
        <f t="shared" ref="H34:I41" si="7">H8+H21</f>
        <v>12472.999</v>
      </c>
      <c r="I34" s="91">
        <f t="shared" si="7"/>
        <v>20048.328499999996</v>
      </c>
      <c r="J34" s="91">
        <v>87456.425499999998</v>
      </c>
      <c r="K34" s="91">
        <v>22829</v>
      </c>
      <c r="L34" s="91">
        <v>21513.231500000002</v>
      </c>
      <c r="M34" s="91">
        <v>20987.892499999998</v>
      </c>
      <c r="N34" s="91">
        <v>22126</v>
      </c>
      <c r="O34" s="91">
        <v>84022</v>
      </c>
      <c r="P34" s="92">
        <v>22273</v>
      </c>
      <c r="Q34" s="91">
        <v>21216</v>
      </c>
      <c r="R34" s="91">
        <v>19254</v>
      </c>
      <c r="S34" s="108">
        <v>21279</v>
      </c>
      <c r="T34" s="108">
        <v>83173</v>
      </c>
      <c r="U34" s="108">
        <v>21889</v>
      </c>
      <c r="V34" s="108">
        <v>20983</v>
      </c>
      <c r="W34" s="108">
        <v>19788</v>
      </c>
      <c r="X34" s="108">
        <v>20513.926500000001</v>
      </c>
      <c r="Y34" s="108">
        <v>80705</v>
      </c>
      <c r="Z34" s="108">
        <v>20947</v>
      </c>
      <c r="AA34" s="108">
        <v>19966</v>
      </c>
      <c r="AB34" s="108">
        <v>19156.402999999998</v>
      </c>
      <c r="AC34" s="93">
        <v>20636.597000000002</v>
      </c>
      <c r="AD34" s="93">
        <v>88448</v>
      </c>
      <c r="AE34" s="93">
        <v>21971</v>
      </c>
      <c r="AF34" s="93">
        <v>21419</v>
      </c>
      <c r="AG34" s="93">
        <v>21999</v>
      </c>
      <c r="AH34" s="93">
        <v>23059</v>
      </c>
      <c r="AI34" s="93">
        <v>91943</v>
      </c>
      <c r="AJ34" s="93">
        <v>24402</v>
      </c>
      <c r="AK34" s="93">
        <v>22648</v>
      </c>
      <c r="AL34" s="93">
        <v>21947</v>
      </c>
      <c r="AM34" s="93">
        <v>22946</v>
      </c>
      <c r="AN34" s="93">
        <v>88013</v>
      </c>
      <c r="AO34" s="93">
        <v>23641</v>
      </c>
      <c r="AP34" s="93">
        <v>22841</v>
      </c>
      <c r="AQ34" s="93">
        <v>20610</v>
      </c>
      <c r="AR34" s="93">
        <v>20921</v>
      </c>
      <c r="AS34" s="93">
        <v>83810</v>
      </c>
      <c r="AT34" s="93">
        <v>21568</v>
      </c>
      <c r="AU34" s="93">
        <v>21377</v>
      </c>
      <c r="AV34" s="93">
        <v>19960</v>
      </c>
      <c r="AW34" s="93">
        <v>20904</v>
      </c>
      <c r="AX34" s="93">
        <v>81618</v>
      </c>
      <c r="AY34" s="93">
        <v>21278</v>
      </c>
      <c r="AZ34" s="93">
        <v>20545</v>
      </c>
      <c r="BA34" s="93">
        <v>20000</v>
      </c>
      <c r="BB34" s="93">
        <v>19795</v>
      </c>
      <c r="BC34" s="93">
        <v>70111</v>
      </c>
      <c r="BD34" s="93">
        <v>20023</v>
      </c>
      <c r="BE34" s="93">
        <v>18598</v>
      </c>
      <c r="BF34" s="95">
        <v>17610.285</v>
      </c>
      <c r="BG34" s="95">
        <v>13878.919</v>
      </c>
      <c r="BH34" s="96">
        <v>19975</v>
      </c>
      <c r="BI34" s="95">
        <v>10583.543</v>
      </c>
      <c r="BJ34" s="95">
        <v>8401.3050000000003</v>
      </c>
      <c r="BK34" s="95">
        <v>990.25800000000004</v>
      </c>
      <c r="BL34" s="97"/>
      <c r="BM34" s="97"/>
      <c r="BN34" s="97"/>
      <c r="BO34" s="97"/>
      <c r="BP34" s="97"/>
      <c r="BQ34" s="97"/>
      <c r="BR34" s="95"/>
      <c r="BS34" s="95"/>
      <c r="BT34" s="95"/>
      <c r="BU34" s="95"/>
      <c r="BV34" s="95"/>
      <c r="BW34" s="95"/>
      <c r="BX34" s="95"/>
      <c r="BY34" s="95"/>
      <c r="BZ34" s="95"/>
      <c r="CA34" s="95"/>
    </row>
    <row r="35" spans="2:79">
      <c r="B35" s="90" t="s">
        <v>119</v>
      </c>
      <c r="C35" s="91">
        <f t="shared" ref="C35:D35" si="8">C9+C22</f>
        <v>4164.8305</v>
      </c>
      <c r="D35" s="91">
        <f t="shared" si="8"/>
        <v>4448.1744999999992</v>
      </c>
      <c r="E35" s="91">
        <f t="shared" ref="E35" si="9">E9+E22</f>
        <v>17410.009000000002</v>
      </c>
      <c r="F35" s="91">
        <f t="shared" ref="F35:G35" si="10">F9+F22</f>
        <v>4129.7505000000001</v>
      </c>
      <c r="G35" s="91">
        <f t="shared" si="10"/>
        <v>4328.4629999999997</v>
      </c>
      <c r="H35" s="91">
        <f t="shared" si="7"/>
        <v>4200.4245000000001</v>
      </c>
      <c r="I35" s="91">
        <f t="shared" si="7"/>
        <v>4751.37</v>
      </c>
      <c r="J35" s="91">
        <v>16247.076999999999</v>
      </c>
      <c r="K35" s="91">
        <v>4256</v>
      </c>
      <c r="L35" s="91">
        <v>4085.1675</v>
      </c>
      <c r="M35" s="91">
        <v>3786.0445</v>
      </c>
      <c r="N35" s="91">
        <v>4119</v>
      </c>
      <c r="O35" s="91">
        <v>16864</v>
      </c>
      <c r="P35" s="92">
        <v>3811</v>
      </c>
      <c r="Q35" s="91">
        <v>4135</v>
      </c>
      <c r="R35" s="109">
        <v>4017</v>
      </c>
      <c r="S35" s="108">
        <v>4901</v>
      </c>
      <c r="T35" s="108">
        <v>18262</v>
      </c>
      <c r="U35" s="108">
        <v>4094</v>
      </c>
      <c r="V35" s="108">
        <v>4900</v>
      </c>
      <c r="W35" s="108">
        <v>4351</v>
      </c>
      <c r="X35" s="108">
        <v>4916.9605000000001</v>
      </c>
      <c r="Y35" s="108">
        <v>16091</v>
      </c>
      <c r="Z35" s="108">
        <v>3647</v>
      </c>
      <c r="AA35" s="108">
        <v>3753</v>
      </c>
      <c r="AB35" s="108">
        <v>4046.3130000000001</v>
      </c>
      <c r="AC35" s="93">
        <v>4644.6869999999999</v>
      </c>
      <c r="AD35" s="93">
        <v>15571</v>
      </c>
      <c r="AE35" s="93">
        <v>3762</v>
      </c>
      <c r="AF35" s="93">
        <v>3905</v>
      </c>
      <c r="AG35" s="93">
        <v>3853</v>
      </c>
      <c r="AH35" s="93">
        <v>4050</v>
      </c>
      <c r="AI35" s="93">
        <v>16114</v>
      </c>
      <c r="AJ35" s="93">
        <v>3797</v>
      </c>
      <c r="AK35" s="93">
        <v>3871</v>
      </c>
      <c r="AL35" s="93">
        <v>3972</v>
      </c>
      <c r="AM35" s="93">
        <v>4474</v>
      </c>
      <c r="AN35" s="93">
        <v>15969</v>
      </c>
      <c r="AO35" s="93">
        <v>3926</v>
      </c>
      <c r="AP35" s="93">
        <v>4165</v>
      </c>
      <c r="AQ35" s="93">
        <v>3913</v>
      </c>
      <c r="AR35" s="93">
        <v>3965</v>
      </c>
      <c r="AS35" s="93">
        <v>15793</v>
      </c>
      <c r="AT35" s="93">
        <v>3695</v>
      </c>
      <c r="AU35" s="93">
        <v>4227</v>
      </c>
      <c r="AV35" s="93">
        <v>3685</v>
      </c>
      <c r="AW35" s="93">
        <v>4185</v>
      </c>
      <c r="AX35" s="93">
        <v>14259</v>
      </c>
      <c r="AY35" s="93">
        <v>3504</v>
      </c>
      <c r="AZ35" s="93">
        <v>3596</v>
      </c>
      <c r="BA35" s="93">
        <v>3599</v>
      </c>
      <c r="BB35" s="93">
        <v>3561</v>
      </c>
      <c r="BC35" s="93">
        <v>13001</v>
      </c>
      <c r="BD35" s="93">
        <v>3137</v>
      </c>
      <c r="BE35" s="93">
        <v>3423</v>
      </c>
      <c r="BF35" s="95">
        <v>3041.4139999999998</v>
      </c>
      <c r="BG35" s="95">
        <v>3400.1439999999998</v>
      </c>
      <c r="BH35" s="96">
        <v>10868</v>
      </c>
      <c r="BI35" s="95">
        <v>2629.4859999999999</v>
      </c>
      <c r="BJ35" s="95">
        <v>2521.1570000000002</v>
      </c>
      <c r="BK35" s="95">
        <v>2774.498</v>
      </c>
      <c r="BL35" s="95">
        <v>2942.7240000000002</v>
      </c>
      <c r="BM35" s="95">
        <v>10419.325000000001</v>
      </c>
      <c r="BN35" s="95">
        <v>2396.627</v>
      </c>
      <c r="BO35" s="95">
        <v>2425.5259999999998</v>
      </c>
      <c r="BP35" s="95">
        <v>2653.0610000000001</v>
      </c>
      <c r="BQ35" s="95">
        <v>2944.1109999999999</v>
      </c>
      <c r="BR35" s="95">
        <v>10866.182000000001</v>
      </c>
      <c r="BS35" s="95">
        <v>2627.9389999999999</v>
      </c>
      <c r="BT35" s="95">
        <v>2781.9589999999998</v>
      </c>
      <c r="BU35" s="95">
        <v>2553.0149999999999</v>
      </c>
      <c r="BV35" s="95">
        <v>2903.268</v>
      </c>
      <c r="BW35" s="95">
        <v>9487.759</v>
      </c>
      <c r="BX35" s="95">
        <v>2172.3649999999998</v>
      </c>
      <c r="BY35" s="95">
        <v>2458.5</v>
      </c>
      <c r="BZ35" s="95">
        <v>2293.556</v>
      </c>
      <c r="CA35" s="95">
        <v>2563.3380000000002</v>
      </c>
    </row>
    <row r="36" spans="2:79">
      <c r="B36" s="90" t="s">
        <v>120</v>
      </c>
      <c r="C36" s="91">
        <f t="shared" ref="C36:D36" si="11">C10+C23</f>
        <v>6823.8990000000003</v>
      </c>
      <c r="D36" s="91">
        <f t="shared" si="11"/>
        <v>6811.6220000000012</v>
      </c>
      <c r="E36" s="91">
        <f t="shared" ref="E36" si="12">E10+E23</f>
        <v>25732.553</v>
      </c>
      <c r="F36" s="91">
        <f t="shared" ref="F36:G36" si="13">F10+F23</f>
        <v>6927.9484999999995</v>
      </c>
      <c r="G36" s="91">
        <f t="shared" si="13"/>
        <v>6254.8220000000001</v>
      </c>
      <c r="H36" s="91">
        <f t="shared" si="7"/>
        <v>5391.4925000000003</v>
      </c>
      <c r="I36" s="91">
        <f t="shared" si="7"/>
        <v>7158.29</v>
      </c>
      <c r="J36" s="91">
        <v>26968.092499999999</v>
      </c>
      <c r="K36" s="91">
        <v>6997</v>
      </c>
      <c r="L36" s="91">
        <v>6768.7355000000007</v>
      </c>
      <c r="M36" s="91">
        <v>6389.4465</v>
      </c>
      <c r="N36" s="91">
        <v>6813</v>
      </c>
      <c r="O36" s="91">
        <v>26673</v>
      </c>
      <c r="P36" s="92">
        <v>6644</v>
      </c>
      <c r="Q36" s="91">
        <v>6700</v>
      </c>
      <c r="R36" s="91">
        <v>6200</v>
      </c>
      <c r="S36" s="108">
        <v>7128</v>
      </c>
      <c r="T36" s="108">
        <v>27828</v>
      </c>
      <c r="U36" s="108">
        <v>6716</v>
      </c>
      <c r="V36" s="108">
        <v>7120</v>
      </c>
      <c r="W36" s="108">
        <v>6785</v>
      </c>
      <c r="X36" s="108">
        <v>7208.0824999999995</v>
      </c>
      <c r="Y36" s="108">
        <v>26773</v>
      </c>
      <c r="Z36" s="108">
        <v>6605</v>
      </c>
      <c r="AA36" s="108">
        <v>6650</v>
      </c>
      <c r="AB36" s="108">
        <v>6410.8670000000002</v>
      </c>
      <c r="AC36" s="93">
        <v>7108.1329999999998</v>
      </c>
      <c r="AD36" s="93">
        <v>26130</v>
      </c>
      <c r="AE36" s="93">
        <v>6551</v>
      </c>
      <c r="AF36" s="93">
        <v>6408</v>
      </c>
      <c r="AG36" s="93">
        <v>6267</v>
      </c>
      <c r="AH36" s="93">
        <v>6904</v>
      </c>
      <c r="AI36" s="93">
        <v>28577</v>
      </c>
      <c r="AJ36" s="93">
        <v>6972</v>
      </c>
      <c r="AK36" s="93">
        <v>7117</v>
      </c>
      <c r="AL36" s="93">
        <v>6988</v>
      </c>
      <c r="AM36" s="93">
        <v>7500</v>
      </c>
      <c r="AN36" s="93">
        <v>27711</v>
      </c>
      <c r="AO36" s="93">
        <v>6980</v>
      </c>
      <c r="AP36" s="93">
        <v>7065</v>
      </c>
      <c r="AQ36" s="93">
        <v>6639</v>
      </c>
      <c r="AR36" s="93">
        <v>7027</v>
      </c>
      <c r="AS36" s="93">
        <v>26419</v>
      </c>
      <c r="AT36" s="93">
        <v>6820</v>
      </c>
      <c r="AU36" s="93">
        <v>6650</v>
      </c>
      <c r="AV36" s="93">
        <v>6202</v>
      </c>
      <c r="AW36" s="93">
        <v>6748</v>
      </c>
      <c r="AX36" s="93">
        <v>25732</v>
      </c>
      <c r="AY36" s="93">
        <v>6625</v>
      </c>
      <c r="AZ36" s="93">
        <v>6613</v>
      </c>
      <c r="BA36" s="93">
        <v>6154</v>
      </c>
      <c r="BB36" s="93">
        <v>6340</v>
      </c>
      <c r="BC36" s="93">
        <v>23379</v>
      </c>
      <c r="BD36" s="93">
        <v>5982</v>
      </c>
      <c r="BE36" s="93">
        <v>6027</v>
      </c>
      <c r="BF36" s="95">
        <v>5456.3255000000008</v>
      </c>
      <c r="BG36" s="95">
        <v>5913.8879999999999</v>
      </c>
      <c r="BH36" s="96">
        <v>19661</v>
      </c>
      <c r="BI36" s="95">
        <v>5273.4080000000004</v>
      </c>
      <c r="BJ36" s="95">
        <v>4763.7179999999998</v>
      </c>
      <c r="BK36" s="95">
        <v>4711.4344999999994</v>
      </c>
      <c r="BL36" s="95">
        <v>4912.8630000000003</v>
      </c>
      <c r="BM36" s="95">
        <v>17916.187999999998</v>
      </c>
      <c r="BN36" s="95">
        <v>4567.82</v>
      </c>
      <c r="BO36" s="95">
        <v>5110.5559999999996</v>
      </c>
      <c r="BP36" s="95">
        <v>4981.0770000000002</v>
      </c>
      <c r="BQ36" s="95">
        <v>3256.7350000000001</v>
      </c>
      <c r="BR36" s="95"/>
      <c r="BS36" s="95"/>
      <c r="BT36" s="95"/>
      <c r="BU36" s="95"/>
      <c r="BV36" s="95"/>
      <c r="BW36" s="95"/>
      <c r="BX36" s="95"/>
      <c r="BY36" s="95"/>
      <c r="BZ36" s="95"/>
      <c r="CA36" s="95"/>
    </row>
    <row r="37" spans="2:79">
      <c r="B37" s="90" t="s">
        <v>121</v>
      </c>
      <c r="C37" s="91">
        <f t="shared" ref="C37:D37" si="14">C11+C24</f>
        <v>7714.2029999999995</v>
      </c>
      <c r="D37" s="91">
        <f t="shared" si="14"/>
        <v>5639.8635000000004</v>
      </c>
      <c r="E37" s="91">
        <f t="shared" ref="E37" si="15">E11+E24</f>
        <v>24585.281000000003</v>
      </c>
      <c r="F37" s="91">
        <f t="shared" ref="F37:G37" si="16">F11+F24</f>
        <v>5656.3325000000004</v>
      </c>
      <c r="G37" s="91">
        <f t="shared" si="16"/>
        <v>6064.4724999999999</v>
      </c>
      <c r="H37" s="91">
        <f t="shared" si="7"/>
        <v>6860.8284999999996</v>
      </c>
      <c r="I37" s="91">
        <f t="shared" si="7"/>
        <v>6003.6474999999991</v>
      </c>
      <c r="J37" s="91">
        <v>26411.581999999999</v>
      </c>
      <c r="K37" s="91">
        <v>6691</v>
      </c>
      <c r="L37" s="91">
        <v>6957.1449999999995</v>
      </c>
      <c r="M37" s="91">
        <v>6902.4944999999998</v>
      </c>
      <c r="N37" s="91">
        <v>5861</v>
      </c>
      <c r="O37" s="91">
        <v>26473</v>
      </c>
      <c r="P37" s="92">
        <v>6498</v>
      </c>
      <c r="Q37" s="91">
        <v>7024</v>
      </c>
      <c r="R37" s="91">
        <v>6661</v>
      </c>
      <c r="S37" s="108">
        <v>6290</v>
      </c>
      <c r="T37" s="108">
        <v>26384</v>
      </c>
      <c r="U37" s="108">
        <v>6114</v>
      </c>
      <c r="V37" s="108">
        <v>6707</v>
      </c>
      <c r="W37" s="108">
        <v>7300</v>
      </c>
      <c r="X37" s="108">
        <v>6263.2730000000001</v>
      </c>
      <c r="Y37" s="108">
        <v>25897</v>
      </c>
      <c r="Z37" s="108">
        <v>5724</v>
      </c>
      <c r="AA37" s="108">
        <v>6437</v>
      </c>
      <c r="AB37" s="108">
        <v>7657.6455000000005</v>
      </c>
      <c r="AC37" s="93">
        <v>6078.3544999999995</v>
      </c>
      <c r="AD37" s="93">
        <v>27202</v>
      </c>
      <c r="AE37" s="93">
        <v>5922</v>
      </c>
      <c r="AF37" s="93">
        <v>7219</v>
      </c>
      <c r="AG37" s="93">
        <v>7595</v>
      </c>
      <c r="AH37" s="93">
        <v>6466</v>
      </c>
      <c r="AI37" s="93">
        <v>28180</v>
      </c>
      <c r="AJ37" s="93">
        <v>6255</v>
      </c>
      <c r="AK37" s="93">
        <v>7088</v>
      </c>
      <c r="AL37" s="93">
        <v>8122</v>
      </c>
      <c r="AM37" s="93">
        <v>6715</v>
      </c>
      <c r="AN37" s="93">
        <v>26428</v>
      </c>
      <c r="AO37" s="93">
        <v>5794</v>
      </c>
      <c r="AP37" s="93">
        <v>7027</v>
      </c>
      <c r="AQ37" s="93">
        <v>7976</v>
      </c>
      <c r="AR37" s="93">
        <v>5631</v>
      </c>
      <c r="AS37" s="93">
        <v>22150</v>
      </c>
      <c r="AT37" s="93">
        <v>5406</v>
      </c>
      <c r="AU37" s="93">
        <v>5298</v>
      </c>
      <c r="AV37" s="93">
        <v>6255</v>
      </c>
      <c r="AW37" s="93">
        <v>5191</v>
      </c>
      <c r="AX37" s="93">
        <v>22183</v>
      </c>
      <c r="AY37" s="93">
        <v>5135</v>
      </c>
      <c r="AZ37" s="93">
        <v>5586</v>
      </c>
      <c r="BA37" s="93">
        <v>6245</v>
      </c>
      <c r="BB37" s="93">
        <v>5218</v>
      </c>
      <c r="BC37" s="93">
        <v>19891</v>
      </c>
      <c r="BD37" s="93">
        <v>4901</v>
      </c>
      <c r="BE37" s="93">
        <v>4940</v>
      </c>
      <c r="BF37" s="95">
        <v>5639.2615000000005</v>
      </c>
      <c r="BG37" s="95">
        <v>4410.9049999999997</v>
      </c>
      <c r="BH37" s="96">
        <v>18132</v>
      </c>
      <c r="BI37" s="95">
        <v>4201.7190000000001</v>
      </c>
      <c r="BJ37" s="95">
        <v>4378.8879999999999</v>
      </c>
      <c r="BK37" s="95">
        <v>5656.1516911764702</v>
      </c>
      <c r="BL37" s="95">
        <v>3895.4119999999998</v>
      </c>
      <c r="BM37" s="95">
        <v>17995.263999999999</v>
      </c>
      <c r="BN37" s="95">
        <v>4166.3109999999997</v>
      </c>
      <c r="BO37" s="95">
        <v>4387.2049999999999</v>
      </c>
      <c r="BP37" s="95">
        <v>5304.4669999999996</v>
      </c>
      <c r="BQ37" s="95">
        <v>4137.2809999999999</v>
      </c>
      <c r="BR37" s="95">
        <v>17330.960999999999</v>
      </c>
      <c r="BS37" s="95">
        <v>4283.2179999999998</v>
      </c>
      <c r="BT37" s="95">
        <v>4584.9139999999998</v>
      </c>
      <c r="BU37" s="95">
        <v>4729.8220000000001</v>
      </c>
      <c r="BV37" s="95">
        <v>3733.0079999999998</v>
      </c>
      <c r="BW37" s="95">
        <v>14900.802</v>
      </c>
      <c r="BX37" s="95">
        <v>3638.087</v>
      </c>
      <c r="BY37" s="95">
        <v>2789.8319999999999</v>
      </c>
      <c r="BZ37" s="95">
        <v>3359.6869999999999</v>
      </c>
      <c r="CA37" s="95">
        <v>3221.7269999999999</v>
      </c>
    </row>
    <row r="38" spans="2:79">
      <c r="B38" s="90" t="s">
        <v>329</v>
      </c>
      <c r="C38" s="91">
        <f t="shared" ref="C38:D38" si="17">C12+C25</f>
        <v>13110.147499999999</v>
      </c>
      <c r="D38" s="91">
        <f t="shared" si="17"/>
        <v>13494.5815</v>
      </c>
      <c r="E38" s="91">
        <f t="shared" ref="E38" si="18">E12+E25</f>
        <v>47874.913999999997</v>
      </c>
      <c r="F38" s="91">
        <f t="shared" ref="F38:G38" si="19">F12+F25</f>
        <v>13708.181500000001</v>
      </c>
      <c r="G38" s="91">
        <f t="shared" si="19"/>
        <v>12526.309000000001</v>
      </c>
      <c r="H38" s="91">
        <f t="shared" si="7"/>
        <v>9799.4830000000002</v>
      </c>
      <c r="I38" s="91">
        <f t="shared" si="7"/>
        <v>11840.940500000001</v>
      </c>
      <c r="J38" s="91">
        <v>46989.109379551817</v>
      </c>
      <c r="K38" s="91">
        <v>11967</v>
      </c>
      <c r="L38" s="91">
        <v>11448.636</v>
      </c>
      <c r="M38" s="91">
        <v>11332.573499999999</v>
      </c>
      <c r="N38" s="91">
        <v>12241</v>
      </c>
      <c r="O38" s="91">
        <v>46975</v>
      </c>
      <c r="P38" s="92">
        <v>12326</v>
      </c>
      <c r="Q38" s="91">
        <v>12112</v>
      </c>
      <c r="R38" s="91">
        <v>10576</v>
      </c>
      <c r="S38" s="108">
        <v>11962</v>
      </c>
      <c r="T38" s="108">
        <v>46518</v>
      </c>
      <c r="U38" s="108">
        <v>12185</v>
      </c>
      <c r="V38" s="108">
        <v>11576</v>
      </c>
      <c r="W38" s="108">
        <v>11181</v>
      </c>
      <c r="X38" s="108">
        <v>11575.523500000001</v>
      </c>
      <c r="Y38" s="108">
        <v>46209</v>
      </c>
      <c r="Z38" s="108">
        <v>11662</v>
      </c>
      <c r="AA38" s="108">
        <v>11512</v>
      </c>
      <c r="AB38" s="108">
        <v>10903.579000000002</v>
      </c>
      <c r="AC38" s="93">
        <v>12131.420999999998</v>
      </c>
      <c r="AD38" s="93">
        <v>52147</v>
      </c>
      <c r="AE38" s="93">
        <v>12695</v>
      </c>
      <c r="AF38" s="93">
        <v>12687</v>
      </c>
      <c r="AG38" s="93">
        <v>12547</v>
      </c>
      <c r="AH38" s="93">
        <v>14219</v>
      </c>
      <c r="AI38" s="93">
        <v>35398</v>
      </c>
      <c r="AJ38" s="93">
        <v>14564</v>
      </c>
      <c r="AK38" s="93">
        <v>14331</v>
      </c>
      <c r="AL38" s="93">
        <v>6503</v>
      </c>
      <c r="AM38" s="93"/>
      <c r="AN38" s="93"/>
      <c r="AO38" s="93"/>
      <c r="AP38" s="93"/>
      <c r="AQ38" s="93"/>
      <c r="AR38" s="93"/>
      <c r="AS38" s="93"/>
      <c r="AT38" s="94"/>
      <c r="AU38" s="93"/>
      <c r="AV38" s="93"/>
      <c r="AW38" s="93"/>
      <c r="AX38" s="93"/>
      <c r="AY38" s="93"/>
      <c r="AZ38" s="93"/>
      <c r="BA38" s="93"/>
      <c r="BB38" s="93"/>
      <c r="BC38" s="93"/>
      <c r="BD38" s="93"/>
      <c r="BE38" s="93"/>
      <c r="BF38" s="93"/>
      <c r="BG38" s="95"/>
      <c r="BH38" s="95"/>
      <c r="BI38" s="95"/>
      <c r="BJ38" s="95"/>
      <c r="BK38" s="95"/>
      <c r="BL38" s="95"/>
      <c r="BM38" s="95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</row>
    <row r="39" spans="2:79">
      <c r="B39" s="90" t="s">
        <v>221</v>
      </c>
      <c r="C39" s="91">
        <f t="shared" ref="C39:D39" si="20">C13+C26</f>
        <v>6609.7285000000002</v>
      </c>
      <c r="D39" s="91">
        <f t="shared" si="20"/>
        <v>6652.0349999999999</v>
      </c>
      <c r="E39" s="91">
        <f t="shared" ref="E39" si="21">E13+E26</f>
        <v>24667.135000000002</v>
      </c>
      <c r="F39" s="91">
        <f t="shared" ref="F39:G39" si="22">F13+F26</f>
        <v>7052.9994999999999</v>
      </c>
      <c r="G39" s="91">
        <f t="shared" si="22"/>
        <v>6597.6095000000005</v>
      </c>
      <c r="H39" s="91">
        <f t="shared" si="7"/>
        <v>4422.7905000000001</v>
      </c>
      <c r="I39" s="91">
        <f t="shared" si="7"/>
        <v>6593.7354999999998</v>
      </c>
      <c r="J39" s="91">
        <v>29388.214</v>
      </c>
      <c r="K39" s="91">
        <v>7511</v>
      </c>
      <c r="L39" s="91">
        <v>7428.0540000000001</v>
      </c>
      <c r="M39" s="91">
        <v>7190.0529999999999</v>
      </c>
      <c r="N39" s="91">
        <v>7260</v>
      </c>
      <c r="O39" s="91">
        <v>29452</v>
      </c>
      <c r="P39" s="92">
        <v>7605</v>
      </c>
      <c r="Q39" s="91">
        <v>7479</v>
      </c>
      <c r="R39" s="91">
        <v>7094</v>
      </c>
      <c r="S39" s="108">
        <v>7272</v>
      </c>
      <c r="T39" s="108">
        <v>30009</v>
      </c>
      <c r="U39" s="108">
        <v>7696</v>
      </c>
      <c r="V39" s="108">
        <v>7599</v>
      </c>
      <c r="W39" s="108">
        <v>7317</v>
      </c>
      <c r="X39" s="108">
        <v>7397.3909999999996</v>
      </c>
      <c r="Y39" s="108">
        <v>28835</v>
      </c>
      <c r="Z39" s="108">
        <v>7563</v>
      </c>
      <c r="AA39" s="108">
        <v>7342</v>
      </c>
      <c r="AB39" s="108">
        <v>6977.1269999999995</v>
      </c>
      <c r="AC39" s="93">
        <v>6952.8730000000005</v>
      </c>
      <c r="AD39" s="93">
        <v>17045</v>
      </c>
      <c r="AE39" s="93">
        <v>7421</v>
      </c>
      <c r="AF39" s="93">
        <v>7297</v>
      </c>
      <c r="AG39" s="93">
        <v>2327</v>
      </c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93"/>
      <c r="AT39" s="94"/>
      <c r="AU39" s="93"/>
      <c r="AV39" s="93"/>
      <c r="AW39" s="93"/>
      <c r="AX39" s="93"/>
      <c r="AY39" s="93"/>
      <c r="AZ39" s="93"/>
      <c r="BA39" s="93"/>
      <c r="BB39" s="93"/>
      <c r="BC39" s="93"/>
      <c r="BD39" s="93"/>
      <c r="BE39" s="93"/>
      <c r="BF39" s="93"/>
      <c r="BG39" s="95"/>
      <c r="BH39" s="95"/>
      <c r="BI39" s="95"/>
      <c r="BJ39" s="95"/>
      <c r="BK39" s="95"/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</row>
    <row r="40" spans="2:79">
      <c r="B40" s="111" t="s">
        <v>220</v>
      </c>
      <c r="C40" s="91">
        <f t="shared" ref="C40:D40" si="23">C14+C27</f>
        <v>8669.0109999999986</v>
      </c>
      <c r="D40" s="91">
        <f t="shared" si="23"/>
        <v>8689.5344999999998</v>
      </c>
      <c r="E40" s="91">
        <f t="shared" ref="E40" si="24">E14+E27</f>
        <v>33374.427000000003</v>
      </c>
      <c r="F40" s="91">
        <f t="shared" ref="F40:G40" si="25">F14+F27</f>
        <v>9583.746000000001</v>
      </c>
      <c r="G40" s="91">
        <f t="shared" si="25"/>
        <v>9058.6299999999992</v>
      </c>
      <c r="H40" s="91">
        <f t="shared" si="7"/>
        <v>6617.3775000000005</v>
      </c>
      <c r="I40" s="91">
        <f t="shared" si="7"/>
        <v>8114.6734999999999</v>
      </c>
      <c r="J40" s="91">
        <v>25286.019999999997</v>
      </c>
      <c r="K40" s="91">
        <v>8913</v>
      </c>
      <c r="L40" s="91">
        <v>8449.6525000000001</v>
      </c>
      <c r="M40" s="91">
        <v>7923.0445</v>
      </c>
      <c r="N40" s="91"/>
      <c r="O40" s="91"/>
      <c r="P40" s="92"/>
      <c r="Q40" s="91"/>
      <c r="R40" s="91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4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</row>
    <row r="41" spans="2:79">
      <c r="B41" s="90" t="s">
        <v>344</v>
      </c>
      <c r="C41" s="91">
        <f t="shared" ref="C41:D42" si="26">C15+C28</f>
        <v>12092.463</v>
      </c>
      <c r="D41" s="91">
        <f t="shared" si="26"/>
        <v>11751.012000000001</v>
      </c>
      <c r="E41" s="91">
        <f t="shared" ref="E41:F42" si="27">E15+E28</f>
        <v>45717.056499999999</v>
      </c>
      <c r="F41" s="91">
        <f t="shared" ref="F41:G41" si="28">F15+F28</f>
        <v>12254.333999999999</v>
      </c>
      <c r="G41" s="91">
        <f t="shared" si="28"/>
        <v>12474.4555</v>
      </c>
      <c r="H41" s="91">
        <f t="shared" si="7"/>
        <v>10580.9385</v>
      </c>
      <c r="I41" s="91">
        <f t="shared" si="7"/>
        <v>10407.3285</v>
      </c>
      <c r="J41" s="91">
        <v>26867.679999999997</v>
      </c>
      <c r="K41" s="91">
        <v>11518</v>
      </c>
      <c r="L41" s="91">
        <v>11888.539499999999</v>
      </c>
      <c r="M41" s="91">
        <v>3460.5964999999997</v>
      </c>
      <c r="N41" s="91"/>
      <c r="O41" s="91"/>
      <c r="P41" s="92"/>
      <c r="Q41" s="91"/>
      <c r="R41" s="91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93"/>
      <c r="AT41" s="94"/>
      <c r="AU41" s="93"/>
      <c r="AV41" s="93"/>
      <c r="AW41" s="93"/>
      <c r="AX41" s="93"/>
      <c r="AY41" s="93"/>
      <c r="AZ41" s="93"/>
      <c r="BA41" s="93"/>
      <c r="BB41" s="93"/>
      <c r="BC41" s="93"/>
      <c r="BD41" s="93"/>
      <c r="BE41" s="93"/>
      <c r="BF41" s="93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</row>
    <row r="42" spans="2:79">
      <c r="B42" s="90" t="s">
        <v>371</v>
      </c>
      <c r="C42" s="91">
        <f t="shared" si="26"/>
        <v>8807.2885000000006</v>
      </c>
      <c r="D42" s="91">
        <f t="shared" si="26"/>
        <v>7005.6185000000005</v>
      </c>
      <c r="E42" s="91">
        <f t="shared" si="27"/>
        <v>2593.7269999999999</v>
      </c>
      <c r="F42" s="91">
        <f t="shared" si="27"/>
        <v>2593.7269999999999</v>
      </c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91"/>
      <c r="R42" s="91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93"/>
      <c r="AT42" s="94"/>
      <c r="AU42" s="93"/>
      <c r="AV42" s="93"/>
      <c r="AW42" s="93"/>
      <c r="AX42" s="93"/>
      <c r="AY42" s="93"/>
      <c r="AZ42" s="93"/>
      <c r="BA42" s="93"/>
      <c r="BB42" s="93"/>
      <c r="BC42" s="93"/>
      <c r="BD42" s="93"/>
      <c r="BE42" s="93"/>
      <c r="BF42" s="93"/>
      <c r="BG42" s="95"/>
      <c r="BH42" s="95"/>
      <c r="BI42" s="95"/>
      <c r="BJ42" s="95"/>
      <c r="BK42" s="95"/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</row>
    <row r="43" spans="2:79">
      <c r="B43" s="98" t="s">
        <v>12</v>
      </c>
      <c r="C43" s="99">
        <f>SUM(C33:C42)</f>
        <v>100837.942</v>
      </c>
      <c r="D43" s="99">
        <f>SUM(D33:D42)</f>
        <v>99200.996999999988</v>
      </c>
      <c r="E43" s="99">
        <f>SUM(E33:E42)</f>
        <v>351984.42300000007</v>
      </c>
      <c r="F43" s="99">
        <f>SUM(F33:F42)</f>
        <v>99602.09550000001</v>
      </c>
      <c r="G43" s="99">
        <f>SUM(G33:G41)</f>
        <v>91033.196000000011</v>
      </c>
      <c r="H43" s="99">
        <f>SUM(H33:H41)</f>
        <v>71303.165000000008</v>
      </c>
      <c r="I43" s="99">
        <f>SUM(I33:I41)</f>
        <v>90045.965500000006</v>
      </c>
      <c r="J43" s="99">
        <v>346602.21987955179</v>
      </c>
      <c r="K43" s="99">
        <v>96878.121379551812</v>
      </c>
      <c r="L43" s="99">
        <v>93313.175000000003</v>
      </c>
      <c r="M43" s="99">
        <v>82086.923500000004</v>
      </c>
      <c r="N43" s="99">
        <v>74322</v>
      </c>
      <c r="O43" s="99">
        <v>291630</v>
      </c>
      <c r="P43" s="99">
        <v>74661</v>
      </c>
      <c r="Q43" s="99">
        <v>73327</v>
      </c>
      <c r="R43" s="99">
        <v>67889</v>
      </c>
      <c r="S43" s="110">
        <v>75753</v>
      </c>
      <c r="T43" s="110">
        <v>295898</v>
      </c>
      <c r="U43" s="110">
        <v>75171</v>
      </c>
      <c r="V43" s="110">
        <v>74942</v>
      </c>
      <c r="W43" s="110">
        <v>71519</v>
      </c>
      <c r="X43" s="110">
        <v>74266.284</v>
      </c>
      <c r="Y43" s="110">
        <v>285181</v>
      </c>
      <c r="Z43" s="110">
        <v>71822</v>
      </c>
      <c r="AA43" s="110">
        <v>70053</v>
      </c>
      <c r="AB43" s="110">
        <v>69496.597999999998</v>
      </c>
      <c r="AC43" s="100">
        <v>73809.402000000002</v>
      </c>
      <c r="AD43" s="100">
        <v>291223</v>
      </c>
      <c r="AE43" s="100">
        <v>75240</v>
      </c>
      <c r="AF43" s="100">
        <v>75088</v>
      </c>
      <c r="AG43" s="100">
        <v>69866</v>
      </c>
      <c r="AH43" s="100">
        <v>71029</v>
      </c>
      <c r="AI43" s="100">
        <v>264200</v>
      </c>
      <c r="AJ43" s="100">
        <v>72834</v>
      </c>
      <c r="AK43" s="100">
        <v>70921</v>
      </c>
      <c r="AL43" s="100">
        <v>62058</v>
      </c>
      <c r="AM43" s="100">
        <v>58387</v>
      </c>
      <c r="AN43" s="100">
        <v>220053</v>
      </c>
      <c r="AO43" s="100">
        <v>56944</v>
      </c>
      <c r="AP43" s="100">
        <v>57155</v>
      </c>
      <c r="AQ43" s="100">
        <v>53328</v>
      </c>
      <c r="AR43" s="100">
        <v>52626</v>
      </c>
      <c r="AS43" s="100">
        <v>207372</v>
      </c>
      <c r="AT43" s="100">
        <v>52922</v>
      </c>
      <c r="AU43" s="100">
        <v>52691</v>
      </c>
      <c r="AV43" s="100">
        <v>49512</v>
      </c>
      <c r="AW43" s="100">
        <v>52247</v>
      </c>
      <c r="AX43" s="100">
        <v>200344</v>
      </c>
      <c r="AY43" s="100">
        <v>51214</v>
      </c>
      <c r="AZ43" s="100">
        <v>50292</v>
      </c>
      <c r="BA43" s="100">
        <v>49505</v>
      </c>
      <c r="BB43" s="100">
        <v>49335</v>
      </c>
      <c r="BC43" s="100">
        <v>180051</v>
      </c>
      <c r="BD43" s="100">
        <v>48571</v>
      </c>
      <c r="BE43" s="100">
        <v>46513</v>
      </c>
      <c r="BF43" s="101">
        <v>44231.695999999996</v>
      </c>
      <c r="BG43" s="101">
        <v>40734.854999999996</v>
      </c>
      <c r="BH43" s="102">
        <v>118099</v>
      </c>
      <c r="BI43" s="101">
        <v>36542.155999999995</v>
      </c>
      <c r="BJ43" s="101">
        <v>31998.864000000001</v>
      </c>
      <c r="BK43" s="101">
        <v>25481.553691176468</v>
      </c>
      <c r="BL43" s="101">
        <v>24077.498</v>
      </c>
      <c r="BM43" s="101">
        <v>95295.718999999997</v>
      </c>
      <c r="BN43" s="101">
        <v>23990.087</v>
      </c>
      <c r="BO43" s="101">
        <v>24086.288999999997</v>
      </c>
      <c r="BP43" s="101">
        <v>24394.993000000002</v>
      </c>
      <c r="BQ43" s="101">
        <v>22824.350999999999</v>
      </c>
      <c r="BR43" s="101">
        <v>75345.441000000006</v>
      </c>
      <c r="BS43" s="101">
        <v>19337.839</v>
      </c>
      <c r="BT43" s="101">
        <v>19052.381000000001</v>
      </c>
      <c r="BU43" s="101">
        <v>18044.895</v>
      </c>
      <c r="BV43" s="101">
        <v>18910.326000000001</v>
      </c>
      <c r="BW43" s="101">
        <v>69010.176999999996</v>
      </c>
      <c r="BX43" s="101">
        <v>17679.736000000001</v>
      </c>
      <c r="BY43" s="101">
        <v>16324.272000000001</v>
      </c>
      <c r="BZ43" s="101">
        <v>15656.065000000001</v>
      </c>
      <c r="CA43" s="101">
        <v>17458.634999999998</v>
      </c>
    </row>
    <row r="44" spans="2:79">
      <c r="B44" s="103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4"/>
      <c r="P44" s="164"/>
      <c r="Q44" s="164"/>
      <c r="R44" s="164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4"/>
      <c r="AD44" s="164"/>
      <c r="AE44" s="164"/>
      <c r="AF44" s="164"/>
      <c r="AG44" s="164"/>
      <c r="AH44" s="164"/>
      <c r="AI44" s="164"/>
      <c r="AJ44" s="164"/>
      <c r="AK44" s="164"/>
      <c r="AL44" s="164"/>
      <c r="AM44" s="164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5"/>
      <c r="BG44" s="165"/>
      <c r="BH44" s="166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>
        <v>0</v>
      </c>
      <c r="BY44" s="165">
        <v>0</v>
      </c>
      <c r="BZ44" s="165">
        <v>0</v>
      </c>
      <c r="CA44" s="165">
        <v>0</v>
      </c>
    </row>
    <row r="45" spans="2:79" ht="26.25">
      <c r="B45" s="87" t="s">
        <v>34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</row>
    <row r="46" spans="2:79">
      <c r="B46" s="90" t="s">
        <v>117</v>
      </c>
      <c r="C46" s="112">
        <v>17.71553721112868</v>
      </c>
      <c r="D46" s="112">
        <v>17.723994410942026</v>
      </c>
      <c r="E46" s="112">
        <v>17.429355985162942</v>
      </c>
      <c r="F46" s="112">
        <v>17.429732519914019</v>
      </c>
      <c r="G46" s="112">
        <v>17.472190171288744</v>
      </c>
      <c r="H46" s="112">
        <v>17.975180523866022</v>
      </c>
      <c r="I46" s="112">
        <v>16.993096139353472</v>
      </c>
      <c r="J46" s="112">
        <v>16.440000000000001</v>
      </c>
      <c r="K46" s="112">
        <v>17.04</v>
      </c>
      <c r="L46" s="112">
        <v>16.765181821446149</v>
      </c>
      <c r="M46" s="112">
        <v>15.697699779621047</v>
      </c>
      <c r="N46" s="112">
        <v>16.2</v>
      </c>
      <c r="O46" s="112">
        <v>16.079999999999998</v>
      </c>
      <c r="P46" s="112">
        <v>16.28</v>
      </c>
      <c r="Q46" s="112">
        <v>16.12</v>
      </c>
      <c r="R46" s="112">
        <v>15.72</v>
      </c>
      <c r="S46" s="113">
        <v>16.16</v>
      </c>
      <c r="T46" s="113">
        <v>15.95</v>
      </c>
      <c r="U46" s="113">
        <v>16.23</v>
      </c>
      <c r="V46" s="113">
        <v>16.11</v>
      </c>
      <c r="W46" s="113">
        <v>15.64</v>
      </c>
      <c r="X46" s="113">
        <v>15.81</v>
      </c>
      <c r="Y46" s="113">
        <v>14.9</v>
      </c>
      <c r="Z46" s="113">
        <v>15.66</v>
      </c>
      <c r="AA46" s="113">
        <v>15.42</v>
      </c>
      <c r="AB46" s="113">
        <v>14.11</v>
      </c>
      <c r="AC46" s="112">
        <v>14.402297694951445</v>
      </c>
      <c r="AD46" s="112">
        <v>14.061982065553494</v>
      </c>
      <c r="AE46" s="112">
        <v>14.66</v>
      </c>
      <c r="AF46" s="112">
        <v>14.33</v>
      </c>
      <c r="AG46" s="112">
        <v>13.53017410655845</v>
      </c>
      <c r="AH46" s="112">
        <v>13.67</v>
      </c>
      <c r="AI46" s="112">
        <v>13.46</v>
      </c>
      <c r="AJ46" s="112">
        <v>13.88</v>
      </c>
      <c r="AK46" s="112">
        <v>13.55</v>
      </c>
      <c r="AL46" s="112">
        <v>13.04</v>
      </c>
      <c r="AM46" s="112">
        <v>13.31</v>
      </c>
      <c r="AN46" s="112">
        <v>13.4</v>
      </c>
      <c r="AO46" s="112">
        <v>13.37</v>
      </c>
      <c r="AP46" s="112">
        <v>13.49</v>
      </c>
      <c r="AQ46" s="112">
        <v>13.3</v>
      </c>
      <c r="AR46" s="112">
        <v>13.45</v>
      </c>
      <c r="AS46" s="112">
        <v>13.17</v>
      </c>
      <c r="AT46" s="112">
        <v>13.7</v>
      </c>
      <c r="AU46" s="112">
        <v>13.59</v>
      </c>
      <c r="AV46" s="112">
        <v>12.53</v>
      </c>
      <c r="AW46" s="112">
        <v>12.77</v>
      </c>
      <c r="AX46" s="112">
        <v>12.22</v>
      </c>
      <c r="AY46" s="112">
        <v>12.79</v>
      </c>
      <c r="AZ46" s="112">
        <v>12.72</v>
      </c>
      <c r="BA46" s="112">
        <v>11.64</v>
      </c>
      <c r="BB46" s="112">
        <v>11.7</v>
      </c>
      <c r="BC46" s="112">
        <v>11.84</v>
      </c>
      <c r="BD46" s="112">
        <v>12.01</v>
      </c>
      <c r="BE46" s="112">
        <v>12.1</v>
      </c>
      <c r="BF46" s="97">
        <v>11.60762808975354</v>
      </c>
      <c r="BG46" s="97">
        <v>11.58</v>
      </c>
      <c r="BH46" s="114">
        <v>11.48</v>
      </c>
      <c r="BI46" s="97">
        <v>11.867203395348371</v>
      </c>
      <c r="BJ46" s="97">
        <v>11.63</v>
      </c>
      <c r="BK46" s="97">
        <v>11.21</v>
      </c>
      <c r="BL46" s="97">
        <v>11.15</v>
      </c>
      <c r="BM46" s="97">
        <v>10.65</v>
      </c>
      <c r="BN46" s="97">
        <v>11.42</v>
      </c>
      <c r="BO46" s="97">
        <v>11.2</v>
      </c>
      <c r="BP46" s="97">
        <v>9.9499999999999993</v>
      </c>
      <c r="BQ46" s="97">
        <v>9.9499999999999993</v>
      </c>
      <c r="BR46" s="97">
        <v>9.8699999999999992</v>
      </c>
      <c r="BS46" s="97">
        <v>10.220000000000001</v>
      </c>
      <c r="BT46" s="97">
        <v>10.14</v>
      </c>
      <c r="BU46" s="97">
        <v>9.5</v>
      </c>
      <c r="BV46" s="97">
        <v>9.58</v>
      </c>
      <c r="BW46" s="97">
        <v>9.66</v>
      </c>
      <c r="BX46" s="97">
        <v>9.75</v>
      </c>
      <c r="BY46" s="97">
        <v>9.6</v>
      </c>
      <c r="BZ46" s="97">
        <v>9.61</v>
      </c>
      <c r="CA46" s="97">
        <v>8.99</v>
      </c>
    </row>
    <row r="47" spans="2:79">
      <c r="B47" s="90" t="s">
        <v>118</v>
      </c>
      <c r="C47" s="112">
        <v>3.8037518854564132</v>
      </c>
      <c r="D47" s="112">
        <v>3.800297050012837</v>
      </c>
      <c r="E47" s="112">
        <v>3.766532671116257</v>
      </c>
      <c r="F47" s="112">
        <v>3.7705873177309503</v>
      </c>
      <c r="G47" s="112">
        <v>3.7655236143247794</v>
      </c>
      <c r="H47" s="112">
        <v>3.7789535596889277</v>
      </c>
      <c r="I47" s="112">
        <v>3.7555253641260968</v>
      </c>
      <c r="J47" s="112">
        <v>3.68</v>
      </c>
      <c r="K47" s="112">
        <v>3.76</v>
      </c>
      <c r="L47" s="112">
        <v>3.7636519618170792</v>
      </c>
      <c r="M47" s="112">
        <v>3.5984633402329469</v>
      </c>
      <c r="N47" s="112">
        <v>3.59</v>
      </c>
      <c r="O47" s="112">
        <v>3.51</v>
      </c>
      <c r="P47" s="115">
        <v>3.6</v>
      </c>
      <c r="Q47" s="112">
        <v>3.6</v>
      </c>
      <c r="R47" s="112">
        <v>3.42</v>
      </c>
      <c r="S47" s="113">
        <v>3.42</v>
      </c>
      <c r="T47" s="113">
        <v>3.35</v>
      </c>
      <c r="U47" s="113">
        <v>3.41</v>
      </c>
      <c r="V47" s="113">
        <v>3.42</v>
      </c>
      <c r="W47" s="113">
        <v>3.28</v>
      </c>
      <c r="X47" s="113">
        <v>3.28</v>
      </c>
      <c r="Y47" s="113">
        <v>3.16</v>
      </c>
      <c r="Z47" s="113">
        <v>3.28</v>
      </c>
      <c r="AA47" s="113">
        <v>3.28</v>
      </c>
      <c r="AB47" s="113">
        <v>3.03</v>
      </c>
      <c r="AC47" s="112">
        <v>3.0293754343315422</v>
      </c>
      <c r="AD47" s="112">
        <v>2.877566479739508</v>
      </c>
      <c r="AE47" s="112">
        <v>3.03</v>
      </c>
      <c r="AF47" s="112">
        <v>3.03</v>
      </c>
      <c r="AG47" s="112">
        <v>2.7343636363636366</v>
      </c>
      <c r="AH47" s="112">
        <v>2.73</v>
      </c>
      <c r="AI47" s="112">
        <v>2.66</v>
      </c>
      <c r="AJ47" s="112">
        <v>2.73</v>
      </c>
      <c r="AK47" s="112">
        <v>2.74</v>
      </c>
      <c r="AL47" s="112">
        <v>2.58</v>
      </c>
      <c r="AM47" s="112">
        <v>2.58</v>
      </c>
      <c r="AN47" s="112">
        <v>2.58</v>
      </c>
      <c r="AO47" s="112">
        <v>2.58</v>
      </c>
      <c r="AP47" s="112">
        <v>2.58</v>
      </c>
      <c r="AQ47" s="112">
        <v>2.58</v>
      </c>
      <c r="AR47" s="112">
        <v>2.58</v>
      </c>
      <c r="AS47" s="112">
        <v>2.5299999999999998</v>
      </c>
      <c r="AT47" s="112">
        <v>2.59</v>
      </c>
      <c r="AU47" s="112">
        <v>2.59</v>
      </c>
      <c r="AV47" s="112">
        <v>2.46</v>
      </c>
      <c r="AW47" s="112">
        <v>2.4700000000000002</v>
      </c>
      <c r="AX47" s="112">
        <v>2.38</v>
      </c>
      <c r="AY47" s="112">
        <v>2.46</v>
      </c>
      <c r="AZ47" s="112">
        <v>2.46</v>
      </c>
      <c r="BA47" s="112">
        <v>2.2999999999999998</v>
      </c>
      <c r="BB47" s="112">
        <v>2.2999999999999998</v>
      </c>
      <c r="BC47" s="112">
        <v>2.35</v>
      </c>
      <c r="BD47" s="112">
        <v>2.2999999999999998</v>
      </c>
      <c r="BE47" s="112">
        <v>2.2999999999999998</v>
      </c>
      <c r="BF47" s="97">
        <v>2.2015067359784353</v>
      </c>
      <c r="BG47" s="97">
        <v>2.7</v>
      </c>
      <c r="BH47" s="114">
        <v>3.44</v>
      </c>
      <c r="BI47" s="97">
        <v>3.4390184836968114</v>
      </c>
      <c r="BJ47" s="97">
        <v>3.8565437155299085</v>
      </c>
      <c r="BK47" s="97">
        <v>3.498078278590024</v>
      </c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</row>
    <row r="48" spans="2:79">
      <c r="B48" s="90" t="s">
        <v>119</v>
      </c>
      <c r="C48" s="112">
        <v>19.690218249758246</v>
      </c>
      <c r="D48" s="112">
        <v>19.222159022763162</v>
      </c>
      <c r="E48" s="112">
        <v>19.157642642159676</v>
      </c>
      <c r="F48" s="112">
        <v>19.430119060305156</v>
      </c>
      <c r="G48" s="112">
        <v>19.05069708939709</v>
      </c>
      <c r="H48" s="112">
        <v>18.813840690476191</v>
      </c>
      <c r="I48" s="112">
        <v>19.326242896232376</v>
      </c>
      <c r="J48" s="112">
        <v>18.64</v>
      </c>
      <c r="K48" s="112">
        <v>18.95</v>
      </c>
      <c r="L48" s="112">
        <v>18.386466263623216</v>
      </c>
      <c r="M48" s="112">
        <v>18.393975242499131</v>
      </c>
      <c r="N48" s="112">
        <v>18.809999999999999</v>
      </c>
      <c r="O48" s="112">
        <v>17.25</v>
      </c>
      <c r="P48" s="115">
        <v>17.72</v>
      </c>
      <c r="Q48" s="112">
        <v>17.079999999999998</v>
      </c>
      <c r="R48" s="112">
        <v>16.98</v>
      </c>
      <c r="S48" s="113">
        <v>17.25</v>
      </c>
      <c r="T48" s="113">
        <v>16.61</v>
      </c>
      <c r="U48" s="113">
        <v>16.899999999999999</v>
      </c>
      <c r="V48" s="113">
        <v>16.440000000000001</v>
      </c>
      <c r="W48" s="113">
        <v>16.399999999999999</v>
      </c>
      <c r="X48" s="113">
        <v>16.72</v>
      </c>
      <c r="Y48" s="113">
        <v>15.98</v>
      </c>
      <c r="Z48" s="113">
        <v>16.329999999999998</v>
      </c>
      <c r="AA48" s="113">
        <v>15.83</v>
      </c>
      <c r="AB48" s="113">
        <v>15.71</v>
      </c>
      <c r="AC48" s="112">
        <v>16.044353473118857</v>
      </c>
      <c r="AD48" s="112">
        <v>15.025817224327275</v>
      </c>
      <c r="AE48" s="112">
        <v>15.39</v>
      </c>
      <c r="AF48" s="112">
        <v>14.83</v>
      </c>
      <c r="AG48" s="112">
        <v>14.762584327970938</v>
      </c>
      <c r="AH48" s="112">
        <v>15.12</v>
      </c>
      <c r="AI48" s="112">
        <v>13.86</v>
      </c>
      <c r="AJ48" s="112">
        <v>14.34</v>
      </c>
      <c r="AK48" s="112">
        <v>13.66</v>
      </c>
      <c r="AL48" s="112">
        <v>13.6</v>
      </c>
      <c r="AM48" s="112">
        <v>13.86</v>
      </c>
      <c r="AN48" s="112">
        <v>13.03</v>
      </c>
      <c r="AO48" s="112">
        <v>13.35</v>
      </c>
      <c r="AP48" s="112">
        <v>12.83</v>
      </c>
      <c r="AQ48" s="112">
        <v>12.8</v>
      </c>
      <c r="AR48" s="112">
        <v>13.14</v>
      </c>
      <c r="AS48" s="112">
        <v>12.39</v>
      </c>
      <c r="AT48" s="112">
        <v>12.66</v>
      </c>
      <c r="AU48" s="112">
        <v>12.22</v>
      </c>
      <c r="AV48" s="112">
        <v>12.18</v>
      </c>
      <c r="AW48" s="112">
        <v>12.49</v>
      </c>
      <c r="AX48" s="112">
        <v>11.85</v>
      </c>
      <c r="AY48" s="112">
        <v>12.09</v>
      </c>
      <c r="AZ48" s="112">
        <v>11.67</v>
      </c>
      <c r="BA48" s="112">
        <v>11.65</v>
      </c>
      <c r="BB48" s="112">
        <v>11.98</v>
      </c>
      <c r="BC48" s="112">
        <v>11.35</v>
      </c>
      <c r="BD48" s="112">
        <v>11.61</v>
      </c>
      <c r="BE48" s="112">
        <v>11.2</v>
      </c>
      <c r="BF48" s="97">
        <v>11.157026008297457</v>
      </c>
      <c r="BG48" s="97">
        <v>11.42</v>
      </c>
      <c r="BH48" s="114">
        <v>11.2</v>
      </c>
      <c r="BI48" s="97">
        <v>11.371043618410598</v>
      </c>
      <c r="BJ48" s="97">
        <v>11.1</v>
      </c>
      <c r="BK48" s="97">
        <v>10.99</v>
      </c>
      <c r="BL48" s="97">
        <v>11.34</v>
      </c>
      <c r="BM48" s="97">
        <v>10.28</v>
      </c>
      <c r="BN48" s="97">
        <v>10.72</v>
      </c>
      <c r="BO48" s="97">
        <v>10.119999999999999</v>
      </c>
      <c r="BP48" s="97">
        <v>10.01</v>
      </c>
      <c r="BQ48" s="97">
        <v>10.29</v>
      </c>
      <c r="BR48" s="97">
        <v>9.75</v>
      </c>
      <c r="BS48" s="97">
        <v>9.94</v>
      </c>
      <c r="BT48" s="97">
        <v>9.61</v>
      </c>
      <c r="BU48" s="97">
        <v>9.59</v>
      </c>
      <c r="BV48" s="97">
        <v>9.8699999999999992</v>
      </c>
      <c r="BW48" s="97">
        <v>9.48</v>
      </c>
      <c r="BX48" s="97">
        <v>9.65</v>
      </c>
      <c r="BY48" s="97">
        <v>9.32</v>
      </c>
      <c r="BZ48" s="97">
        <v>9.31</v>
      </c>
      <c r="CA48" s="97">
        <v>9.64</v>
      </c>
    </row>
    <row r="49" spans="2:79">
      <c r="B49" s="90" t="s">
        <v>120</v>
      </c>
      <c r="C49" s="112">
        <v>13.918482175659399</v>
      </c>
      <c r="D49" s="112">
        <v>13.091616578254047</v>
      </c>
      <c r="E49" s="112">
        <v>13.061355298643766</v>
      </c>
      <c r="F49" s="112">
        <v>13.23819579965358</v>
      </c>
      <c r="G49" s="112">
        <v>12.915115619504398</v>
      </c>
      <c r="H49" s="112">
        <v>12.76387056204786</v>
      </c>
      <c r="I49" s="112">
        <v>13.243861553506566</v>
      </c>
      <c r="J49" s="112">
        <v>12.9</v>
      </c>
      <c r="K49" s="112">
        <v>13.09</v>
      </c>
      <c r="L49" s="112">
        <v>12.813339949537104</v>
      </c>
      <c r="M49" s="112">
        <v>12.793150940382708</v>
      </c>
      <c r="N49" s="112">
        <v>12.9</v>
      </c>
      <c r="O49" s="112">
        <v>12</v>
      </c>
      <c r="P49" s="115">
        <v>12.25</v>
      </c>
      <c r="Q49" s="112">
        <v>11.89</v>
      </c>
      <c r="R49" s="112">
        <v>11.9</v>
      </c>
      <c r="S49" s="113">
        <v>11.97</v>
      </c>
      <c r="T49" s="113">
        <v>11.63</v>
      </c>
      <c r="U49" s="113">
        <v>11.84</v>
      </c>
      <c r="V49" s="113">
        <v>11.55</v>
      </c>
      <c r="W49" s="113">
        <v>11.57</v>
      </c>
      <c r="X49" s="113">
        <v>11.57</v>
      </c>
      <c r="Y49" s="113">
        <v>11.07</v>
      </c>
      <c r="Z49" s="113">
        <v>11.35</v>
      </c>
      <c r="AA49" s="113">
        <v>11.02</v>
      </c>
      <c r="AB49" s="113">
        <v>10.96</v>
      </c>
      <c r="AC49" s="112">
        <v>10.957729687950408</v>
      </c>
      <c r="AD49" s="112">
        <v>10.147493302717184</v>
      </c>
      <c r="AE49" s="112">
        <v>10.43</v>
      </c>
      <c r="AF49" s="112">
        <v>10.039999999999999</v>
      </c>
      <c r="AG49" s="112">
        <v>10.044206830513884</v>
      </c>
      <c r="AH49" s="112">
        <v>10.07</v>
      </c>
      <c r="AI49" s="112">
        <v>9.2799999999999994</v>
      </c>
      <c r="AJ49" s="112">
        <v>9.6</v>
      </c>
      <c r="AK49" s="112">
        <v>9.1999999999999993</v>
      </c>
      <c r="AL49" s="112">
        <v>9.18</v>
      </c>
      <c r="AM49" s="112">
        <v>9.16</v>
      </c>
      <c r="AN49" s="112">
        <v>8.52</v>
      </c>
      <c r="AO49" s="112">
        <v>8.8800000000000008</v>
      </c>
      <c r="AP49" s="112">
        <v>8.3800000000000008</v>
      </c>
      <c r="AQ49" s="112">
        <v>8.3800000000000008</v>
      </c>
      <c r="AR49" s="112">
        <v>8.43</v>
      </c>
      <c r="AS49" s="112">
        <v>8.09</v>
      </c>
      <c r="AT49" s="112">
        <v>8.24</v>
      </c>
      <c r="AU49" s="112">
        <v>7.98</v>
      </c>
      <c r="AV49" s="112">
        <v>8.0399999999999991</v>
      </c>
      <c r="AW49" s="112">
        <v>8.07</v>
      </c>
      <c r="AX49" s="112">
        <v>7.74</v>
      </c>
      <c r="AY49" s="112">
        <v>7.87</v>
      </c>
      <c r="AZ49" s="112">
        <v>7.68</v>
      </c>
      <c r="BA49" s="112">
        <v>7.71</v>
      </c>
      <c r="BB49" s="112">
        <v>7.72</v>
      </c>
      <c r="BC49" s="112">
        <v>7.4</v>
      </c>
      <c r="BD49" s="112">
        <v>7.58</v>
      </c>
      <c r="BE49" s="112">
        <v>7.37</v>
      </c>
      <c r="BF49" s="97">
        <v>7.3622363071997805</v>
      </c>
      <c r="BG49" s="97">
        <v>7.3</v>
      </c>
      <c r="BH49" s="114">
        <v>7.28</v>
      </c>
      <c r="BI49" s="97">
        <v>7.3955969270725852</v>
      </c>
      <c r="BJ49" s="97">
        <v>7.24</v>
      </c>
      <c r="BK49" s="97">
        <v>7.23</v>
      </c>
      <c r="BL49" s="97">
        <v>7.26</v>
      </c>
      <c r="BM49" s="97">
        <v>6.27</v>
      </c>
      <c r="BN49" s="97">
        <v>6.62</v>
      </c>
      <c r="BO49" s="97">
        <v>6.17</v>
      </c>
      <c r="BP49" s="97">
        <v>6.14</v>
      </c>
      <c r="BQ49" s="97">
        <v>6.13</v>
      </c>
      <c r="BR49" s="97"/>
      <c r="BS49" s="97"/>
      <c r="BT49" s="97"/>
      <c r="BU49" s="97"/>
      <c r="BV49" s="97"/>
      <c r="BW49" s="97"/>
      <c r="BX49" s="97"/>
      <c r="BY49" s="97"/>
      <c r="BZ49" s="97"/>
      <c r="CA49" s="97"/>
    </row>
    <row r="50" spans="2:79">
      <c r="B50" s="90" t="s">
        <v>121</v>
      </c>
      <c r="C50" s="112">
        <v>12.985646060908691</v>
      </c>
      <c r="D50" s="112">
        <v>12.798141391187924</v>
      </c>
      <c r="E50" s="112">
        <v>12.836508135041692</v>
      </c>
      <c r="F50" s="112">
        <v>12.713234010959873</v>
      </c>
      <c r="G50" s="112">
        <v>12.891820379225061</v>
      </c>
      <c r="H50" s="112">
        <v>12.971942705145024</v>
      </c>
      <c r="I50" s="112">
        <v>12.739863101782442</v>
      </c>
      <c r="J50" s="112">
        <v>12.79</v>
      </c>
      <c r="K50" s="112">
        <v>12.8</v>
      </c>
      <c r="L50" s="112">
        <v>12.845596015319503</v>
      </c>
      <c r="M50" s="112">
        <v>12.830694309137082</v>
      </c>
      <c r="N50" s="112">
        <v>12.66</v>
      </c>
      <c r="O50" s="112">
        <v>11.78</v>
      </c>
      <c r="P50" s="115">
        <v>11.78</v>
      </c>
      <c r="Q50" s="112">
        <v>11.81</v>
      </c>
      <c r="R50" s="112">
        <v>11.81</v>
      </c>
      <c r="S50" s="113">
        <v>11.7</v>
      </c>
      <c r="T50" s="113">
        <v>11.02</v>
      </c>
      <c r="U50" s="113">
        <v>10.99</v>
      </c>
      <c r="V50" s="113">
        <v>11.04</v>
      </c>
      <c r="W50" s="113">
        <v>11.06</v>
      </c>
      <c r="X50" s="113">
        <v>10.97</v>
      </c>
      <c r="Y50" s="113">
        <v>9.9499999999999993</v>
      </c>
      <c r="Z50" s="113">
        <v>9.91</v>
      </c>
      <c r="AA50" s="113">
        <v>9.9600000000000009</v>
      </c>
      <c r="AB50" s="113">
        <v>10.01</v>
      </c>
      <c r="AC50" s="112">
        <v>9.9127156864575774</v>
      </c>
      <c r="AD50" s="112">
        <v>7.3163370340416147</v>
      </c>
      <c r="AE50" s="112">
        <v>7.29</v>
      </c>
      <c r="AF50" s="112">
        <v>7.3</v>
      </c>
      <c r="AG50" s="112">
        <v>7.327057274522712</v>
      </c>
      <c r="AH50" s="112">
        <v>7.38</v>
      </c>
      <c r="AI50" s="112">
        <v>6.46</v>
      </c>
      <c r="AJ50" s="112">
        <v>6.46</v>
      </c>
      <c r="AK50" s="112">
        <v>6.44</v>
      </c>
      <c r="AL50" s="112">
        <v>6.46</v>
      </c>
      <c r="AM50" s="112">
        <v>6.47</v>
      </c>
      <c r="AN50" s="112">
        <v>7.1</v>
      </c>
      <c r="AO50" s="112">
        <v>7.19</v>
      </c>
      <c r="AP50" s="112">
        <v>7.06</v>
      </c>
      <c r="AQ50" s="112">
        <v>7</v>
      </c>
      <c r="AR50" s="112">
        <v>7.23</v>
      </c>
      <c r="AS50" s="112">
        <v>6.66</v>
      </c>
      <c r="AT50" s="112">
        <v>6.71</v>
      </c>
      <c r="AU50" s="112">
        <v>6.63</v>
      </c>
      <c r="AV50" s="112">
        <v>6.57</v>
      </c>
      <c r="AW50" s="112">
        <v>6.76</v>
      </c>
      <c r="AX50" s="112">
        <v>6.12</v>
      </c>
      <c r="AY50" s="112">
        <v>6.18</v>
      </c>
      <c r="AZ50" s="112">
        <v>6.08</v>
      </c>
      <c r="BA50" s="112">
        <v>6.06</v>
      </c>
      <c r="BB50" s="112">
        <v>6.2</v>
      </c>
      <c r="BC50" s="112">
        <v>5.65</v>
      </c>
      <c r="BD50" s="112">
        <v>5.69</v>
      </c>
      <c r="BE50" s="112">
        <v>5.61</v>
      </c>
      <c r="BF50" s="97">
        <v>5.5872558844806184</v>
      </c>
      <c r="BG50" s="97">
        <v>5.73</v>
      </c>
      <c r="BH50" s="114">
        <v>5.27</v>
      </c>
      <c r="BI50" s="97">
        <v>5.3073515863388288</v>
      </c>
      <c r="BJ50" s="97">
        <v>5.24</v>
      </c>
      <c r="BK50" s="97">
        <v>5.2</v>
      </c>
      <c r="BL50" s="97">
        <v>5.36</v>
      </c>
      <c r="BM50" s="97">
        <v>4.7300000000000004</v>
      </c>
      <c r="BN50" s="97">
        <v>4.82</v>
      </c>
      <c r="BO50" s="97">
        <v>4.76</v>
      </c>
      <c r="BP50" s="97">
        <v>4.7</v>
      </c>
      <c r="BQ50" s="97">
        <v>4.66</v>
      </c>
      <c r="BR50" s="97">
        <v>4.5599999999999996</v>
      </c>
      <c r="BS50" s="97">
        <v>4.5999999999999996</v>
      </c>
      <c r="BT50" s="97">
        <v>4.53</v>
      </c>
      <c r="BU50" s="97">
        <v>4.5199999999999996</v>
      </c>
      <c r="BV50" s="97">
        <v>4.63</v>
      </c>
      <c r="BW50" s="97">
        <v>4.09</v>
      </c>
      <c r="BX50" s="97">
        <v>4.0999999999999996</v>
      </c>
      <c r="BY50" s="97">
        <v>5.3</v>
      </c>
      <c r="BZ50" s="97">
        <v>5.29</v>
      </c>
      <c r="CA50" s="97">
        <v>4.18</v>
      </c>
    </row>
    <row r="51" spans="2:79">
      <c r="B51" s="90" t="s">
        <v>329</v>
      </c>
      <c r="C51" s="112">
        <v>3.5863889899026695</v>
      </c>
      <c r="D51" s="112">
        <v>3.6982902841410819</v>
      </c>
      <c r="E51" s="112">
        <v>3.7185746610966062</v>
      </c>
      <c r="F51" s="112">
        <v>3.7094959476218263</v>
      </c>
      <c r="G51" s="112">
        <v>3.7201570932460482</v>
      </c>
      <c r="H51" s="112">
        <v>3.7379314725992447</v>
      </c>
      <c r="I51" s="112">
        <v>3.7117062072460101</v>
      </c>
      <c r="J51" s="112">
        <v>4.09</v>
      </c>
      <c r="K51" s="112">
        <v>3.73</v>
      </c>
      <c r="L51" s="112">
        <v>4.2214992991304818</v>
      </c>
      <c r="M51" s="112">
        <v>4.2136531388920622</v>
      </c>
      <c r="N51" s="112">
        <v>4.2</v>
      </c>
      <c r="O51" s="112">
        <v>4.32</v>
      </c>
      <c r="P51" s="115">
        <v>4.22</v>
      </c>
      <c r="Q51" s="112">
        <v>4.2300000000000004</v>
      </c>
      <c r="R51" s="112">
        <v>4.4400000000000004</v>
      </c>
      <c r="S51" s="113">
        <v>4.42</v>
      </c>
      <c r="T51" s="113">
        <v>4.28</v>
      </c>
      <c r="U51" s="113">
        <v>4.43</v>
      </c>
      <c r="V51" s="113">
        <v>4.45</v>
      </c>
      <c r="W51" s="113">
        <v>4.24</v>
      </c>
      <c r="X51" s="113">
        <v>4</v>
      </c>
      <c r="Y51" s="113">
        <v>3.89</v>
      </c>
      <c r="Z51" s="113">
        <v>4</v>
      </c>
      <c r="AA51" s="113">
        <v>4.01</v>
      </c>
      <c r="AB51" s="113">
        <v>3.83</v>
      </c>
      <c r="AC51" s="112">
        <v>3.7307253618516749</v>
      </c>
      <c r="AD51" s="112">
        <v>3.5080829194392775</v>
      </c>
      <c r="AE51" s="112">
        <v>3.74</v>
      </c>
      <c r="AF51" s="112">
        <v>3.75</v>
      </c>
      <c r="AG51" s="112">
        <v>3.4376693766937669</v>
      </c>
      <c r="AH51" s="112">
        <v>3.15</v>
      </c>
      <c r="AI51" s="112">
        <v>3.15</v>
      </c>
      <c r="AJ51" s="112">
        <v>3.15</v>
      </c>
      <c r="AK51" s="112">
        <v>3.15</v>
      </c>
      <c r="AL51" s="112">
        <v>3.15</v>
      </c>
      <c r="AM51" s="112"/>
      <c r="AN51" s="112"/>
      <c r="AO51" s="112"/>
      <c r="AP51" s="112"/>
      <c r="AQ51" s="112"/>
      <c r="AR51" s="112"/>
      <c r="AS51" s="112"/>
      <c r="AT51" s="116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/>
      <c r="BY51" s="97"/>
      <c r="BZ51" s="97"/>
      <c r="CA51" s="97"/>
    </row>
    <row r="52" spans="2:79">
      <c r="B52" s="90" t="s">
        <v>221</v>
      </c>
      <c r="C52" s="112">
        <v>4.5999999999999988</v>
      </c>
      <c r="D52" s="112">
        <v>4.5999999999999996</v>
      </c>
      <c r="E52" s="112">
        <v>4.3514206044512909</v>
      </c>
      <c r="F52" s="112">
        <v>4.4797546292357859</v>
      </c>
      <c r="G52" s="112">
        <v>4.2997455062140046</v>
      </c>
      <c r="H52" s="112">
        <v>4.2997963260230616</v>
      </c>
      <c r="I52" s="112">
        <v>4.2998275174400966</v>
      </c>
      <c r="J52" s="112">
        <v>4.3</v>
      </c>
      <c r="K52" s="112">
        <v>4.3</v>
      </c>
      <c r="L52" s="112">
        <v>4.3105395558513715</v>
      </c>
      <c r="M52" s="112">
        <v>4.2999999999999989</v>
      </c>
      <c r="N52" s="112">
        <v>4.3</v>
      </c>
      <c r="O52" s="112">
        <v>4.22</v>
      </c>
      <c r="P52" s="115">
        <v>4.3</v>
      </c>
      <c r="Q52" s="112">
        <v>4.3</v>
      </c>
      <c r="R52" s="112">
        <v>4.16</v>
      </c>
      <c r="S52" s="113">
        <v>4.0999999999999996</v>
      </c>
      <c r="T52" s="113">
        <v>4.0599999999999996</v>
      </c>
      <c r="U52" s="113">
        <v>4.0999999999999996</v>
      </c>
      <c r="V52" s="113">
        <v>4.0999999999999996</v>
      </c>
      <c r="W52" s="113">
        <v>4.03</v>
      </c>
      <c r="X52" s="113">
        <v>4</v>
      </c>
      <c r="Y52" s="113">
        <v>3.88</v>
      </c>
      <c r="Z52" s="113">
        <v>4</v>
      </c>
      <c r="AA52" s="113">
        <v>4</v>
      </c>
      <c r="AB52" s="113">
        <v>3.8</v>
      </c>
      <c r="AC52" s="112">
        <v>3.7000532010292719</v>
      </c>
      <c r="AD52" s="112">
        <v>3.7000293341155763</v>
      </c>
      <c r="AE52" s="112">
        <v>3.7</v>
      </c>
      <c r="AF52" s="112">
        <v>3.7</v>
      </c>
      <c r="AG52" s="112">
        <v>3.698943661971831</v>
      </c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6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/>
      <c r="CA52" s="97"/>
    </row>
    <row r="53" spans="2:79">
      <c r="B53" s="111" t="s">
        <v>220</v>
      </c>
      <c r="C53" s="112">
        <v>7.6708631180650251</v>
      </c>
      <c r="D53" s="112">
        <v>7.4999999999999982</v>
      </c>
      <c r="E53" s="112">
        <v>7.3139201414274595</v>
      </c>
      <c r="F53" s="112">
        <v>7.5005838463946573</v>
      </c>
      <c r="G53" s="112">
        <v>7.3024849414881867</v>
      </c>
      <c r="H53" s="112">
        <v>7.2004107601632166</v>
      </c>
      <c r="I53" s="112">
        <v>7.1997103142329024</v>
      </c>
      <c r="J53" s="112">
        <v>7.21</v>
      </c>
      <c r="K53" s="112">
        <v>7.22</v>
      </c>
      <c r="L53" s="112">
        <v>7.209799001793268</v>
      </c>
      <c r="M53" s="112">
        <v>7.1998909510100564</v>
      </c>
      <c r="N53" s="112"/>
      <c r="O53" s="112"/>
      <c r="P53" s="115"/>
      <c r="Q53" s="112"/>
      <c r="R53" s="112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6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97"/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/>
      <c r="CA53" s="97"/>
    </row>
    <row r="54" spans="2:79">
      <c r="B54" s="90" t="s">
        <v>344</v>
      </c>
      <c r="C54" s="112">
        <v>5.0928761741921393</v>
      </c>
      <c r="D54" s="112">
        <v>5.1343659975838678</v>
      </c>
      <c r="E54" s="112">
        <v>5.0515379289979654</v>
      </c>
      <c r="F54" s="112">
        <v>5.0719777111383113</v>
      </c>
      <c r="G54" s="112">
        <v>5.0452015712682377</v>
      </c>
      <c r="H54" s="112">
        <v>5.0692677724222657</v>
      </c>
      <c r="I54" s="112">
        <v>5.0165551450807069</v>
      </c>
      <c r="J54" s="112">
        <v>5.14</v>
      </c>
      <c r="K54" s="112">
        <v>5.0199999999999996</v>
      </c>
      <c r="L54" s="112">
        <v>5.1981994928813586</v>
      </c>
      <c r="M54" s="112">
        <v>5.31265017483347</v>
      </c>
      <c r="N54" s="112"/>
      <c r="O54" s="112"/>
      <c r="P54" s="115"/>
      <c r="Q54" s="112"/>
      <c r="R54" s="112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6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97"/>
      <c r="CA54" s="97"/>
    </row>
    <row r="55" spans="2:79">
      <c r="B55" s="90" t="s">
        <v>371</v>
      </c>
      <c r="C55" s="112">
        <v>4.8998047185578182</v>
      </c>
      <c r="D55" s="112">
        <v>4.8988857943092396</v>
      </c>
      <c r="E55" s="112">
        <v>4.8988552814186592</v>
      </c>
      <c r="F55" s="112">
        <v>4.8988552814186592</v>
      </c>
      <c r="G55" s="112"/>
      <c r="H55" s="112"/>
      <c r="I55" s="112"/>
      <c r="J55" s="112"/>
      <c r="K55" s="112"/>
      <c r="L55" s="112"/>
      <c r="M55" s="112"/>
      <c r="N55" s="112"/>
      <c r="O55" s="112"/>
      <c r="P55" s="115"/>
      <c r="Q55" s="112"/>
      <c r="R55" s="112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2"/>
      <c r="AD55" s="112"/>
      <c r="AE55" s="112"/>
      <c r="AF55" s="112"/>
      <c r="AG55" s="112"/>
      <c r="AH55" s="112"/>
      <c r="AI55" s="112"/>
      <c r="AJ55" s="112"/>
      <c r="AK55" s="112"/>
      <c r="AL55" s="112"/>
      <c r="AM55" s="112"/>
      <c r="AN55" s="112"/>
      <c r="AO55" s="112"/>
      <c r="AP55" s="112"/>
      <c r="AQ55" s="112"/>
      <c r="AR55" s="112"/>
      <c r="AS55" s="112"/>
      <c r="AT55" s="116"/>
      <c r="AU55" s="112"/>
      <c r="AV55" s="112"/>
      <c r="AW55" s="112"/>
      <c r="AX55" s="112"/>
      <c r="AY55" s="112"/>
      <c r="AZ55" s="112"/>
      <c r="BA55" s="112"/>
      <c r="BB55" s="112"/>
      <c r="BC55" s="112"/>
      <c r="BD55" s="112"/>
      <c r="BE55" s="112"/>
      <c r="BF55" s="112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97"/>
      <c r="CA55" s="97"/>
    </row>
    <row r="56" spans="2:79">
      <c r="B56" s="98" t="s">
        <v>12</v>
      </c>
      <c r="C56" s="117">
        <v>8.4102229781026097</v>
      </c>
      <c r="D56" s="117">
        <v>8.3539060726375585</v>
      </c>
      <c r="E56" s="117">
        <v>8.5845072000227276</v>
      </c>
      <c r="F56" s="117">
        <v>8.3456244548302223</v>
      </c>
      <c r="G56" s="117">
        <v>8.5040328996078358</v>
      </c>
      <c r="H56" s="117">
        <v>8.9457045622843694</v>
      </c>
      <c r="I56" s="117">
        <v>8.6443734577155862</v>
      </c>
      <c r="J56" s="117">
        <v>8.52</v>
      </c>
      <c r="K56" s="117">
        <v>8.4499999999999993</v>
      </c>
      <c r="L56" s="117">
        <v>8.3904179833126449</v>
      </c>
      <c r="M56" s="117">
        <v>8.4193583193842496</v>
      </c>
      <c r="N56" s="117">
        <v>8.8699999999999992</v>
      </c>
      <c r="O56" s="117">
        <v>8.67</v>
      </c>
      <c r="P56" s="117">
        <v>8.61</v>
      </c>
      <c r="Q56" s="117">
        <v>8.58</v>
      </c>
      <c r="R56" s="117">
        <v>8.61</v>
      </c>
      <c r="S56" s="118">
        <v>8.8800000000000008</v>
      </c>
      <c r="T56" s="118">
        <v>8.56</v>
      </c>
      <c r="U56" s="118">
        <v>8.56</v>
      </c>
      <c r="V56" s="118">
        <v>8.67</v>
      </c>
      <c r="W56" s="118">
        <v>8.44</v>
      </c>
      <c r="X56" s="118">
        <v>8.57</v>
      </c>
      <c r="Y56" s="118">
        <v>7.93</v>
      </c>
      <c r="Z56" s="118">
        <v>8.11</v>
      </c>
      <c r="AA56" s="118">
        <v>7.99</v>
      </c>
      <c r="AB56" s="118">
        <v>7.76</v>
      </c>
      <c r="AC56" s="117">
        <v>7.8622368461947438</v>
      </c>
      <c r="AD56" s="117">
        <v>7.2390813912362688</v>
      </c>
      <c r="AE56" s="117">
        <v>7.43</v>
      </c>
      <c r="AF56" s="117">
        <v>7.27</v>
      </c>
      <c r="AG56" s="117">
        <v>7.07</v>
      </c>
      <c r="AH56" s="117">
        <v>7.17</v>
      </c>
      <c r="AI56" s="117">
        <v>7.15</v>
      </c>
      <c r="AJ56" s="117">
        <v>6.98</v>
      </c>
      <c r="AK56" s="117">
        <v>6.85</v>
      </c>
      <c r="AL56" s="117">
        <v>7.04</v>
      </c>
      <c r="AM56" s="117">
        <v>7.82</v>
      </c>
      <c r="AN56" s="117">
        <v>7.67</v>
      </c>
      <c r="AO56" s="117">
        <v>7.71</v>
      </c>
      <c r="AP56" s="117">
        <v>7.66</v>
      </c>
      <c r="AQ56" s="117">
        <v>7.57</v>
      </c>
      <c r="AR56" s="117">
        <v>7.77</v>
      </c>
      <c r="AS56" s="117">
        <v>7.47</v>
      </c>
      <c r="AT56" s="117">
        <v>7.68</v>
      </c>
      <c r="AU56" s="117">
        <v>7.61</v>
      </c>
      <c r="AV56" s="117">
        <v>7.13</v>
      </c>
      <c r="AW56" s="117">
        <v>7.42</v>
      </c>
      <c r="AX56" s="117">
        <v>6.94</v>
      </c>
      <c r="AY56" s="117">
        <v>7.15</v>
      </c>
      <c r="AZ56" s="117">
        <v>7.05</v>
      </c>
      <c r="BA56" s="117">
        <v>6.67</v>
      </c>
      <c r="BB56" s="117">
        <v>6.86</v>
      </c>
      <c r="BC56" s="117">
        <v>6.85</v>
      </c>
      <c r="BD56" s="117">
        <v>6.8</v>
      </c>
      <c r="BE56" s="117">
        <v>6.81</v>
      </c>
      <c r="BF56" s="118">
        <v>6.5404554925951732</v>
      </c>
      <c r="BG56" s="118">
        <v>7.29</v>
      </c>
      <c r="BH56" s="119">
        <v>8.4428755724629081</v>
      </c>
      <c r="BI56" s="118">
        <v>7.9891713144920145</v>
      </c>
      <c r="BJ56" s="118">
        <v>7.9127809037220818</v>
      </c>
      <c r="BK56" s="118">
        <v>8.8153180423131818</v>
      </c>
      <c r="BL56" s="118">
        <v>9.4418448295582866</v>
      </c>
      <c r="BM56" s="118">
        <v>8.67</v>
      </c>
      <c r="BN56" s="118">
        <v>9.2899999999999991</v>
      </c>
      <c r="BO56" s="118">
        <v>8.85</v>
      </c>
      <c r="BP56" s="118">
        <v>8.0399999999999991</v>
      </c>
      <c r="BQ56" s="118">
        <v>8.49</v>
      </c>
      <c r="BR56" s="118">
        <v>8.6300000000000008</v>
      </c>
      <c r="BS56" s="118">
        <v>8.94</v>
      </c>
      <c r="BT56" s="118">
        <v>8.7100000000000009</v>
      </c>
      <c r="BU56" s="118">
        <v>8.1999999999999993</v>
      </c>
      <c r="BV56" s="118">
        <v>8.65</v>
      </c>
      <c r="BW56" s="118">
        <v>8.43</v>
      </c>
      <c r="BX56" s="118">
        <v>8.57</v>
      </c>
      <c r="BY56" s="118">
        <v>8.82</v>
      </c>
      <c r="BZ56" s="118">
        <v>8.64</v>
      </c>
      <c r="CA56" s="118">
        <v>8.64</v>
      </c>
    </row>
    <row r="57" spans="2:79">
      <c r="B57" s="103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9"/>
      <c r="T57" s="179"/>
      <c r="U57" s="179"/>
      <c r="V57" s="179"/>
      <c r="W57" s="179"/>
      <c r="X57" s="179"/>
      <c r="Y57" s="179"/>
      <c r="Z57" s="179"/>
      <c r="AA57" s="179"/>
      <c r="AB57" s="179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9"/>
      <c r="BG57" s="179"/>
      <c r="BH57" s="180"/>
      <c r="BI57" s="179"/>
      <c r="BJ57" s="179"/>
      <c r="BK57" s="179"/>
      <c r="BL57" s="179"/>
      <c r="BM57" s="179"/>
      <c r="BN57" s="179"/>
      <c r="BO57" s="179"/>
      <c r="BP57" s="179"/>
      <c r="BQ57" s="179"/>
      <c r="BR57" s="179"/>
      <c r="BS57" s="179"/>
      <c r="BT57" s="179"/>
      <c r="BU57" s="179"/>
      <c r="BV57" s="179"/>
      <c r="BW57" s="179"/>
      <c r="BX57" s="179"/>
      <c r="BY57" s="179"/>
      <c r="BZ57" s="179"/>
      <c r="CA57" s="179"/>
    </row>
    <row r="58" spans="2:79" hidden="1"/>
    <row r="59" spans="2:79" hidden="1"/>
    <row r="60" spans="2:79" hidden="1"/>
    <row r="61" spans="2:79" hidden="1"/>
    <row r="62" spans="2:79" hidden="1"/>
    <row r="63" spans="2:79" hidden="1"/>
    <row r="64" spans="2:79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</sheetData>
  <pageMargins left="0.511811024" right="0.511811024" top="0.78740157499999996" bottom="0.78740157499999996" header="0.31496062000000002" footer="0.31496062000000002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T47"/>
  <sheetViews>
    <sheetView showGridLines="0" zoomScale="85" zoomScaleNormal="85" workbookViewId="0">
      <pane xSplit="2" ySplit="4" topLeftCell="C5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B15" sqref="B15"/>
    </sheetView>
  </sheetViews>
  <sheetFormatPr defaultColWidth="0" defaultRowHeight="15" zeroHeight="1" outlineLevelCol="1"/>
  <cols>
    <col min="1" max="1" width="3.28515625" style="57" customWidth="1"/>
    <col min="2" max="2" width="45.5703125" style="12" customWidth="1"/>
    <col min="3" max="3" width="8.140625" style="12" customWidth="1"/>
    <col min="4" max="7" width="11.140625" style="12" hidden="1" customWidth="1" outlineLevel="1"/>
    <col min="8" max="8" width="8.140625" style="12" customWidth="1" collapsed="1"/>
    <col min="9" max="10" width="9.28515625" style="12" hidden="1" customWidth="1" outlineLevel="1"/>
    <col min="11" max="12" width="8.5703125" style="12" hidden="1" customWidth="1" outlineLevel="1"/>
    <col min="13" max="13" width="8.140625" style="12" customWidth="1" collapsed="1"/>
    <col min="14" max="14" width="8.5703125" style="12" hidden="1" customWidth="1" outlineLevel="1"/>
    <col min="15" max="15" width="9.28515625" style="12" hidden="1" customWidth="1" outlineLevel="1"/>
    <col min="16" max="16" width="8.5703125" style="12" hidden="1" customWidth="1" outlineLevel="1"/>
    <col min="17" max="17" width="7.7109375" style="12" hidden="1" customWidth="1" outlineLevel="1"/>
    <col min="18" max="18" width="7.5703125" style="12" customWidth="1" collapsed="1"/>
    <col min="19" max="19" width="7.7109375" style="19" hidden="1" customWidth="1" outlineLevel="1"/>
    <col min="20" max="20" width="9.28515625" style="19" hidden="1" customWidth="1" outlineLevel="1"/>
    <col min="21" max="22" width="7.7109375" style="19" hidden="1" customWidth="1" outlineLevel="1"/>
    <col min="23" max="23" width="7.5703125" style="19" customWidth="1" collapsed="1"/>
    <col min="24" max="24" width="7.7109375" style="19" hidden="1" customWidth="1" outlineLevel="1"/>
    <col min="25" max="25" width="9.28515625" style="19" hidden="1" customWidth="1" outlineLevel="1"/>
    <col min="26" max="27" width="7.7109375" style="19" hidden="1" customWidth="1" outlineLevel="1"/>
    <col min="28" max="28" width="7.5703125" style="19" customWidth="1" collapsed="1"/>
    <col min="29" max="29" width="8.42578125" style="19" hidden="1" customWidth="1" outlineLevel="1"/>
    <col min="30" max="30" width="9.28515625" style="19" hidden="1" customWidth="1" outlineLevel="1"/>
    <col min="31" max="32" width="7.7109375" style="19" hidden="1" customWidth="1" outlineLevel="1"/>
    <col min="33" max="33" width="7.5703125" style="19" customWidth="1" collapsed="1"/>
    <col min="34" max="34" width="7.7109375" style="19" hidden="1" customWidth="1" outlineLevel="1"/>
    <col min="35" max="35" width="9.28515625" style="19" hidden="1" customWidth="1" outlineLevel="1"/>
    <col min="36" max="37" width="7.7109375" style="19" hidden="1" customWidth="1" outlineLevel="1"/>
    <col min="38" max="38" width="7.5703125" style="19" customWidth="1" collapsed="1"/>
    <col min="39" max="39" width="7.7109375" style="19" hidden="1" customWidth="1" outlineLevel="1"/>
    <col min="40" max="40" width="9.28515625" style="19" hidden="1" customWidth="1" outlineLevel="1"/>
    <col min="41" max="42" width="7.7109375" style="19" hidden="1" customWidth="1" outlineLevel="1"/>
    <col min="43" max="43" width="7.5703125" style="19" customWidth="1" collapsed="1"/>
    <col min="44" max="44" width="7.7109375" style="19" hidden="1" customWidth="1" outlineLevel="1"/>
    <col min="45" max="45" width="9.28515625" style="19" hidden="1" customWidth="1" outlineLevel="1"/>
    <col min="46" max="47" width="7.7109375" style="19" hidden="1" customWidth="1" outlineLevel="1"/>
    <col min="48" max="48" width="7.5703125" style="19" customWidth="1" collapsed="1"/>
    <col min="49" max="49" width="7.7109375" style="19" hidden="1" customWidth="1" outlineLevel="1"/>
    <col min="50" max="50" width="8.5703125" style="19" hidden="1" customWidth="1" outlineLevel="1"/>
    <col min="51" max="52" width="7.7109375" style="19" hidden="1" customWidth="1" outlineLevel="1"/>
    <col min="53" max="53" width="7.5703125" style="19" customWidth="1" collapsed="1"/>
    <col min="54" max="54" width="7.7109375" style="19" hidden="1" customWidth="1" outlineLevel="1"/>
    <col min="55" max="55" width="8.5703125" style="19" hidden="1" customWidth="1" outlineLevel="1"/>
    <col min="56" max="57" width="7.7109375" style="19" hidden="1" customWidth="1" outlineLevel="1"/>
    <col min="58" max="58" width="7.5703125" style="19" customWidth="1" collapsed="1"/>
    <col min="59" max="59" width="8.28515625" style="19" hidden="1" customWidth="1" outlineLevel="1"/>
    <col min="60" max="60" width="8.5703125" style="19" hidden="1" customWidth="1" outlineLevel="1"/>
    <col min="61" max="62" width="7.7109375" style="19" hidden="1" customWidth="1" outlineLevel="1"/>
    <col min="63" max="63" width="7.5703125" style="19" customWidth="1" collapsed="1"/>
    <col min="64" max="64" width="7.28515625" style="19" hidden="1" customWidth="1" outlineLevel="1"/>
    <col min="65" max="66" width="7.7109375" style="19" hidden="1" customWidth="1" outlineLevel="1"/>
    <col min="67" max="67" width="7.28515625" style="19" hidden="1" customWidth="1" outlineLevel="1"/>
    <col min="68" max="68" width="7.5703125" style="19" customWidth="1" collapsed="1"/>
    <col min="69" max="69" width="7.28515625" style="19" hidden="1" customWidth="1" outlineLevel="1"/>
    <col min="70" max="70" width="7.7109375" style="19" hidden="1" customWidth="1" outlineLevel="1"/>
    <col min="71" max="72" width="7.28515625" style="19" hidden="1" customWidth="1" outlineLevel="1"/>
    <col min="73" max="73" width="7.5703125" style="19" customWidth="1" collapsed="1"/>
    <col min="74" max="74" width="7.28515625" style="19" hidden="1" customWidth="1" outlineLevel="1"/>
    <col min="75" max="75" width="7.7109375" style="19" hidden="1" customWidth="1" outlineLevel="1"/>
    <col min="76" max="77" width="7.28515625" style="19" hidden="1" customWidth="1" outlineLevel="1"/>
    <col min="78" max="78" width="7.5703125" style="19" customWidth="1" collapsed="1"/>
    <col min="79" max="79" width="7.28515625" style="19" hidden="1" customWidth="1" outlineLevel="1"/>
    <col min="80" max="80" width="8.85546875" style="12" customWidth="1" collapsed="1"/>
    <col min="81" max="117" width="8.85546875" style="12" hidden="1" customWidth="1"/>
    <col min="118" max="124" width="0" style="12" hidden="1" customWidth="1"/>
    <col min="125" max="16384" width="8.85546875" style="12" hidden="1"/>
  </cols>
  <sheetData>
    <row r="1" spans="1:80">
      <c r="O1" s="19"/>
    </row>
    <row r="2" spans="1:80">
      <c r="B2" s="20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E2" s="177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</row>
    <row r="3" spans="1:80" s="26" customFormat="1">
      <c r="A3" s="57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5"/>
      <c r="T3" s="25"/>
      <c r="U3" s="25"/>
      <c r="V3" s="25"/>
      <c r="W3" s="25"/>
      <c r="X3" s="25"/>
      <c r="Y3" s="25"/>
      <c r="Z3" s="25"/>
      <c r="AA3" s="25"/>
      <c r="AB3" s="19"/>
      <c r="AC3" s="19"/>
      <c r="AD3" s="19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</row>
    <row r="4" spans="1:80" s="17" customFormat="1">
      <c r="A4" s="60"/>
      <c r="B4" s="16" t="s">
        <v>330</v>
      </c>
      <c r="C4" s="17" t="s">
        <v>377</v>
      </c>
      <c r="D4" s="17" t="s">
        <v>374</v>
      </c>
      <c r="E4" s="17" t="s">
        <v>369</v>
      </c>
      <c r="F4" s="17" t="s">
        <v>367</v>
      </c>
      <c r="G4" s="17" t="s">
        <v>364</v>
      </c>
      <c r="H4" s="17" t="s">
        <v>358</v>
      </c>
      <c r="I4" s="17" t="s">
        <v>342</v>
      </c>
      <c r="J4" s="17" t="s">
        <v>317</v>
      </c>
      <c r="K4" s="17" t="s">
        <v>315</v>
      </c>
      <c r="L4" s="17" t="s">
        <v>223</v>
      </c>
      <c r="M4" s="17" t="s">
        <v>217</v>
      </c>
      <c r="N4" s="17" t="s">
        <v>214</v>
      </c>
      <c r="O4" s="17" t="s">
        <v>212</v>
      </c>
      <c r="P4" s="17" t="s">
        <v>210</v>
      </c>
      <c r="Q4" s="17" t="s">
        <v>207</v>
      </c>
      <c r="R4" s="17" t="s">
        <v>202</v>
      </c>
      <c r="S4" s="17" t="s">
        <v>200</v>
      </c>
      <c r="T4" s="17" t="s">
        <v>196</v>
      </c>
      <c r="U4" s="17" t="s">
        <v>194</v>
      </c>
      <c r="V4" s="17" t="s">
        <v>159</v>
      </c>
      <c r="W4" s="17" t="s">
        <v>156</v>
      </c>
      <c r="X4" s="17" t="s">
        <v>153</v>
      </c>
      <c r="Y4" s="17" t="s">
        <v>146</v>
      </c>
      <c r="Z4" s="17" t="s">
        <v>144</v>
      </c>
      <c r="AA4" s="17" t="s">
        <v>139</v>
      </c>
      <c r="AB4" s="17" t="s">
        <v>132</v>
      </c>
      <c r="AC4" s="17" t="s">
        <v>125</v>
      </c>
      <c r="AD4" s="17" t="s">
        <v>123</v>
      </c>
      <c r="AE4" s="17" t="s">
        <v>122</v>
      </c>
      <c r="AF4" s="17" t="s">
        <v>110</v>
      </c>
      <c r="AG4" s="17" t="s">
        <v>106</v>
      </c>
      <c r="AH4" s="17" t="s">
        <v>102</v>
      </c>
      <c r="AI4" s="17" t="s">
        <v>85</v>
      </c>
      <c r="AJ4" s="17" t="s">
        <v>95</v>
      </c>
      <c r="AK4" s="17" t="s">
        <v>96</v>
      </c>
      <c r="AL4" s="17" t="s">
        <v>97</v>
      </c>
      <c r="AM4" s="17" t="s">
        <v>98</v>
      </c>
      <c r="AN4" s="17" t="s">
        <v>90</v>
      </c>
      <c r="AO4" s="17" t="s">
        <v>91</v>
      </c>
      <c r="AP4" s="17" t="s">
        <v>92</v>
      </c>
      <c r="AQ4" s="17" t="s">
        <v>93</v>
      </c>
      <c r="AR4" s="17" t="s">
        <v>94</v>
      </c>
      <c r="AS4" s="17">
        <v>2012</v>
      </c>
      <c r="AT4" s="17" t="s">
        <v>55</v>
      </c>
      <c r="AU4" s="17" t="s">
        <v>54</v>
      </c>
      <c r="AV4" s="17" t="s">
        <v>52</v>
      </c>
      <c r="AW4" s="17" t="s">
        <v>51</v>
      </c>
      <c r="AX4" s="17">
        <v>2011</v>
      </c>
      <c r="AY4" s="17" t="s">
        <v>50</v>
      </c>
      <c r="AZ4" s="17" t="s">
        <v>49</v>
      </c>
      <c r="BA4" s="17" t="s">
        <v>48</v>
      </c>
      <c r="BB4" s="17" t="s">
        <v>35</v>
      </c>
      <c r="BC4" s="17">
        <v>2010</v>
      </c>
      <c r="BD4" s="17" t="s">
        <v>33</v>
      </c>
      <c r="BE4" s="17" t="s">
        <v>32</v>
      </c>
      <c r="BF4" s="17" t="s">
        <v>30</v>
      </c>
      <c r="BG4" s="17" t="s">
        <v>29</v>
      </c>
      <c r="BH4" s="17">
        <v>2009</v>
      </c>
      <c r="BI4" s="17" t="s">
        <v>28</v>
      </c>
      <c r="BJ4" s="17" t="s">
        <v>27</v>
      </c>
      <c r="BK4" s="17" t="s">
        <v>25</v>
      </c>
      <c r="BL4" s="17" t="s">
        <v>26</v>
      </c>
      <c r="BM4" s="17">
        <v>2008</v>
      </c>
      <c r="BN4" s="17" t="s">
        <v>24</v>
      </c>
      <c r="BO4" s="17" t="s">
        <v>23</v>
      </c>
      <c r="BP4" s="17" t="s">
        <v>22</v>
      </c>
      <c r="BQ4" s="17" t="s">
        <v>20</v>
      </c>
      <c r="BR4" s="17">
        <v>2007</v>
      </c>
      <c r="BS4" s="17" t="s">
        <v>19</v>
      </c>
      <c r="BT4" s="17" t="s">
        <v>17</v>
      </c>
      <c r="BU4" s="17" t="s">
        <v>18</v>
      </c>
      <c r="BV4" s="17" t="s">
        <v>16</v>
      </c>
      <c r="BW4" s="17">
        <v>2006</v>
      </c>
      <c r="BX4" s="17" t="s">
        <v>0</v>
      </c>
      <c r="BY4" s="17" t="s">
        <v>1</v>
      </c>
      <c r="BZ4" s="17" t="s">
        <v>2</v>
      </c>
      <c r="CA4" s="17" t="s">
        <v>3</v>
      </c>
      <c r="CB4" s="120"/>
    </row>
    <row r="5" spans="1:80" s="3" customFormat="1">
      <c r="A5" s="57"/>
      <c r="B5" s="2" t="s">
        <v>21</v>
      </c>
      <c r="C5" s="31">
        <f t="shared" ref="C5:H5" si="0">SUM(C6:C11)</f>
        <v>1256.498</v>
      </c>
      <c r="D5" s="31">
        <f t="shared" si="0"/>
        <v>1160.721</v>
      </c>
      <c r="E5" s="31">
        <f t="shared" si="0"/>
        <v>4524.6509999999998</v>
      </c>
      <c r="F5" s="31">
        <f t="shared" si="0"/>
        <v>1205.404</v>
      </c>
      <c r="G5" s="31">
        <f t="shared" si="0"/>
        <v>1194.1320000000001</v>
      </c>
      <c r="H5" s="31">
        <f t="shared" si="0"/>
        <v>1025.1840000000002</v>
      </c>
      <c r="I5" s="31">
        <v>1099.931</v>
      </c>
      <c r="J5" s="31">
        <v>4461.8960000000006</v>
      </c>
      <c r="K5" s="31">
        <v>1237.6190000000001</v>
      </c>
      <c r="L5" s="31">
        <v>1108.3910000000001</v>
      </c>
      <c r="M5" s="31">
        <v>1105.2490000000003</v>
      </c>
      <c r="N5" s="31">
        <v>1010.6369999999999</v>
      </c>
      <c r="O5" s="31">
        <v>3634.0129999999999</v>
      </c>
      <c r="P5" s="31">
        <v>1001.7</v>
      </c>
      <c r="Q5" s="31">
        <v>892.64300000000003</v>
      </c>
      <c r="R5" s="31">
        <v>836.13900000000001</v>
      </c>
      <c r="S5" s="31">
        <v>903.49300000000005</v>
      </c>
      <c r="T5" s="31">
        <v>3492.9079999999999</v>
      </c>
      <c r="U5" s="31">
        <v>928.12999999999988</v>
      </c>
      <c r="V5" s="31">
        <v>902.93099999999993</v>
      </c>
      <c r="W5" s="31">
        <v>841.03500000000008</v>
      </c>
      <c r="X5" s="31">
        <v>820.82500000000005</v>
      </c>
      <c r="Y5" s="31">
        <v>3086.8849999999998</v>
      </c>
      <c r="Z5" s="31">
        <v>810.07600000000002</v>
      </c>
      <c r="AA5" s="31">
        <v>820.46400000000006</v>
      </c>
      <c r="AB5" s="31">
        <v>727.43299999999999</v>
      </c>
      <c r="AC5" s="31">
        <v>726.66500000000008</v>
      </c>
      <c r="AD5" s="31">
        <v>3325.26</v>
      </c>
      <c r="AE5" s="31">
        <v>855.58</v>
      </c>
      <c r="AF5" s="31">
        <v>857.94399999999996</v>
      </c>
      <c r="AG5" s="31">
        <v>796.40499999999997</v>
      </c>
      <c r="AH5" s="31">
        <v>816.06500000000005</v>
      </c>
      <c r="AI5" s="31">
        <v>3457.991</v>
      </c>
      <c r="AJ5" s="31">
        <v>865.33100000000002</v>
      </c>
      <c r="AK5" s="31">
        <v>848</v>
      </c>
      <c r="AL5" s="31">
        <v>952.3</v>
      </c>
      <c r="AM5" s="31">
        <v>797.1</v>
      </c>
      <c r="AN5" s="31">
        <v>3241.3</v>
      </c>
      <c r="AO5" s="31">
        <v>868.8</v>
      </c>
      <c r="AP5" s="31">
        <v>851.8</v>
      </c>
      <c r="AQ5" s="31">
        <v>802.7</v>
      </c>
      <c r="AR5" s="31">
        <v>717.9</v>
      </c>
      <c r="AS5" s="31">
        <v>2657.1</v>
      </c>
      <c r="AT5" s="31">
        <v>790.4</v>
      </c>
      <c r="AU5" s="31">
        <v>763.99400000000003</v>
      </c>
      <c r="AV5" s="31">
        <v>576.09400000000005</v>
      </c>
      <c r="AW5" s="31">
        <v>526.70000000000005</v>
      </c>
      <c r="AX5" s="31">
        <v>1985.1</v>
      </c>
      <c r="AY5" s="31">
        <v>535.29999999999995</v>
      </c>
      <c r="AZ5" s="31">
        <v>512.29999999999995</v>
      </c>
      <c r="BA5" s="31">
        <v>479.9</v>
      </c>
      <c r="BB5" s="31">
        <v>457.6</v>
      </c>
      <c r="BC5" s="31">
        <v>1528.2</v>
      </c>
      <c r="BD5" s="31">
        <v>397.5</v>
      </c>
      <c r="BE5" s="31">
        <v>380.33300000000003</v>
      </c>
      <c r="BF5" s="31">
        <v>359.48200000000003</v>
      </c>
      <c r="BG5" s="31">
        <v>390.90600000000001</v>
      </c>
      <c r="BH5" s="31">
        <v>1076.4000000000001</v>
      </c>
      <c r="BI5" s="31">
        <v>313.39999999999998</v>
      </c>
      <c r="BJ5" s="31">
        <v>274.89999999999998</v>
      </c>
      <c r="BK5" s="31">
        <v>242.8</v>
      </c>
      <c r="BL5" s="31">
        <v>245.3</v>
      </c>
      <c r="BM5" s="31">
        <v>886.3</v>
      </c>
      <c r="BN5" s="31">
        <v>253.7</v>
      </c>
      <c r="BO5" s="31">
        <v>223.4</v>
      </c>
      <c r="BP5" s="31">
        <v>206.1</v>
      </c>
      <c r="BQ5" s="31">
        <v>203.2</v>
      </c>
      <c r="BR5" s="31">
        <v>680.8</v>
      </c>
      <c r="BS5" s="31">
        <v>181.4</v>
      </c>
      <c r="BT5" s="31">
        <v>173.2</v>
      </c>
      <c r="BU5" s="31">
        <v>155.5</v>
      </c>
      <c r="BV5" s="31">
        <v>170.6</v>
      </c>
      <c r="BW5" s="31">
        <v>603.9</v>
      </c>
      <c r="BX5" s="31">
        <v>158.6</v>
      </c>
      <c r="BY5" s="31">
        <v>149.30000000000001</v>
      </c>
      <c r="BZ5" s="31">
        <v>140.19999999999999</v>
      </c>
      <c r="CA5" s="31">
        <v>155.80000000000001</v>
      </c>
      <c r="CB5" s="32"/>
    </row>
    <row r="6" spans="1:80">
      <c r="B6" s="28" t="s">
        <v>297</v>
      </c>
      <c r="C6" s="40">
        <v>848.43799999999999</v>
      </c>
      <c r="D6" s="40">
        <v>829.298</v>
      </c>
      <c r="E6" s="40">
        <v>3023.8530000000001</v>
      </c>
      <c r="F6" s="40">
        <v>831.72400000000005</v>
      </c>
      <c r="G6" s="40">
        <v>774.74199999999996</v>
      </c>
      <c r="H6" s="40">
        <v>638.25099999999998</v>
      </c>
      <c r="I6" s="40">
        <v>779.13599999999997</v>
      </c>
      <c r="J6" s="40">
        <v>2952.136</v>
      </c>
      <c r="K6" s="40">
        <v>818.66099999999994</v>
      </c>
      <c r="L6" s="40">
        <v>782.93600000000004</v>
      </c>
      <c r="M6" s="40">
        <v>691.13900000000001</v>
      </c>
      <c r="N6" s="40">
        <v>659.4</v>
      </c>
      <c r="O6" s="40">
        <v>2528.66</v>
      </c>
      <c r="P6" s="40">
        <v>642.6</v>
      </c>
      <c r="Q6" s="40">
        <v>629.29999999999995</v>
      </c>
      <c r="R6" s="40">
        <v>584.33900000000006</v>
      </c>
      <c r="S6" s="40">
        <v>672.39499999999998</v>
      </c>
      <c r="T6" s="40">
        <v>2533.9940000000001</v>
      </c>
      <c r="U6" s="40">
        <v>643.64</v>
      </c>
      <c r="V6" s="40">
        <v>649.9</v>
      </c>
      <c r="W6" s="40">
        <v>603.81399999999996</v>
      </c>
      <c r="X6" s="40">
        <v>636.65200000000004</v>
      </c>
      <c r="Y6" s="40">
        <v>2261.451</v>
      </c>
      <c r="Z6" s="40">
        <v>582.27700000000004</v>
      </c>
      <c r="AA6" s="40">
        <v>559.64099999999996</v>
      </c>
      <c r="AB6" s="40">
        <v>539.226</v>
      </c>
      <c r="AC6" s="40">
        <v>580.30700000000002</v>
      </c>
      <c r="AD6" s="40">
        <v>2108.1869999999999</v>
      </c>
      <c r="AE6" s="40">
        <v>558.90599999999995</v>
      </c>
      <c r="AF6" s="40">
        <v>545.89599999999996</v>
      </c>
      <c r="AG6" s="40">
        <v>494.05</v>
      </c>
      <c r="AH6" s="40">
        <v>509.33499999999998</v>
      </c>
      <c r="AI6" s="40">
        <v>1887.682</v>
      </c>
      <c r="AJ6" s="40">
        <v>508.12900000000002</v>
      </c>
      <c r="AK6" s="40">
        <v>486</v>
      </c>
      <c r="AL6" s="40">
        <v>437.1</v>
      </c>
      <c r="AM6" s="40">
        <v>456.3</v>
      </c>
      <c r="AN6" s="40">
        <v>1689.2</v>
      </c>
      <c r="AO6" s="40">
        <v>439.1</v>
      </c>
      <c r="AP6" s="40">
        <v>437.6</v>
      </c>
      <c r="AQ6" s="40">
        <v>403.5</v>
      </c>
      <c r="AR6" s="40">
        <v>409</v>
      </c>
      <c r="AS6" s="40">
        <v>1548.2</v>
      </c>
      <c r="AT6" s="40">
        <v>406.5</v>
      </c>
      <c r="AU6" s="40">
        <v>400.9</v>
      </c>
      <c r="AV6" s="40">
        <v>353.113</v>
      </c>
      <c r="AW6" s="40">
        <v>387.66899999999998</v>
      </c>
      <c r="AX6" s="40">
        <v>1389.7</v>
      </c>
      <c r="AY6" s="40">
        <v>366.4</v>
      </c>
      <c r="AZ6" s="40">
        <v>354.69799999999998</v>
      </c>
      <c r="BA6" s="40">
        <v>330.38799999999998</v>
      </c>
      <c r="BB6" s="40">
        <v>338.20499999999998</v>
      </c>
      <c r="BC6" s="40">
        <v>1233.26</v>
      </c>
      <c r="BD6" s="40">
        <v>330.178</v>
      </c>
      <c r="BE6" s="40">
        <v>316.91800000000001</v>
      </c>
      <c r="BF6" s="40">
        <v>289.3</v>
      </c>
      <c r="BG6" s="40">
        <v>296.86900000000003</v>
      </c>
      <c r="BH6" s="40">
        <v>997.14800000000002</v>
      </c>
      <c r="BI6" s="40">
        <v>292.00299999999999</v>
      </c>
      <c r="BJ6" s="40">
        <v>253.18100000000001</v>
      </c>
      <c r="BK6" s="40">
        <v>224.62799999999999</v>
      </c>
      <c r="BL6" s="40">
        <v>227.33600000000001</v>
      </c>
      <c r="BM6" s="40">
        <v>830.4</v>
      </c>
      <c r="BN6" s="40">
        <v>224.1</v>
      </c>
      <c r="BO6" s="40">
        <v>214.3</v>
      </c>
      <c r="BP6" s="40">
        <v>197.5</v>
      </c>
      <c r="BQ6" s="40">
        <v>194.6</v>
      </c>
      <c r="BR6" s="40">
        <v>654</v>
      </c>
      <c r="BS6" s="40">
        <v>173.6</v>
      </c>
      <c r="BT6" s="40">
        <v>167.1</v>
      </c>
      <c r="BU6" s="40">
        <v>149.9</v>
      </c>
      <c r="BV6" s="40">
        <v>164.2</v>
      </c>
      <c r="BW6" s="40">
        <v>583.9</v>
      </c>
      <c r="BX6" s="40">
        <v>152.1</v>
      </c>
      <c r="BY6" s="40">
        <v>144.80000000000001</v>
      </c>
      <c r="BZ6" s="40">
        <v>136</v>
      </c>
      <c r="CA6" s="40">
        <v>150.9</v>
      </c>
      <c r="CB6" s="34"/>
    </row>
    <row r="7" spans="1:80">
      <c r="B7" s="63" t="s">
        <v>348</v>
      </c>
      <c r="C7" s="64">
        <v>11.391999999999999</v>
      </c>
      <c r="D7" s="64">
        <v>7.351</v>
      </c>
      <c r="E7" s="64">
        <v>32.362000000000002</v>
      </c>
      <c r="F7" s="64">
        <v>4.34</v>
      </c>
      <c r="G7" s="64">
        <v>8.82</v>
      </c>
      <c r="H7" s="64">
        <v>12.254</v>
      </c>
      <c r="I7" s="64">
        <v>6.9480000000000004</v>
      </c>
      <c r="J7" s="64">
        <v>24.259999999999998</v>
      </c>
      <c r="K7" s="64">
        <v>3.6970000000000001</v>
      </c>
      <c r="L7" s="64">
        <v>6.0330000000000004</v>
      </c>
      <c r="M7" s="64">
        <v>5.9930000000000003</v>
      </c>
      <c r="N7" s="64">
        <v>8.5370000000000008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  <c r="CB7" s="34"/>
    </row>
    <row r="8" spans="1:80">
      <c r="B8" s="28" t="s">
        <v>303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348.75200000000001</v>
      </c>
      <c r="AE8" s="40">
        <v>100.55200000000001</v>
      </c>
      <c r="AF8" s="40">
        <v>103.8</v>
      </c>
      <c r="AG8" s="40">
        <v>75.340999999999994</v>
      </c>
      <c r="AH8" s="40">
        <v>69.772000000000006</v>
      </c>
      <c r="AI8" s="40">
        <v>283.54199999999997</v>
      </c>
      <c r="AJ8" s="40">
        <v>68.457999999999998</v>
      </c>
      <c r="AK8" s="40">
        <v>73</v>
      </c>
      <c r="AL8" s="40">
        <v>65.8</v>
      </c>
      <c r="AM8" s="40">
        <v>76.3</v>
      </c>
      <c r="AN8" s="40">
        <v>365.59999999999997</v>
      </c>
      <c r="AO8" s="40">
        <v>91.385999999999996</v>
      </c>
      <c r="AP8" s="40">
        <v>90.3</v>
      </c>
      <c r="AQ8" s="40">
        <v>91.7</v>
      </c>
      <c r="AR8" s="40">
        <v>92.3</v>
      </c>
      <c r="AS8" s="40">
        <v>381.3</v>
      </c>
      <c r="AT8" s="40">
        <v>98.902000000000001</v>
      </c>
      <c r="AU8" s="40">
        <v>102.764</v>
      </c>
      <c r="AV8" s="40">
        <v>93.938999999999993</v>
      </c>
      <c r="AW8" s="40">
        <v>85.777000000000001</v>
      </c>
      <c r="AX8" s="40">
        <v>342.2</v>
      </c>
      <c r="AY8" s="40">
        <v>91.4</v>
      </c>
      <c r="AZ8" s="40">
        <v>94.185999999999993</v>
      </c>
      <c r="BA8" s="40">
        <v>81.454999999999998</v>
      </c>
      <c r="BB8" s="40">
        <v>75.2</v>
      </c>
      <c r="BC8" s="40">
        <v>72.103000000000009</v>
      </c>
      <c r="BD8" s="40">
        <v>18.103999999999999</v>
      </c>
      <c r="BE8" s="40">
        <v>21.673000000000002</v>
      </c>
      <c r="BF8" s="40">
        <v>13.744999999999999</v>
      </c>
      <c r="BG8" s="40">
        <v>18.581</v>
      </c>
      <c r="BH8" s="40">
        <v>39.186999999999998</v>
      </c>
      <c r="BI8" s="40">
        <v>11.1</v>
      </c>
      <c r="BJ8" s="40">
        <v>11.7</v>
      </c>
      <c r="BK8" s="40">
        <v>9.4309999999999992</v>
      </c>
      <c r="BL8" s="40">
        <v>7</v>
      </c>
      <c r="BM8" s="40">
        <v>0</v>
      </c>
      <c r="BN8" s="40">
        <v>0</v>
      </c>
      <c r="BO8" s="40">
        <v>0</v>
      </c>
      <c r="BP8" s="40">
        <v>0</v>
      </c>
      <c r="BQ8" s="40">
        <v>0</v>
      </c>
      <c r="BR8" s="40">
        <v>0</v>
      </c>
      <c r="BS8" s="40">
        <v>0</v>
      </c>
      <c r="BT8" s="40">
        <v>0</v>
      </c>
      <c r="BU8" s="40">
        <v>0</v>
      </c>
      <c r="BV8" s="40">
        <v>0</v>
      </c>
      <c r="BW8" s="40">
        <v>0</v>
      </c>
      <c r="BX8" s="40">
        <v>0</v>
      </c>
      <c r="BY8" s="40">
        <v>0</v>
      </c>
      <c r="BZ8" s="40">
        <v>0</v>
      </c>
      <c r="CA8" s="40">
        <v>0</v>
      </c>
      <c r="CB8" s="34"/>
    </row>
    <row r="9" spans="1:80">
      <c r="B9" s="28" t="s">
        <v>304</v>
      </c>
      <c r="C9" s="40">
        <v>25.062999999999999</v>
      </c>
      <c r="D9" s="40">
        <v>25.593</v>
      </c>
      <c r="E9" s="40">
        <v>96.134</v>
      </c>
      <c r="F9" s="40">
        <v>27.24</v>
      </c>
      <c r="G9" s="40">
        <v>22.170999999999999</v>
      </c>
      <c r="H9" s="40">
        <v>21.734000000000002</v>
      </c>
      <c r="I9" s="40">
        <v>24.989000000000001</v>
      </c>
      <c r="J9" s="40">
        <v>87.643000000000001</v>
      </c>
      <c r="K9" s="40">
        <v>22.594999999999999</v>
      </c>
      <c r="L9" s="40">
        <v>20.062999999999999</v>
      </c>
      <c r="M9" s="40">
        <v>22.085000000000001</v>
      </c>
      <c r="N9" s="40">
        <v>22.9</v>
      </c>
      <c r="O9" s="40">
        <v>96.870999999999995</v>
      </c>
      <c r="P9" s="40">
        <v>22</v>
      </c>
      <c r="Q9" s="40">
        <v>21.4</v>
      </c>
      <c r="R9" s="40">
        <v>24.472999999999999</v>
      </c>
      <c r="S9" s="40">
        <v>25.56</v>
      </c>
      <c r="T9" s="40">
        <v>95.745999999999995</v>
      </c>
      <c r="U9" s="40">
        <v>24.934999999999999</v>
      </c>
      <c r="V9" s="40">
        <v>23.414000000000001</v>
      </c>
      <c r="W9" s="40">
        <v>24.003</v>
      </c>
      <c r="X9" s="40">
        <v>23.393999999999998</v>
      </c>
      <c r="Y9" s="40">
        <v>83.525000000000006</v>
      </c>
      <c r="Z9" s="40">
        <v>20.977</v>
      </c>
      <c r="AA9" s="40">
        <v>22.068000000000001</v>
      </c>
      <c r="AB9" s="40">
        <v>20.93</v>
      </c>
      <c r="AC9" s="40">
        <v>17.303999999999998</v>
      </c>
      <c r="AD9" s="40">
        <v>72.528000000000006</v>
      </c>
      <c r="AE9" s="40">
        <v>21.709</v>
      </c>
      <c r="AF9" s="40">
        <v>16.920000000000002</v>
      </c>
      <c r="AG9" s="40">
        <v>17.22</v>
      </c>
      <c r="AH9" s="40">
        <v>16.7</v>
      </c>
      <c r="AI9" s="40">
        <v>64.855999999999995</v>
      </c>
      <c r="AJ9" s="40">
        <v>17.423999999999999</v>
      </c>
      <c r="AK9" s="40">
        <v>17.3</v>
      </c>
      <c r="AL9" s="40">
        <v>15.5</v>
      </c>
      <c r="AM9" s="40">
        <v>14.6</v>
      </c>
      <c r="AN9" s="40">
        <v>55.603000000000002</v>
      </c>
      <c r="AO9" s="40">
        <v>14</v>
      </c>
      <c r="AP9" s="40">
        <v>14.3</v>
      </c>
      <c r="AQ9" s="40">
        <v>14</v>
      </c>
      <c r="AR9" s="40">
        <v>13.2</v>
      </c>
      <c r="AS9" s="40">
        <v>58.8</v>
      </c>
      <c r="AT9" s="40">
        <v>15.7</v>
      </c>
      <c r="AU9" s="40">
        <v>14.981999999999999</v>
      </c>
      <c r="AV9" s="40">
        <v>14.738</v>
      </c>
      <c r="AW9" s="40">
        <v>13.359</v>
      </c>
      <c r="AX9" s="40">
        <v>53.835000000000001</v>
      </c>
      <c r="AY9" s="40">
        <v>13.984</v>
      </c>
      <c r="AZ9" s="40">
        <v>14.346</v>
      </c>
      <c r="BA9" s="40">
        <v>13.4</v>
      </c>
      <c r="BB9" s="40">
        <v>12.105</v>
      </c>
      <c r="BC9" s="40">
        <v>48.183999999999997</v>
      </c>
      <c r="BD9" s="40">
        <v>12.382</v>
      </c>
      <c r="BE9" s="40">
        <v>8.5449999999999999</v>
      </c>
      <c r="BF9" s="40">
        <v>15.772</v>
      </c>
      <c r="BG9" s="40">
        <v>11.484999999999999</v>
      </c>
      <c r="BH9" s="40">
        <v>40.110999999999997</v>
      </c>
      <c r="BI9" s="40">
        <v>10.3</v>
      </c>
      <c r="BJ9" s="40">
        <v>10.1</v>
      </c>
      <c r="BK9" s="40">
        <v>8.7650000000000006</v>
      </c>
      <c r="BL9" s="40">
        <v>11</v>
      </c>
      <c r="BM9" s="40">
        <v>55.9</v>
      </c>
      <c r="BN9" s="40">
        <v>29.6</v>
      </c>
      <c r="BO9" s="40">
        <v>9.1</v>
      </c>
      <c r="BP9" s="40">
        <v>8.6</v>
      </c>
      <c r="BQ9" s="40">
        <v>8.6</v>
      </c>
      <c r="BR9" s="40">
        <v>26.8</v>
      </c>
      <c r="BS9" s="40">
        <v>7.8</v>
      </c>
      <c r="BT9" s="40">
        <v>6.1</v>
      </c>
      <c r="BU9" s="40">
        <v>5.6</v>
      </c>
      <c r="BV9" s="40">
        <v>6.4</v>
      </c>
      <c r="BW9" s="40">
        <v>20</v>
      </c>
      <c r="BX9" s="40">
        <v>6.4</v>
      </c>
      <c r="BY9" s="40">
        <v>4.5</v>
      </c>
      <c r="BZ9" s="40">
        <v>4.2</v>
      </c>
      <c r="CA9" s="40">
        <v>4.9000000000000004</v>
      </c>
      <c r="CB9" s="34"/>
    </row>
    <row r="10" spans="1:80">
      <c r="B10" s="29" t="s">
        <v>305</v>
      </c>
      <c r="C10" s="40">
        <v>130.005</v>
      </c>
      <c r="D10" s="40">
        <v>128.92599999999999</v>
      </c>
      <c r="E10" s="40">
        <v>390.83</v>
      </c>
      <c r="F10" s="40">
        <v>110.371</v>
      </c>
      <c r="G10" s="40">
        <v>101.12</v>
      </c>
      <c r="H10" s="40">
        <v>92.507999999999996</v>
      </c>
      <c r="I10" s="40">
        <v>86.831000000000003</v>
      </c>
      <c r="J10" s="40">
        <v>390.15899999999999</v>
      </c>
      <c r="K10" s="40">
        <v>87.099000000000004</v>
      </c>
      <c r="L10" s="40">
        <v>100.03700000000001</v>
      </c>
      <c r="M10" s="40">
        <v>108.023</v>
      </c>
      <c r="N10" s="40">
        <v>95</v>
      </c>
      <c r="O10" s="40">
        <v>355.416</v>
      </c>
      <c r="P10" s="40">
        <v>83.4</v>
      </c>
      <c r="Q10" s="40">
        <v>103.045</v>
      </c>
      <c r="R10" s="40">
        <v>90.201999999999998</v>
      </c>
      <c r="S10" s="40">
        <v>78.793000000000006</v>
      </c>
      <c r="T10" s="40">
        <v>276.63200000000001</v>
      </c>
      <c r="U10" s="40">
        <v>74.355999999999995</v>
      </c>
      <c r="V10" s="40">
        <v>63.067999999999998</v>
      </c>
      <c r="W10" s="40">
        <v>65.555000000000007</v>
      </c>
      <c r="X10" s="40">
        <v>73.653999999999996</v>
      </c>
      <c r="Y10" s="40">
        <v>290.50099999999998</v>
      </c>
      <c r="Z10" s="40">
        <v>78.542000000000002</v>
      </c>
      <c r="AA10" s="40">
        <v>76.063000000000002</v>
      </c>
      <c r="AB10" s="40">
        <v>71.444999999999993</v>
      </c>
      <c r="AC10" s="40">
        <v>64.45</v>
      </c>
      <c r="AD10" s="40">
        <v>352.702</v>
      </c>
      <c r="AE10" s="40">
        <v>66.412000000000006</v>
      </c>
      <c r="AF10" s="40">
        <v>79.652000000000001</v>
      </c>
      <c r="AG10" s="40">
        <v>94.593000000000004</v>
      </c>
      <c r="AH10" s="40">
        <v>112</v>
      </c>
      <c r="AI10" s="40">
        <v>508.34699999999998</v>
      </c>
      <c r="AJ10" s="40">
        <v>122.09099999999999</v>
      </c>
      <c r="AK10" s="40">
        <v>133</v>
      </c>
      <c r="AL10" s="40">
        <v>127.7</v>
      </c>
      <c r="AM10" s="40">
        <v>130.30000000000001</v>
      </c>
      <c r="AN10" s="40">
        <v>625</v>
      </c>
      <c r="AO10" s="40">
        <v>150.238</v>
      </c>
      <c r="AP10" s="40">
        <v>166.2</v>
      </c>
      <c r="AQ10" s="40">
        <v>163.38300000000001</v>
      </c>
      <c r="AR10" s="40">
        <v>145.26300000000001</v>
      </c>
      <c r="AS10" s="40">
        <v>370.25099999999998</v>
      </c>
      <c r="AT10" s="40">
        <v>162.142</v>
      </c>
      <c r="AU10" s="40">
        <v>157.28299999999999</v>
      </c>
      <c r="AV10" s="40">
        <v>50.826000000000001</v>
      </c>
      <c r="AW10" s="40">
        <v>0</v>
      </c>
      <c r="AX10" s="40">
        <v>0</v>
      </c>
      <c r="AY10" s="40" t="s">
        <v>80</v>
      </c>
      <c r="AZ10" s="40" t="s">
        <v>80</v>
      </c>
      <c r="BA10" s="40" t="s">
        <v>80</v>
      </c>
      <c r="BB10" s="40" t="s">
        <v>80</v>
      </c>
      <c r="BC10" s="40" t="s">
        <v>80</v>
      </c>
      <c r="BD10" s="40" t="s">
        <v>80</v>
      </c>
      <c r="BE10" s="40" t="s">
        <v>80</v>
      </c>
      <c r="BF10" s="40" t="s">
        <v>80</v>
      </c>
      <c r="BG10" s="40" t="s">
        <v>80</v>
      </c>
      <c r="BH10" s="40" t="s">
        <v>80</v>
      </c>
      <c r="BI10" s="40" t="s">
        <v>80</v>
      </c>
      <c r="BJ10" s="40" t="s">
        <v>80</v>
      </c>
      <c r="BK10" s="40" t="s">
        <v>80</v>
      </c>
      <c r="BL10" s="40" t="s">
        <v>80</v>
      </c>
      <c r="BM10" s="40" t="s">
        <v>80</v>
      </c>
      <c r="BN10" s="40" t="s">
        <v>80</v>
      </c>
      <c r="BO10" s="40" t="s">
        <v>80</v>
      </c>
      <c r="BP10" s="40" t="s">
        <v>80</v>
      </c>
      <c r="BQ10" s="40" t="s">
        <v>80</v>
      </c>
      <c r="BR10" s="40" t="s">
        <v>80</v>
      </c>
      <c r="BS10" s="40" t="s">
        <v>80</v>
      </c>
      <c r="BT10" s="40" t="s">
        <v>80</v>
      </c>
      <c r="BU10" s="40" t="s">
        <v>80</v>
      </c>
      <c r="BV10" s="40" t="s">
        <v>80</v>
      </c>
      <c r="BW10" s="40" t="s">
        <v>80</v>
      </c>
      <c r="BX10" s="40" t="s">
        <v>80</v>
      </c>
      <c r="BY10" s="40" t="s">
        <v>80</v>
      </c>
      <c r="BZ10" s="40" t="s">
        <v>80</v>
      </c>
      <c r="CA10" s="40" t="s">
        <v>80</v>
      </c>
      <c r="CB10" s="34"/>
    </row>
    <row r="11" spans="1:80">
      <c r="B11" s="29" t="s">
        <v>360</v>
      </c>
      <c r="C11" s="40">
        <v>241.6</v>
      </c>
      <c r="D11" s="40">
        <v>169.553</v>
      </c>
      <c r="E11" s="40">
        <v>981.47199999999998</v>
      </c>
      <c r="F11" s="40">
        <v>231.72900000000001</v>
      </c>
      <c r="G11" s="40">
        <v>287.279</v>
      </c>
      <c r="H11" s="40">
        <v>260.43700000000001</v>
      </c>
      <c r="I11" s="40">
        <v>202.02699999999999</v>
      </c>
      <c r="J11" s="40">
        <v>1007.6980000000001</v>
      </c>
      <c r="K11" s="40">
        <v>305.56700000000001</v>
      </c>
      <c r="L11" s="40">
        <v>199.322</v>
      </c>
      <c r="M11" s="40">
        <v>278.00900000000001</v>
      </c>
      <c r="N11" s="40">
        <v>224.8</v>
      </c>
      <c r="O11" s="40">
        <v>653.06600000000003</v>
      </c>
      <c r="P11" s="40">
        <v>252.3</v>
      </c>
      <c r="Q11" s="40">
        <v>137.125</v>
      </c>
      <c r="R11" s="40">
        <v>137.125</v>
      </c>
      <c r="S11" s="40">
        <v>126.745</v>
      </c>
      <c r="T11" s="40">
        <v>586.53599999999994</v>
      </c>
      <c r="U11" s="40">
        <v>185.19900000000001</v>
      </c>
      <c r="V11" s="40">
        <v>166.54900000000001</v>
      </c>
      <c r="W11" s="40">
        <v>147.66300000000001</v>
      </c>
      <c r="X11" s="40">
        <v>87.125</v>
      </c>
      <c r="Y11" s="40">
        <v>451.40800000000002</v>
      </c>
      <c r="Z11" s="40">
        <v>128.28</v>
      </c>
      <c r="AA11" s="40">
        <v>162.69200000000001</v>
      </c>
      <c r="AB11" s="40">
        <v>95.831999999999994</v>
      </c>
      <c r="AC11" s="40">
        <v>64.603999999999999</v>
      </c>
      <c r="AD11" s="40">
        <v>443.09100000000001</v>
      </c>
      <c r="AE11" s="40">
        <v>108.001</v>
      </c>
      <c r="AF11" s="40">
        <v>111.655</v>
      </c>
      <c r="AG11" s="40">
        <v>115.20099999999999</v>
      </c>
      <c r="AH11" s="40">
        <v>108.2</v>
      </c>
      <c r="AI11" s="40">
        <v>713.56299999999999</v>
      </c>
      <c r="AJ11" s="40">
        <v>149.22900000000001</v>
      </c>
      <c r="AK11" s="40">
        <v>138.6</v>
      </c>
      <c r="AL11" s="40">
        <v>306.10000000000002</v>
      </c>
      <c r="AM11" s="40">
        <v>119.5</v>
      </c>
      <c r="AN11" s="40">
        <v>505.8</v>
      </c>
      <c r="AO11" s="40">
        <v>174.102</v>
      </c>
      <c r="AP11" s="40">
        <v>143.44399999999999</v>
      </c>
      <c r="AQ11" s="40">
        <v>130.209</v>
      </c>
      <c r="AR11" s="40">
        <v>58.075000000000003</v>
      </c>
      <c r="AS11" s="40">
        <v>298.54000000000002</v>
      </c>
      <c r="AT11" s="40">
        <v>107.16200000000001</v>
      </c>
      <c r="AU11" s="40">
        <v>88.028000000000006</v>
      </c>
      <c r="AV11" s="40">
        <v>63.478999999999999</v>
      </c>
      <c r="AW11" s="40">
        <v>39.871000000000002</v>
      </c>
      <c r="AX11" s="40">
        <v>199.435</v>
      </c>
      <c r="AY11" s="40">
        <v>63.585000000000001</v>
      </c>
      <c r="AZ11" s="40">
        <v>49.08</v>
      </c>
      <c r="BA11" s="40">
        <v>54.661999999999999</v>
      </c>
      <c r="BB11" s="40">
        <v>32.107999999999997</v>
      </c>
      <c r="BC11" s="40">
        <v>174.7</v>
      </c>
      <c r="BD11" s="40">
        <v>36.860999999999997</v>
      </c>
      <c r="BE11" s="40">
        <v>33.198</v>
      </c>
      <c r="BF11" s="40">
        <v>40.67</v>
      </c>
      <c r="BG11" s="40">
        <v>63.970999999999997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34"/>
    </row>
    <row r="12" spans="1:80">
      <c r="B12" s="29" t="s">
        <v>306</v>
      </c>
      <c r="C12" s="40">
        <v>-158.33699999999999</v>
      </c>
      <c r="D12" s="40">
        <v>-154.84700000000001</v>
      </c>
      <c r="E12" s="40">
        <v>-524.86500000000001</v>
      </c>
      <c r="F12" s="40">
        <v>-141.90299999999999</v>
      </c>
      <c r="G12" s="40">
        <v>-135.63200000000001</v>
      </c>
      <c r="H12" s="40">
        <v>-117.425</v>
      </c>
      <c r="I12" s="40">
        <v>-129.905</v>
      </c>
      <c r="J12" s="40">
        <v>-509.02099999999996</v>
      </c>
      <c r="K12" s="40">
        <v>-128.441</v>
      </c>
      <c r="L12" s="40">
        <v>-131.84899999999999</v>
      </c>
      <c r="M12" s="33">
        <v>-127.27</v>
      </c>
      <c r="N12" s="33">
        <v>-121.461</v>
      </c>
      <c r="O12" s="33">
        <v>-464.74599999999998</v>
      </c>
      <c r="P12" s="33">
        <v>-108.70099999999999</v>
      </c>
      <c r="Q12" s="33">
        <v>-125.85899999999999</v>
      </c>
      <c r="R12" s="33">
        <v>-114.995</v>
      </c>
      <c r="S12" s="33">
        <v>-115.191</v>
      </c>
      <c r="T12" s="33">
        <v>-426.54899999999998</v>
      </c>
      <c r="U12" s="33">
        <v>-113.16200000000001</v>
      </c>
      <c r="V12" s="33">
        <v>-106.3</v>
      </c>
      <c r="W12" s="33">
        <v>-99.216999999999999</v>
      </c>
      <c r="X12" s="33">
        <v>-107.871</v>
      </c>
      <c r="Y12" s="33">
        <v>-257.88900000000001</v>
      </c>
      <c r="Z12" s="33">
        <v>-64.549000000000007</v>
      </c>
      <c r="AA12" s="33">
        <v>-65.102999999999994</v>
      </c>
      <c r="AB12" s="33">
        <v>-62.783999999999999</v>
      </c>
      <c r="AC12" s="33">
        <v>-65.451999999999998</v>
      </c>
      <c r="AD12" s="33">
        <v>-309.221</v>
      </c>
      <c r="AE12" s="33">
        <v>-81.138999999999996</v>
      </c>
      <c r="AF12" s="33">
        <v>-80.465000000000003</v>
      </c>
      <c r="AG12" s="33">
        <v>-72.861999999999995</v>
      </c>
      <c r="AH12" s="33">
        <v>-74.7</v>
      </c>
      <c r="AI12" s="33">
        <v>-290.375</v>
      </c>
      <c r="AJ12" s="33">
        <v>-73.891000000000005</v>
      </c>
      <c r="AK12" s="33">
        <v>-77.5</v>
      </c>
      <c r="AL12" s="33">
        <v>-72.599999999999994</v>
      </c>
      <c r="AM12" s="33">
        <v>-71.2</v>
      </c>
      <c r="AN12" s="33">
        <v>-293.10000000000002</v>
      </c>
      <c r="AO12" s="33">
        <v>-74.599999999999994</v>
      </c>
      <c r="AP12" s="33">
        <v>-75.2</v>
      </c>
      <c r="AQ12" s="33">
        <v>-71.5</v>
      </c>
      <c r="AR12" s="33">
        <v>-71.8</v>
      </c>
      <c r="AS12" s="33">
        <v>-248</v>
      </c>
      <c r="AT12" s="33">
        <v>-69.8</v>
      </c>
      <c r="AU12" s="33">
        <v>-72.3</v>
      </c>
      <c r="AV12" s="33">
        <v>-54.872</v>
      </c>
      <c r="AW12" s="33">
        <v>-51.1</v>
      </c>
      <c r="AX12" s="33">
        <v>-157.69999999999999</v>
      </c>
      <c r="AY12" s="33">
        <v>-42.6</v>
      </c>
      <c r="AZ12" s="33">
        <v>-41.3</v>
      </c>
      <c r="BA12" s="33">
        <v>-38.625</v>
      </c>
      <c r="BB12" s="33">
        <v>-35.200000000000003</v>
      </c>
      <c r="BC12" s="33">
        <v>-100.6</v>
      </c>
      <c r="BD12" s="33">
        <v>-30.431000000000001</v>
      </c>
      <c r="BE12" s="33">
        <v>-24.991</v>
      </c>
      <c r="BF12" s="33">
        <v>-22.748000000000001</v>
      </c>
      <c r="BG12" s="33">
        <v>-22.47</v>
      </c>
      <c r="BH12" s="33">
        <v>-73.747</v>
      </c>
      <c r="BI12" s="33">
        <v>-22.6</v>
      </c>
      <c r="BJ12" s="33">
        <v>-19.399999999999999</v>
      </c>
      <c r="BK12" s="33">
        <v>-16.172000000000001</v>
      </c>
      <c r="BL12" s="33">
        <v>-15.488</v>
      </c>
      <c r="BM12" s="33">
        <v>-55</v>
      </c>
      <c r="BN12" s="33">
        <v>-17.3</v>
      </c>
      <c r="BO12" s="33">
        <v>-13.6</v>
      </c>
      <c r="BP12" s="33">
        <v>-12.6</v>
      </c>
      <c r="BQ12" s="33">
        <v>-11.6</v>
      </c>
      <c r="BR12" s="33">
        <v>-37.5</v>
      </c>
      <c r="BS12" s="33">
        <v>-10</v>
      </c>
      <c r="BT12" s="33">
        <v>-10</v>
      </c>
      <c r="BU12" s="33">
        <v>-8.6999999999999993</v>
      </c>
      <c r="BV12" s="33">
        <v>-8.9</v>
      </c>
      <c r="BW12" s="33">
        <v>-33.6</v>
      </c>
      <c r="BX12" s="33">
        <v>-7.8</v>
      </c>
      <c r="BY12" s="33">
        <v>-9</v>
      </c>
      <c r="BZ12" s="33">
        <v>-8.3000000000000007</v>
      </c>
      <c r="CA12" s="33">
        <v>-8.5</v>
      </c>
      <c r="CB12" s="34"/>
    </row>
    <row r="13" spans="1:80">
      <c r="B13" s="2" t="s">
        <v>13</v>
      </c>
      <c r="C13" s="41">
        <f>SUM(C5,C12)</f>
        <v>1098.1610000000001</v>
      </c>
      <c r="D13" s="41">
        <f t="shared" ref="D13:G13" si="1">SUM(D6:D12)</f>
        <v>1005.874</v>
      </c>
      <c r="E13" s="41">
        <f t="shared" si="1"/>
        <v>3999.7860000000001</v>
      </c>
      <c r="F13" s="41">
        <f t="shared" si="1"/>
        <v>1063.501</v>
      </c>
      <c r="G13" s="41">
        <f t="shared" si="1"/>
        <v>1058.5</v>
      </c>
      <c r="H13" s="41">
        <f>SUM(H5,H12)</f>
        <v>907.75900000000024</v>
      </c>
      <c r="I13" s="41">
        <v>970.02600000000007</v>
      </c>
      <c r="J13" s="41">
        <v>3952.8750000000009</v>
      </c>
      <c r="K13" s="41">
        <v>1109.1780000000001</v>
      </c>
      <c r="L13" s="41">
        <v>976.54200000000014</v>
      </c>
      <c r="M13" s="41">
        <v>977.97900000000027</v>
      </c>
      <c r="N13" s="41">
        <v>889.17599999999993</v>
      </c>
      <c r="O13" s="41">
        <v>3169.2669999999998</v>
      </c>
      <c r="P13" s="41">
        <v>893.03700000000003</v>
      </c>
      <c r="Q13" s="41">
        <v>766.78399999999999</v>
      </c>
      <c r="R13" s="41">
        <v>721.14400000000001</v>
      </c>
      <c r="S13" s="41">
        <v>788.30200000000002</v>
      </c>
      <c r="T13" s="41">
        <v>3066.3589999999999</v>
      </c>
      <c r="U13" s="41">
        <v>814.96799999999996</v>
      </c>
      <c r="V13" s="41">
        <v>796.61900000000003</v>
      </c>
      <c r="W13" s="41">
        <v>741.81799999999998</v>
      </c>
      <c r="X13" s="41">
        <v>712.95400000000006</v>
      </c>
      <c r="Y13" s="41">
        <v>2828.9960000000001</v>
      </c>
      <c r="Z13" s="41">
        <v>745.52700000000004</v>
      </c>
      <c r="AA13" s="41">
        <v>755.36099999999999</v>
      </c>
      <c r="AB13" s="41">
        <v>664.649</v>
      </c>
      <c r="AC13" s="41">
        <v>661.21300000000008</v>
      </c>
      <c r="AD13" s="41">
        <v>3016.0390000000002</v>
      </c>
      <c r="AE13" s="41">
        <v>774.44100000000003</v>
      </c>
      <c r="AF13" s="41">
        <v>777.47900000000004</v>
      </c>
      <c r="AG13" s="41">
        <v>723.54300000000001</v>
      </c>
      <c r="AH13" s="41">
        <v>741.3</v>
      </c>
      <c r="AI13" s="41">
        <v>3167.616</v>
      </c>
      <c r="AJ13" s="41">
        <v>791.44</v>
      </c>
      <c r="AK13" s="41">
        <v>770.5</v>
      </c>
      <c r="AL13" s="41">
        <v>879.7</v>
      </c>
      <c r="AM13" s="41">
        <v>725.9</v>
      </c>
      <c r="AN13" s="41">
        <v>2948.2</v>
      </c>
      <c r="AO13" s="41">
        <v>794.2</v>
      </c>
      <c r="AP13" s="41">
        <v>776.6</v>
      </c>
      <c r="AQ13" s="41">
        <v>731.3</v>
      </c>
      <c r="AR13" s="41">
        <v>646.1</v>
      </c>
      <c r="AS13" s="41">
        <v>2409.1</v>
      </c>
      <c r="AT13" s="41">
        <v>720.60599999999999</v>
      </c>
      <c r="AU13" s="41">
        <v>691.7</v>
      </c>
      <c r="AV13" s="41">
        <v>521.22</v>
      </c>
      <c r="AW13" s="41">
        <v>475.6</v>
      </c>
      <c r="AX13" s="41">
        <v>1827.4</v>
      </c>
      <c r="AY13" s="41">
        <v>492.7</v>
      </c>
      <c r="AZ13" s="41">
        <v>471</v>
      </c>
      <c r="BA13" s="41">
        <v>441.3</v>
      </c>
      <c r="BB13" s="41">
        <v>422.4</v>
      </c>
      <c r="BC13" s="41">
        <v>1427.6</v>
      </c>
      <c r="BD13" s="41">
        <v>367.09399999999999</v>
      </c>
      <c r="BE13" s="41">
        <v>355.34199999999998</v>
      </c>
      <c r="BF13" s="41">
        <v>336.73399999999998</v>
      </c>
      <c r="BG13" s="41">
        <v>368.43700000000001</v>
      </c>
      <c r="BH13" s="41">
        <v>1002.7</v>
      </c>
      <c r="BI13" s="41">
        <v>290.8</v>
      </c>
      <c r="BJ13" s="41">
        <v>255.5</v>
      </c>
      <c r="BK13" s="41">
        <v>226.7</v>
      </c>
      <c r="BL13" s="41">
        <v>229.8</v>
      </c>
      <c r="BM13" s="41">
        <v>831.3</v>
      </c>
      <c r="BN13" s="41">
        <v>236.4</v>
      </c>
      <c r="BO13" s="41">
        <v>209.8</v>
      </c>
      <c r="BP13" s="41">
        <v>193.5</v>
      </c>
      <c r="BQ13" s="41">
        <v>191.6</v>
      </c>
      <c r="BR13" s="41">
        <v>643.29999999999995</v>
      </c>
      <c r="BS13" s="41">
        <v>171.4</v>
      </c>
      <c r="BT13" s="41">
        <v>163.19999999999999</v>
      </c>
      <c r="BU13" s="41">
        <v>146.80000000000001</v>
      </c>
      <c r="BV13" s="41">
        <v>161.80000000000001</v>
      </c>
      <c r="BW13" s="41">
        <v>570.29999999999995</v>
      </c>
      <c r="BX13" s="41">
        <v>150.69999999999999</v>
      </c>
      <c r="BY13" s="41">
        <v>140.30000000000001</v>
      </c>
      <c r="BZ13" s="41">
        <v>131.9</v>
      </c>
      <c r="CA13" s="41">
        <v>147.30000000000001</v>
      </c>
      <c r="CB13" s="34"/>
    </row>
    <row r="14" spans="1:80">
      <c r="B14" s="194" t="s">
        <v>355</v>
      </c>
      <c r="C14" s="195">
        <f t="shared" ref="C14:I14" si="2">C13-C11</f>
        <v>856.56100000000004</v>
      </c>
      <c r="D14" s="195">
        <f t="shared" ref="D14" si="3">D13-D11</f>
        <v>836.32100000000003</v>
      </c>
      <c r="E14" s="195">
        <f t="shared" si="2"/>
        <v>3018.3140000000003</v>
      </c>
      <c r="F14" s="195">
        <f t="shared" si="2"/>
        <v>831.77199999999993</v>
      </c>
      <c r="G14" s="195">
        <f t="shared" si="2"/>
        <v>771.221</v>
      </c>
      <c r="H14" s="195">
        <f t="shared" si="2"/>
        <v>647.32200000000023</v>
      </c>
      <c r="I14" s="195">
        <f t="shared" si="2"/>
        <v>767.99900000000002</v>
      </c>
      <c r="J14" s="195">
        <f t="shared" ref="J14:BU14" si="4">J13-J11</f>
        <v>2945.1770000000006</v>
      </c>
      <c r="K14" s="195">
        <f t="shared" si="4"/>
        <v>803.6110000000001</v>
      </c>
      <c r="L14" s="195">
        <f t="shared" si="4"/>
        <v>777.22000000000014</v>
      </c>
      <c r="M14" s="195">
        <f t="shared" si="4"/>
        <v>699.97000000000025</v>
      </c>
      <c r="N14" s="195">
        <f t="shared" si="4"/>
        <v>664.37599999999998</v>
      </c>
      <c r="O14" s="195">
        <f t="shared" si="4"/>
        <v>2516.201</v>
      </c>
      <c r="P14" s="195">
        <f t="shared" si="4"/>
        <v>640.73700000000008</v>
      </c>
      <c r="Q14" s="195">
        <f t="shared" si="4"/>
        <v>629.65899999999999</v>
      </c>
      <c r="R14" s="195">
        <f t="shared" si="4"/>
        <v>584.01900000000001</v>
      </c>
      <c r="S14" s="195">
        <f t="shared" si="4"/>
        <v>661.55700000000002</v>
      </c>
      <c r="T14" s="195">
        <f t="shared" si="4"/>
        <v>2479.8229999999999</v>
      </c>
      <c r="U14" s="195">
        <f t="shared" si="4"/>
        <v>629.76900000000001</v>
      </c>
      <c r="V14" s="195">
        <f t="shared" si="4"/>
        <v>630.07000000000005</v>
      </c>
      <c r="W14" s="195">
        <f t="shared" si="4"/>
        <v>594.15499999999997</v>
      </c>
      <c r="X14" s="195">
        <f t="shared" si="4"/>
        <v>625.82900000000006</v>
      </c>
      <c r="Y14" s="195">
        <f t="shared" si="4"/>
        <v>2377.5880000000002</v>
      </c>
      <c r="Z14" s="195">
        <f t="shared" si="4"/>
        <v>617.24700000000007</v>
      </c>
      <c r="AA14" s="195">
        <f t="shared" si="4"/>
        <v>592.66899999999998</v>
      </c>
      <c r="AB14" s="195">
        <f t="shared" si="4"/>
        <v>568.81700000000001</v>
      </c>
      <c r="AC14" s="195">
        <f t="shared" si="4"/>
        <v>596.60900000000004</v>
      </c>
      <c r="AD14" s="195">
        <f t="shared" si="4"/>
        <v>2572.9480000000003</v>
      </c>
      <c r="AE14" s="195">
        <f t="shared" si="4"/>
        <v>666.44</v>
      </c>
      <c r="AF14" s="195">
        <f t="shared" si="4"/>
        <v>665.82400000000007</v>
      </c>
      <c r="AG14" s="195">
        <f t="shared" si="4"/>
        <v>608.34199999999998</v>
      </c>
      <c r="AH14" s="195">
        <f t="shared" si="4"/>
        <v>633.09999999999991</v>
      </c>
      <c r="AI14" s="195">
        <f t="shared" si="4"/>
        <v>2454.0529999999999</v>
      </c>
      <c r="AJ14" s="195">
        <f t="shared" si="4"/>
        <v>642.21100000000001</v>
      </c>
      <c r="AK14" s="195">
        <f t="shared" si="4"/>
        <v>631.9</v>
      </c>
      <c r="AL14" s="195">
        <f t="shared" si="4"/>
        <v>573.6</v>
      </c>
      <c r="AM14" s="195">
        <f t="shared" si="4"/>
        <v>606.4</v>
      </c>
      <c r="AN14" s="195">
        <f t="shared" si="4"/>
        <v>2442.3999999999996</v>
      </c>
      <c r="AO14" s="195">
        <f t="shared" si="4"/>
        <v>620.09800000000007</v>
      </c>
      <c r="AP14" s="195">
        <f t="shared" si="4"/>
        <v>633.15600000000006</v>
      </c>
      <c r="AQ14" s="195">
        <f t="shared" si="4"/>
        <v>601.09099999999989</v>
      </c>
      <c r="AR14" s="195">
        <f t="shared" si="4"/>
        <v>588.02499999999998</v>
      </c>
      <c r="AS14" s="195">
        <f t="shared" si="4"/>
        <v>2110.56</v>
      </c>
      <c r="AT14" s="195">
        <f t="shared" si="4"/>
        <v>613.44399999999996</v>
      </c>
      <c r="AU14" s="195">
        <f t="shared" si="4"/>
        <v>603.67200000000003</v>
      </c>
      <c r="AV14" s="195">
        <f t="shared" si="4"/>
        <v>457.74100000000004</v>
      </c>
      <c r="AW14" s="195">
        <f t="shared" si="4"/>
        <v>435.72900000000004</v>
      </c>
      <c r="AX14" s="195">
        <f t="shared" si="4"/>
        <v>1627.9650000000001</v>
      </c>
      <c r="AY14" s="195">
        <f t="shared" si="4"/>
        <v>429.11500000000001</v>
      </c>
      <c r="AZ14" s="195">
        <f t="shared" si="4"/>
        <v>421.92</v>
      </c>
      <c r="BA14" s="195">
        <f t="shared" si="4"/>
        <v>386.63800000000003</v>
      </c>
      <c r="BB14" s="195">
        <f t="shared" si="4"/>
        <v>390.29199999999997</v>
      </c>
      <c r="BC14" s="195">
        <f t="shared" si="4"/>
        <v>1252.8999999999999</v>
      </c>
      <c r="BD14" s="195">
        <f t="shared" si="4"/>
        <v>330.233</v>
      </c>
      <c r="BE14" s="195">
        <f t="shared" si="4"/>
        <v>322.14400000000001</v>
      </c>
      <c r="BF14" s="195">
        <f t="shared" si="4"/>
        <v>296.06399999999996</v>
      </c>
      <c r="BG14" s="195">
        <f t="shared" si="4"/>
        <v>304.46600000000001</v>
      </c>
      <c r="BH14" s="195">
        <f t="shared" si="4"/>
        <v>1002.7</v>
      </c>
      <c r="BI14" s="195">
        <f t="shared" si="4"/>
        <v>290.8</v>
      </c>
      <c r="BJ14" s="195">
        <f t="shared" si="4"/>
        <v>255.5</v>
      </c>
      <c r="BK14" s="195">
        <f t="shared" si="4"/>
        <v>226.7</v>
      </c>
      <c r="BL14" s="195">
        <f t="shared" si="4"/>
        <v>229.8</v>
      </c>
      <c r="BM14" s="195">
        <f t="shared" si="4"/>
        <v>831.3</v>
      </c>
      <c r="BN14" s="195">
        <f t="shared" si="4"/>
        <v>236.4</v>
      </c>
      <c r="BO14" s="195">
        <f t="shared" si="4"/>
        <v>209.8</v>
      </c>
      <c r="BP14" s="195">
        <f t="shared" si="4"/>
        <v>193.5</v>
      </c>
      <c r="BQ14" s="195">
        <f t="shared" si="4"/>
        <v>191.6</v>
      </c>
      <c r="BR14" s="195">
        <f t="shared" si="4"/>
        <v>643.29999999999995</v>
      </c>
      <c r="BS14" s="195">
        <f t="shared" si="4"/>
        <v>171.4</v>
      </c>
      <c r="BT14" s="195">
        <f t="shared" si="4"/>
        <v>163.19999999999999</v>
      </c>
      <c r="BU14" s="195">
        <f t="shared" si="4"/>
        <v>146.80000000000001</v>
      </c>
      <c r="BV14" s="195">
        <f t="shared" ref="BV14:CA14" si="5">BV13-BV11</f>
        <v>161.80000000000001</v>
      </c>
      <c r="BW14" s="195">
        <f t="shared" si="5"/>
        <v>570.29999999999995</v>
      </c>
      <c r="BX14" s="195">
        <f t="shared" si="5"/>
        <v>150.69999999999999</v>
      </c>
      <c r="BY14" s="195">
        <f t="shared" si="5"/>
        <v>140.30000000000001</v>
      </c>
      <c r="BZ14" s="195">
        <f t="shared" si="5"/>
        <v>131.9</v>
      </c>
      <c r="CA14" s="195">
        <f t="shared" si="5"/>
        <v>147.30000000000001</v>
      </c>
      <c r="CB14" s="34"/>
    </row>
    <row r="15" spans="1:80">
      <c r="B15" s="28" t="s">
        <v>380</v>
      </c>
      <c r="C15" s="40">
        <v>-675.89300000000003</v>
      </c>
      <c r="D15" s="40">
        <v>-557.07600000000002</v>
      </c>
      <c r="E15" s="40">
        <v>-2356.8150000000001</v>
      </c>
      <c r="F15" s="40">
        <v>-612.06799999999998</v>
      </c>
      <c r="G15" s="40">
        <v>-632.21500000000003</v>
      </c>
      <c r="H15" s="40">
        <v>-584.971</v>
      </c>
      <c r="I15" s="40">
        <v>-527.56100000000004</v>
      </c>
      <c r="J15" s="40">
        <v>-2449.0070000000001</v>
      </c>
      <c r="K15" s="40">
        <v>-700.529</v>
      </c>
      <c r="L15" s="40">
        <v>-588.64499999999998</v>
      </c>
      <c r="M15" s="33">
        <f>-613.005-4.985</f>
        <v>-617.99</v>
      </c>
      <c r="N15" s="33">
        <v>-541.84400000000005</v>
      </c>
      <c r="O15" s="33">
        <v>-1780.0160000000001</v>
      </c>
      <c r="P15" s="33">
        <v>-553.59199999999998</v>
      </c>
      <c r="Q15" s="33">
        <v>-426.20100000000002</v>
      </c>
      <c r="R15" s="33">
        <v>-401.70299999999997</v>
      </c>
      <c r="S15" s="33">
        <v>-395.20600000000002</v>
      </c>
      <c r="T15" s="33">
        <v>-1643.1569999999999</v>
      </c>
      <c r="U15" s="33">
        <v>-464</v>
      </c>
      <c r="V15" s="33">
        <v>-432.20100000000002</v>
      </c>
      <c r="W15" s="33">
        <v>-406.56900000000002</v>
      </c>
      <c r="X15" s="33">
        <v>-340.387</v>
      </c>
      <c r="Y15" s="33">
        <v>-1545.4349999999999</v>
      </c>
      <c r="Z15" s="33">
        <v>-498.17899999999997</v>
      </c>
      <c r="AA15" s="33">
        <v>-406.54300000000001</v>
      </c>
      <c r="AB15" s="33">
        <v>-340.70699999999999</v>
      </c>
      <c r="AC15" s="33">
        <v>-300.00625643000001</v>
      </c>
      <c r="AD15" s="33">
        <v>-1727.3989999999999</v>
      </c>
      <c r="AE15" s="33">
        <v>-433.70600000000002</v>
      </c>
      <c r="AF15" s="33">
        <v>-443.839</v>
      </c>
      <c r="AG15" s="33">
        <v>-435.55099999999999</v>
      </c>
      <c r="AH15" s="33">
        <v>-415.03699999999998</v>
      </c>
      <c r="AI15" s="33">
        <v>-1926.1890000000001</v>
      </c>
      <c r="AJ15" s="33">
        <v>-488.93799999999999</v>
      </c>
      <c r="AK15" s="33">
        <v>-436.7</v>
      </c>
      <c r="AL15" s="33">
        <v>-621</v>
      </c>
      <c r="AM15" s="33">
        <v>-379.6</v>
      </c>
      <c r="AN15" s="33">
        <v>-1573.1</v>
      </c>
      <c r="AO15" s="33">
        <v>-424.9</v>
      </c>
      <c r="AP15" s="33">
        <v>-456</v>
      </c>
      <c r="AQ15" s="33">
        <v>-392.8</v>
      </c>
      <c r="AR15" s="33">
        <v>-299.3</v>
      </c>
      <c r="AS15" s="33">
        <v>-1202.2</v>
      </c>
      <c r="AT15" s="33">
        <v>-344.3</v>
      </c>
      <c r="AU15" s="33">
        <v>-378.6</v>
      </c>
      <c r="AV15" s="33">
        <v>-258.31</v>
      </c>
      <c r="AW15" s="33">
        <v>-221.02699999999999</v>
      </c>
      <c r="AX15" s="33">
        <v>-855.5</v>
      </c>
      <c r="AY15" s="33">
        <v>-226</v>
      </c>
      <c r="AZ15" s="33">
        <v>-218.5</v>
      </c>
      <c r="BA15" s="33">
        <v>-211.6</v>
      </c>
      <c r="BB15" s="33">
        <v>-199.358</v>
      </c>
      <c r="BC15" s="33">
        <v>-623.6</v>
      </c>
      <c r="BD15" s="33">
        <v>-164.2</v>
      </c>
      <c r="BE15" s="33">
        <v>-145.14400000000001</v>
      </c>
      <c r="BF15" s="33">
        <v>-144.09200000000001</v>
      </c>
      <c r="BG15" s="33">
        <v>-170.029</v>
      </c>
      <c r="BH15" s="33">
        <v>-411.3</v>
      </c>
      <c r="BI15" s="33">
        <v>-120.3</v>
      </c>
      <c r="BJ15" s="33">
        <v>-126.8</v>
      </c>
      <c r="BK15" s="33">
        <v>-85.1</v>
      </c>
      <c r="BL15" s="33">
        <v>-79.099999999999994</v>
      </c>
      <c r="BM15" s="33">
        <v>-332.5</v>
      </c>
      <c r="BN15" s="33">
        <v>-116.1</v>
      </c>
      <c r="BO15" s="33">
        <v>-78.3</v>
      </c>
      <c r="BP15" s="33">
        <v>-69.5</v>
      </c>
      <c r="BQ15" s="33">
        <v>-68.7</v>
      </c>
      <c r="BR15" s="33">
        <v>-247.5</v>
      </c>
      <c r="BS15" s="33">
        <v>-70.8</v>
      </c>
      <c r="BT15" s="33">
        <v>-61.4</v>
      </c>
      <c r="BU15" s="33">
        <v>-56.2</v>
      </c>
      <c r="BV15" s="33">
        <v>-59.2</v>
      </c>
      <c r="BW15" s="33">
        <v>-255.2</v>
      </c>
      <c r="BX15" s="33">
        <v>-72.7</v>
      </c>
      <c r="BY15" s="33">
        <v>-69.3</v>
      </c>
      <c r="BZ15" s="33">
        <v>-57.8</v>
      </c>
      <c r="CA15" s="33">
        <v>-55.4</v>
      </c>
      <c r="CB15" s="34"/>
    </row>
    <row r="16" spans="1:80">
      <c r="B16" s="28" t="s">
        <v>307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/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 t="s">
        <v>80</v>
      </c>
      <c r="AE16" s="40" t="s">
        <v>80</v>
      </c>
      <c r="AF16" s="40" t="s">
        <v>80</v>
      </c>
      <c r="AG16" s="40" t="s">
        <v>80</v>
      </c>
      <c r="AH16" s="40" t="s">
        <v>80</v>
      </c>
      <c r="AI16" s="40" t="s">
        <v>80</v>
      </c>
      <c r="AJ16" s="40" t="s">
        <v>80</v>
      </c>
      <c r="AK16" s="40" t="s">
        <v>80</v>
      </c>
      <c r="AL16" s="40" t="s">
        <v>80</v>
      </c>
      <c r="AM16" s="40" t="s">
        <v>80</v>
      </c>
      <c r="AN16" s="40" t="s">
        <v>80</v>
      </c>
      <c r="AO16" s="40" t="s">
        <v>80</v>
      </c>
      <c r="AP16" s="40" t="s">
        <v>80</v>
      </c>
      <c r="AQ16" s="40" t="s">
        <v>80</v>
      </c>
      <c r="AR16" s="40" t="s">
        <v>80</v>
      </c>
      <c r="AS16" s="40" t="s">
        <v>80</v>
      </c>
      <c r="AT16" s="40" t="s">
        <v>80</v>
      </c>
      <c r="AU16" s="40" t="s">
        <v>80</v>
      </c>
      <c r="AV16" s="40" t="s">
        <v>80</v>
      </c>
      <c r="AW16" s="40" t="s">
        <v>80</v>
      </c>
      <c r="AX16" s="40" t="s">
        <v>80</v>
      </c>
      <c r="AY16" s="40" t="s">
        <v>80</v>
      </c>
      <c r="AZ16" s="40" t="s">
        <v>80</v>
      </c>
      <c r="BA16" s="40" t="s">
        <v>80</v>
      </c>
      <c r="BB16" s="40" t="s">
        <v>80</v>
      </c>
      <c r="BC16" s="40" t="s">
        <v>80</v>
      </c>
      <c r="BD16" s="40" t="s">
        <v>80</v>
      </c>
      <c r="BE16" s="40" t="s">
        <v>80</v>
      </c>
      <c r="BF16" s="40" t="s">
        <v>80</v>
      </c>
      <c r="BG16" s="40" t="s">
        <v>80</v>
      </c>
      <c r="BH16" s="40" t="s">
        <v>80</v>
      </c>
      <c r="BI16" s="40" t="s">
        <v>80</v>
      </c>
      <c r="BJ16" s="40" t="s">
        <v>80</v>
      </c>
      <c r="BK16" s="40" t="s">
        <v>80</v>
      </c>
      <c r="BL16" s="40" t="s">
        <v>80</v>
      </c>
      <c r="BM16" s="40" t="s">
        <v>80</v>
      </c>
      <c r="BN16" s="40" t="s">
        <v>80</v>
      </c>
      <c r="BO16" s="40" t="s">
        <v>80</v>
      </c>
      <c r="BP16" s="40" t="s">
        <v>80</v>
      </c>
      <c r="BQ16" s="40" t="s">
        <v>80</v>
      </c>
      <c r="BR16" s="40">
        <v>-2</v>
      </c>
      <c r="BS16" s="40">
        <v>-0.5</v>
      </c>
      <c r="BT16" s="40">
        <v>-0.5</v>
      </c>
      <c r="BU16" s="40">
        <v>-0.5</v>
      </c>
      <c r="BV16" s="40">
        <v>-0.5</v>
      </c>
      <c r="BW16" s="40">
        <v>-2.4</v>
      </c>
      <c r="BX16" s="40">
        <v>-0.6</v>
      </c>
      <c r="BY16" s="40">
        <v>-0.7</v>
      </c>
      <c r="BZ16" s="40">
        <v>-0.8</v>
      </c>
      <c r="CA16" s="40">
        <v>-0.3</v>
      </c>
      <c r="CB16" s="34"/>
    </row>
    <row r="17" spans="1:80" s="27" customFormat="1">
      <c r="A17" s="249"/>
      <c r="B17" s="250" t="s">
        <v>310</v>
      </c>
      <c r="C17" s="40">
        <v>-59.146000000000001</v>
      </c>
      <c r="D17" s="40">
        <v>-59.786999999999999</v>
      </c>
      <c r="E17" s="40">
        <v>-335.90499999999997</v>
      </c>
      <c r="F17" s="40">
        <v>-132.184</v>
      </c>
      <c r="G17" s="40">
        <v>-69.456999999999994</v>
      </c>
      <c r="H17" s="40">
        <v>-112.075</v>
      </c>
      <c r="I17" s="40">
        <v>-68.968999999999994</v>
      </c>
      <c r="J17" s="40">
        <v>-239.14599999999999</v>
      </c>
      <c r="K17" s="40">
        <v>-33.725000000000001</v>
      </c>
      <c r="L17" s="40">
        <v>-81.816000000000003</v>
      </c>
      <c r="M17" s="33">
        <f>-62.664-1.057</f>
        <v>-63.721000000000004</v>
      </c>
      <c r="N17" s="33">
        <v>-59.874000000000002</v>
      </c>
      <c r="O17" s="33">
        <v>-204.947</v>
      </c>
      <c r="P17" s="33">
        <v>-71.212000000000003</v>
      </c>
      <c r="Q17" s="33">
        <v>-47.637999999999998</v>
      </c>
      <c r="R17" s="33">
        <v>-45.691000000000003</v>
      </c>
      <c r="S17" s="33">
        <v>-40.405999999999999</v>
      </c>
      <c r="T17" s="33">
        <v>-345.86399999999998</v>
      </c>
      <c r="U17" s="33">
        <v>-95.623999999999995</v>
      </c>
      <c r="V17" s="33">
        <v>-50.048000000000002</v>
      </c>
      <c r="W17" s="33">
        <v>-48.804000000000002</v>
      </c>
      <c r="X17" s="33">
        <v>-52.32</v>
      </c>
      <c r="Y17" s="33">
        <v>-509.089</v>
      </c>
      <c r="Z17" s="33">
        <v>24.548999999999999</v>
      </c>
      <c r="AA17" s="33">
        <v>-81.798000000000002</v>
      </c>
      <c r="AB17" s="33">
        <v>-82.625999999999976</v>
      </c>
      <c r="AC17" s="33">
        <v>-68.213758049999996</v>
      </c>
      <c r="AD17" s="33">
        <v>-340.96199999999999</v>
      </c>
      <c r="AE17" s="33">
        <v>-83.492000000000004</v>
      </c>
      <c r="AF17" s="33">
        <v>-85.379000000000005</v>
      </c>
      <c r="AG17" s="33">
        <v>-86.587000000000003</v>
      </c>
      <c r="AH17" s="33">
        <v>-85.7</v>
      </c>
      <c r="AI17" s="33">
        <v>-126.777</v>
      </c>
      <c r="AJ17" s="33">
        <v>-103.34</v>
      </c>
      <c r="AK17" s="33">
        <v>-115.6</v>
      </c>
      <c r="AL17" s="33">
        <v>-72.099999999999994</v>
      </c>
      <c r="AM17" s="33">
        <v>164.3</v>
      </c>
      <c r="AN17" s="33">
        <v>-404.6</v>
      </c>
      <c r="AO17" s="33">
        <v>-154</v>
      </c>
      <c r="AP17" s="33">
        <v>-62.1</v>
      </c>
      <c r="AQ17" s="33">
        <v>-100.5</v>
      </c>
      <c r="AR17" s="33">
        <v>-88</v>
      </c>
      <c r="AS17" s="33">
        <v>-253.9</v>
      </c>
      <c r="AT17" s="33">
        <v>-87.6</v>
      </c>
      <c r="AU17" s="33">
        <v>-58.8</v>
      </c>
      <c r="AV17" s="33">
        <v>-67</v>
      </c>
      <c r="AW17" s="33">
        <v>-40.5</v>
      </c>
      <c r="AX17" s="33">
        <v>-183.7</v>
      </c>
      <c r="AY17" s="33">
        <v>-58.4</v>
      </c>
      <c r="AZ17" s="33">
        <v>-44.6</v>
      </c>
      <c r="BA17" s="33">
        <v>-51.3</v>
      </c>
      <c r="BB17" s="33">
        <v>-29.4</v>
      </c>
      <c r="BC17" s="33">
        <v>165.5</v>
      </c>
      <c r="BD17" s="33">
        <v>-43.764000000000003</v>
      </c>
      <c r="BE17" s="33">
        <v>-35.664999999999999</v>
      </c>
      <c r="BF17" s="33">
        <v>-28.952999999999999</v>
      </c>
      <c r="BG17" s="33">
        <v>273.83699999999999</v>
      </c>
      <c r="BH17" s="33">
        <v>-106.3</v>
      </c>
      <c r="BI17" s="33">
        <v>-31.2</v>
      </c>
      <c r="BJ17" s="33">
        <v>-11.5</v>
      </c>
      <c r="BK17" s="33">
        <v>-34</v>
      </c>
      <c r="BL17" s="33">
        <v>-29.7</v>
      </c>
      <c r="BM17" s="33">
        <v>-96.7</v>
      </c>
      <c r="BN17" s="33">
        <v>-7.1</v>
      </c>
      <c r="BO17" s="33">
        <v>-29.2</v>
      </c>
      <c r="BP17" s="33">
        <v>-38.1</v>
      </c>
      <c r="BQ17" s="33">
        <v>-22.3</v>
      </c>
      <c r="BR17" s="33">
        <v>-74.3</v>
      </c>
      <c r="BS17" s="33">
        <v>-24.8</v>
      </c>
      <c r="BT17" s="33">
        <v>-18.100000000000001</v>
      </c>
      <c r="BU17" s="33">
        <v>-14.7</v>
      </c>
      <c r="BV17" s="33">
        <v>-16.7</v>
      </c>
      <c r="BW17" s="33">
        <v>-55.1</v>
      </c>
      <c r="BX17" s="33">
        <v>-13</v>
      </c>
      <c r="BY17" s="33">
        <v>-16</v>
      </c>
      <c r="BZ17" s="33">
        <v>-14</v>
      </c>
      <c r="CA17" s="33">
        <v>-12.2</v>
      </c>
      <c r="CB17" s="251"/>
    </row>
    <row r="18" spans="1:80">
      <c r="B18" s="2" t="s">
        <v>133</v>
      </c>
      <c r="C18" s="41">
        <f t="shared" ref="C18:H18" si="6">C13+C15+C17</f>
        <v>363.12200000000001</v>
      </c>
      <c r="D18" s="41">
        <f t="shared" si="6"/>
        <v>389.01100000000002</v>
      </c>
      <c r="E18" s="41">
        <f t="shared" si="6"/>
        <v>1307.066</v>
      </c>
      <c r="F18" s="41">
        <f t="shared" si="6"/>
        <v>319.24900000000002</v>
      </c>
      <c r="G18" s="41">
        <f t="shared" si="6"/>
        <v>356.82799999999997</v>
      </c>
      <c r="H18" s="41">
        <f t="shared" si="6"/>
        <v>210.71300000000025</v>
      </c>
      <c r="I18" s="41">
        <v>373.49599999999998</v>
      </c>
      <c r="J18" s="41">
        <f>J13+J15+J17</f>
        <v>1264.7220000000009</v>
      </c>
      <c r="K18" s="41">
        <f>K13+K15+K17</f>
        <v>374.92400000000009</v>
      </c>
      <c r="L18" s="41">
        <v>306.08100000000013</v>
      </c>
      <c r="M18" s="41">
        <f>M13+M15+M17</f>
        <v>296.26800000000026</v>
      </c>
      <c r="N18" s="41">
        <v>287.49399999999991</v>
      </c>
      <c r="O18" s="41">
        <v>1184.3040000000001</v>
      </c>
      <c r="P18" s="41">
        <v>268.233</v>
      </c>
      <c r="Q18" s="41">
        <v>292.66500000000002</v>
      </c>
      <c r="R18" s="41">
        <v>273.75</v>
      </c>
      <c r="S18" s="41">
        <v>352.69</v>
      </c>
      <c r="T18" s="41">
        <v>1211.683</v>
      </c>
      <c r="U18" s="41">
        <v>290.62</v>
      </c>
      <c r="V18" s="41">
        <v>314.37</v>
      </c>
      <c r="W18" s="41">
        <v>286.44499999999999</v>
      </c>
      <c r="X18" s="41">
        <v>320.24700000000001</v>
      </c>
      <c r="Y18" s="41">
        <v>774.47199999999998</v>
      </c>
      <c r="Z18" s="41">
        <v>271.89699999999999</v>
      </c>
      <c r="AA18" s="41">
        <v>267.02</v>
      </c>
      <c r="AB18" s="41">
        <v>241.31600000000003</v>
      </c>
      <c r="AC18" s="41">
        <v>295.23898552000003</v>
      </c>
      <c r="AD18" s="41">
        <v>947.678</v>
      </c>
      <c r="AE18" s="41">
        <v>257.24299999999999</v>
      </c>
      <c r="AF18" s="41">
        <v>248.261</v>
      </c>
      <c r="AG18" s="41">
        <v>201.40500000000003</v>
      </c>
      <c r="AH18" s="41">
        <v>240.6</v>
      </c>
      <c r="AI18" s="41">
        <v>1114.650171476</v>
      </c>
      <c r="AJ18" s="41">
        <v>199.16200000000001</v>
      </c>
      <c r="AK18" s="41">
        <v>218.2</v>
      </c>
      <c r="AL18" s="41">
        <v>186.7</v>
      </c>
      <c r="AM18" s="41">
        <v>510.6</v>
      </c>
      <c r="AN18" s="41">
        <v>970.5</v>
      </c>
      <c r="AO18" s="41">
        <v>215.4</v>
      </c>
      <c r="AP18" s="41">
        <v>258.5</v>
      </c>
      <c r="AQ18" s="41">
        <v>237.9</v>
      </c>
      <c r="AR18" s="41">
        <v>258.7</v>
      </c>
      <c r="AS18" s="41">
        <v>953</v>
      </c>
      <c r="AT18" s="41">
        <v>288.60000000000002</v>
      </c>
      <c r="AU18" s="41">
        <v>254.4</v>
      </c>
      <c r="AV18" s="41">
        <v>195.9</v>
      </c>
      <c r="AW18" s="41">
        <v>214.1</v>
      </c>
      <c r="AX18" s="41">
        <v>788.3</v>
      </c>
      <c r="AY18" s="41">
        <v>208.3</v>
      </c>
      <c r="AZ18" s="41">
        <v>207.9</v>
      </c>
      <c r="BA18" s="41">
        <v>178.4</v>
      </c>
      <c r="BB18" s="41">
        <v>193.67</v>
      </c>
      <c r="BC18" s="41">
        <v>969.4</v>
      </c>
      <c r="BD18" s="41">
        <v>158.977</v>
      </c>
      <c r="BE18" s="41">
        <v>174.553</v>
      </c>
      <c r="BF18" s="41">
        <v>163.68899999999999</v>
      </c>
      <c r="BG18" s="41">
        <v>472.245</v>
      </c>
      <c r="BH18" s="41">
        <v>485.1</v>
      </c>
      <c r="BI18" s="41">
        <v>139.30000000000001</v>
      </c>
      <c r="BJ18" s="41">
        <v>117.3</v>
      </c>
      <c r="BK18" s="41">
        <v>107.5</v>
      </c>
      <c r="BL18" s="41">
        <v>121.1</v>
      </c>
      <c r="BM18" s="41">
        <v>402.2</v>
      </c>
      <c r="BN18" s="41">
        <v>113.2</v>
      </c>
      <c r="BO18" s="41">
        <v>102.3</v>
      </c>
      <c r="BP18" s="41">
        <v>85.9</v>
      </c>
      <c r="BQ18" s="41">
        <v>100.6</v>
      </c>
      <c r="BR18" s="41">
        <v>319.5</v>
      </c>
      <c r="BS18" s="41">
        <v>75.3</v>
      </c>
      <c r="BT18" s="41">
        <v>83.2</v>
      </c>
      <c r="BU18" s="41">
        <v>75.400000000000006</v>
      </c>
      <c r="BV18" s="41">
        <v>85.4</v>
      </c>
      <c r="BW18" s="41">
        <v>257.60000000000002</v>
      </c>
      <c r="BX18" s="41">
        <v>64.400000000000006</v>
      </c>
      <c r="BY18" s="41">
        <v>54.3</v>
      </c>
      <c r="BZ18" s="41">
        <v>59.3</v>
      </c>
      <c r="CA18" s="41">
        <v>79.400000000000006</v>
      </c>
      <c r="CB18" s="34"/>
    </row>
    <row r="19" spans="1:80" s="13" customFormat="1">
      <c r="A19" s="57"/>
      <c r="B19" s="30" t="s">
        <v>313</v>
      </c>
      <c r="C19" s="36">
        <f t="shared" ref="C19:D19" si="7">C18/C13</f>
        <v>0.33066371870791261</v>
      </c>
      <c r="D19" s="36">
        <f t="shared" si="7"/>
        <v>0.38673929339062352</v>
      </c>
      <c r="E19" s="36">
        <f t="shared" ref="E19:K19" si="8">E18/E13</f>
        <v>0.32678398294308747</v>
      </c>
      <c r="F19" s="36">
        <f t="shared" si="8"/>
        <v>0.30018683574345489</v>
      </c>
      <c r="G19" s="36">
        <f t="shared" si="8"/>
        <v>0.33710722720831365</v>
      </c>
      <c r="H19" s="36">
        <f t="shared" si="8"/>
        <v>0.23212438543710412</v>
      </c>
      <c r="I19" s="36">
        <f t="shared" si="8"/>
        <v>0.38503710209829423</v>
      </c>
      <c r="J19" s="36">
        <f t="shared" si="8"/>
        <v>0.31994990987572353</v>
      </c>
      <c r="K19" s="36">
        <f t="shared" si="8"/>
        <v>0.33801968665083515</v>
      </c>
      <c r="L19" s="36">
        <v>0.31343352359652743</v>
      </c>
      <c r="M19" s="36">
        <f>M18/M13</f>
        <v>0.30293902016300983</v>
      </c>
      <c r="N19" s="36">
        <v>0.32332631560006109</v>
      </c>
      <c r="O19" s="36">
        <v>0.37368388337113917</v>
      </c>
      <c r="P19" s="36">
        <v>0.30036045538986628</v>
      </c>
      <c r="Q19" s="36">
        <v>0.38167854310992405</v>
      </c>
      <c r="R19" s="36">
        <v>0.37960518287609685</v>
      </c>
      <c r="S19" s="36">
        <v>0.44740467485811275</v>
      </c>
      <c r="T19" s="36">
        <v>0.39515366596018275</v>
      </c>
      <c r="U19" s="36">
        <v>0.356602958643775</v>
      </c>
      <c r="V19" s="36">
        <v>0.39463030633213619</v>
      </c>
      <c r="W19" s="36">
        <v>0.38613918777921269</v>
      </c>
      <c r="X19" s="36">
        <v>0.44918325726484454</v>
      </c>
      <c r="Y19" s="36">
        <v>0.27376214034943847</v>
      </c>
      <c r="Z19" s="36">
        <v>0.36470443055717627</v>
      </c>
      <c r="AA19" s="36">
        <v>0.35349984974071996</v>
      </c>
      <c r="AB19" s="36">
        <v>0.36307283995010903</v>
      </c>
      <c r="AC19" s="36">
        <v>0.44651116284767539</v>
      </c>
      <c r="AD19" s="36">
        <v>0.31421278040502787</v>
      </c>
      <c r="AE19" s="36">
        <v>0.33216603976287412</v>
      </c>
      <c r="AF19" s="36">
        <v>0.31931537700696738</v>
      </c>
      <c r="AG19" s="36">
        <v>0.27835940642090384</v>
      </c>
      <c r="AH19" s="36">
        <v>0.32456495346013758</v>
      </c>
      <c r="AI19" s="36">
        <v>0.35188929828489313</v>
      </c>
      <c r="AJ19" s="36">
        <v>0.25164510259779643</v>
      </c>
      <c r="AK19" s="36">
        <v>0.28319273199221284</v>
      </c>
      <c r="AL19" s="36">
        <v>0.21223144253722859</v>
      </c>
      <c r="AM19" s="36">
        <v>0.70340267254442768</v>
      </c>
      <c r="AN19" s="36">
        <v>0.32918390882572418</v>
      </c>
      <c r="AO19" s="36">
        <v>0.27121631830773102</v>
      </c>
      <c r="AP19" s="36">
        <v>0.33286118980169971</v>
      </c>
      <c r="AQ19" s="36">
        <v>0.32531108984001095</v>
      </c>
      <c r="AR19" s="36">
        <v>0.40040241448692149</v>
      </c>
      <c r="AS19" s="36">
        <v>0.39558341289278154</v>
      </c>
      <c r="AT19" s="36">
        <v>0.40049624899043307</v>
      </c>
      <c r="AU19" s="36">
        <v>0.36778950412028333</v>
      </c>
      <c r="AV19" s="36">
        <v>0.37584896972487625</v>
      </c>
      <c r="AW19" s="36">
        <v>0.45016820857863749</v>
      </c>
      <c r="AX19" s="36">
        <v>0.43137791397614089</v>
      </c>
      <c r="AY19" s="36">
        <v>0.4227724781814492</v>
      </c>
      <c r="AZ19" s="36">
        <v>0.44140127388535033</v>
      </c>
      <c r="BA19" s="36">
        <v>0.404260140493995</v>
      </c>
      <c r="BB19" s="36">
        <v>0.45849905303030303</v>
      </c>
      <c r="BC19" s="36">
        <v>0.67904174838890452</v>
      </c>
      <c r="BD19" s="36">
        <v>0.43306891422905308</v>
      </c>
      <c r="BE19" s="36">
        <v>0.49122535472868395</v>
      </c>
      <c r="BF19" s="36">
        <v>0.48610772894925969</v>
      </c>
      <c r="BG19" s="36">
        <v>1.281752375575743</v>
      </c>
      <c r="BH19" s="36">
        <v>0.48379375685648751</v>
      </c>
      <c r="BI19" s="36">
        <v>0.47902338376891335</v>
      </c>
      <c r="BJ19" s="36">
        <v>0.45909980430528374</v>
      </c>
      <c r="BK19" s="36">
        <v>0.47419497132774596</v>
      </c>
      <c r="BL19" s="36">
        <v>0.5269799825935596</v>
      </c>
      <c r="BM19" s="36">
        <v>0.48382052207386023</v>
      </c>
      <c r="BN19" s="36">
        <v>0.47884940778341795</v>
      </c>
      <c r="BO19" s="36">
        <v>0.4876072449952335</v>
      </c>
      <c r="BP19" s="36">
        <v>0.4439276485788114</v>
      </c>
      <c r="BQ19" s="36">
        <v>0.52505219206680587</v>
      </c>
      <c r="BR19" s="36">
        <v>0.49665785792009953</v>
      </c>
      <c r="BS19" s="36">
        <v>0.4393232205367561</v>
      </c>
      <c r="BT19" s="36">
        <v>0.50980392156862753</v>
      </c>
      <c r="BU19" s="36">
        <v>0.51362397820163486</v>
      </c>
      <c r="BV19" s="36">
        <v>0.52781211372064274</v>
      </c>
      <c r="BW19" s="36">
        <v>0.45169209188146597</v>
      </c>
      <c r="BX19" s="36">
        <v>0.4273390842733909</v>
      </c>
      <c r="BY19" s="36">
        <v>0.38702779757662148</v>
      </c>
      <c r="BZ19" s="36">
        <v>0.44958301743745255</v>
      </c>
      <c r="CA19" s="36">
        <v>0.53903598099117445</v>
      </c>
      <c r="CB19" s="35"/>
    </row>
    <row r="20" spans="1:80">
      <c r="B20" s="28" t="s">
        <v>298</v>
      </c>
      <c r="C20" s="64">
        <v>-165.98</v>
      </c>
      <c r="D20" s="64">
        <v>-244.14</v>
      </c>
      <c r="E20" s="64">
        <v>-786.66499999999996</v>
      </c>
      <c r="F20" s="64">
        <v>-287.53199999999998</v>
      </c>
      <c r="G20" s="64">
        <v>-202.22399999999999</v>
      </c>
      <c r="H20" s="64">
        <v>-103.82899999999999</v>
      </c>
      <c r="I20" s="64">
        <v>-193.08</v>
      </c>
      <c r="J20" s="40">
        <v>-700.18499999999995</v>
      </c>
      <c r="K20" s="40">
        <v>-212.45400000000001</v>
      </c>
      <c r="L20" s="40">
        <v>-180.393</v>
      </c>
      <c r="M20" s="33">
        <v>-176.43799999999999</v>
      </c>
      <c r="N20" s="33">
        <v>-130.9</v>
      </c>
      <c r="O20" s="33">
        <v>-460.74400000000003</v>
      </c>
      <c r="P20" s="33">
        <v>-121.48099999999999</v>
      </c>
      <c r="Q20" s="33">
        <v>-125.53400000000001</v>
      </c>
      <c r="R20" s="33">
        <v>-119.065</v>
      </c>
      <c r="S20" s="33">
        <v>-107.43300000000001</v>
      </c>
      <c r="T20" s="33">
        <v>-455.43400000000003</v>
      </c>
      <c r="U20" s="33">
        <v>-113.554</v>
      </c>
      <c r="V20" s="33">
        <v>-93.332999999999998</v>
      </c>
      <c r="W20" s="33">
        <v>-119.84</v>
      </c>
      <c r="X20" s="33">
        <v>-128.70699999999999</v>
      </c>
      <c r="Y20" s="33">
        <v>-554.36</v>
      </c>
      <c r="Z20" s="33">
        <v>-117.437</v>
      </c>
      <c r="AA20" s="33">
        <v>-135.196</v>
      </c>
      <c r="AB20" s="33">
        <v>-145.28470440999999</v>
      </c>
      <c r="AC20" s="33">
        <v>-156.44300000000001</v>
      </c>
      <c r="AD20" s="33">
        <v>-700.245</v>
      </c>
      <c r="AE20" s="33">
        <v>-173.67400000000001</v>
      </c>
      <c r="AF20" s="33">
        <v>-191.50800000000001</v>
      </c>
      <c r="AG20" s="33">
        <v>-147.27199999999999</v>
      </c>
      <c r="AH20" s="33">
        <v>-187.3</v>
      </c>
      <c r="AI20" s="33">
        <v>-415.21600000000001</v>
      </c>
      <c r="AJ20" s="33">
        <v>-122.17</v>
      </c>
      <c r="AK20" s="33">
        <v>-86.6</v>
      </c>
      <c r="AL20" s="33">
        <v>-100.8</v>
      </c>
      <c r="AM20" s="33">
        <v>-105.6</v>
      </c>
      <c r="AN20" s="33">
        <v>-341.1</v>
      </c>
      <c r="AO20" s="33">
        <v>-100.5</v>
      </c>
      <c r="AP20" s="33">
        <v>-71.5</v>
      </c>
      <c r="AQ20" s="33">
        <v>-91.4</v>
      </c>
      <c r="AR20" s="33">
        <v>-77.8</v>
      </c>
      <c r="AS20" s="33">
        <v>-265</v>
      </c>
      <c r="AT20" s="33">
        <v>-86.8</v>
      </c>
      <c r="AU20" s="33">
        <v>-81.099999999999994</v>
      </c>
      <c r="AV20" s="33">
        <v>-55.8</v>
      </c>
      <c r="AW20" s="33">
        <v>-41.2</v>
      </c>
      <c r="AX20" s="33">
        <v>-183.1</v>
      </c>
      <c r="AY20" s="33">
        <v>-46.3</v>
      </c>
      <c r="AZ20" s="33">
        <v>-45.8</v>
      </c>
      <c r="BA20" s="33">
        <v>-43.1</v>
      </c>
      <c r="BB20" s="33">
        <v>-47.963999999999999</v>
      </c>
      <c r="BC20" s="33">
        <v>-199.46</v>
      </c>
      <c r="BD20" s="33">
        <v>-45.847999999999999</v>
      </c>
      <c r="BE20" s="33">
        <v>-35.664999999999999</v>
      </c>
      <c r="BF20" s="33">
        <v>-52.222000000000001</v>
      </c>
      <c r="BG20" s="33">
        <v>-65.671999999999997</v>
      </c>
      <c r="BH20" s="33">
        <v>-156.6</v>
      </c>
      <c r="BI20" s="33">
        <v>-49.6</v>
      </c>
      <c r="BJ20" s="33">
        <v>-49.1</v>
      </c>
      <c r="BK20" s="33">
        <v>-28.5</v>
      </c>
      <c r="BL20" s="33">
        <v>-29.4</v>
      </c>
      <c r="BM20" s="33">
        <v>-158.5</v>
      </c>
      <c r="BN20" s="33">
        <v>-40</v>
      </c>
      <c r="BO20" s="33">
        <v>-39.4</v>
      </c>
      <c r="BP20" s="33">
        <v>-46.3</v>
      </c>
      <c r="BQ20" s="33">
        <v>-32.799999999999997</v>
      </c>
      <c r="BR20" s="33">
        <v>-77.599999999999994</v>
      </c>
      <c r="BS20" s="33">
        <v>-23</v>
      </c>
      <c r="BT20" s="33">
        <v>-23.4</v>
      </c>
      <c r="BU20" s="33">
        <v>-14.9</v>
      </c>
      <c r="BV20" s="33">
        <v>-16.3</v>
      </c>
      <c r="BW20" s="33">
        <v>-40.200000000000003</v>
      </c>
      <c r="BX20" s="33">
        <v>-22</v>
      </c>
      <c r="BY20" s="33">
        <v>-11.9</v>
      </c>
      <c r="BZ20" s="33">
        <v>-8</v>
      </c>
      <c r="CA20" s="33">
        <v>1.7</v>
      </c>
      <c r="CB20" s="34"/>
    </row>
    <row r="21" spans="1:80">
      <c r="B21" s="28" t="s">
        <v>308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 t="s">
        <v>80</v>
      </c>
      <c r="Z21" s="40" t="s">
        <v>80</v>
      </c>
      <c r="AA21" s="40" t="s">
        <v>80</v>
      </c>
      <c r="AB21" s="40" t="s">
        <v>80</v>
      </c>
      <c r="AC21" s="40" t="s">
        <v>80</v>
      </c>
      <c r="AD21" s="40" t="s">
        <v>80</v>
      </c>
      <c r="AE21" s="40" t="s">
        <v>80</v>
      </c>
      <c r="AF21" s="40" t="s">
        <v>80</v>
      </c>
      <c r="AG21" s="40" t="s">
        <v>80</v>
      </c>
      <c r="AH21" s="40" t="s">
        <v>80</v>
      </c>
      <c r="AI21" s="40">
        <v>0</v>
      </c>
      <c r="AJ21" s="40" t="s">
        <v>80</v>
      </c>
      <c r="AK21" s="40" t="s">
        <v>80</v>
      </c>
      <c r="AL21" s="40" t="s">
        <v>80</v>
      </c>
      <c r="AM21" s="40" t="s">
        <v>80</v>
      </c>
      <c r="AN21" s="40" t="s">
        <v>80</v>
      </c>
      <c r="AO21" s="40" t="s">
        <v>80</v>
      </c>
      <c r="AP21" s="40" t="s">
        <v>80</v>
      </c>
      <c r="AQ21" s="40" t="s">
        <v>80</v>
      </c>
      <c r="AR21" s="40" t="s">
        <v>80</v>
      </c>
      <c r="AS21" s="40" t="s">
        <v>80</v>
      </c>
      <c r="AT21" s="40" t="s">
        <v>80</v>
      </c>
      <c r="AU21" s="40" t="s">
        <v>80</v>
      </c>
      <c r="AV21" s="40" t="s">
        <v>80</v>
      </c>
      <c r="AW21" s="40" t="s">
        <v>80</v>
      </c>
      <c r="AX21" s="40" t="s">
        <v>80</v>
      </c>
      <c r="AY21" s="40" t="s">
        <v>80</v>
      </c>
      <c r="AZ21" s="40" t="s">
        <v>80</v>
      </c>
      <c r="BA21" s="40" t="s">
        <v>80</v>
      </c>
      <c r="BB21" s="40" t="s">
        <v>80</v>
      </c>
      <c r="BC21" s="40" t="s">
        <v>80</v>
      </c>
      <c r="BD21" s="40" t="s">
        <v>80</v>
      </c>
      <c r="BE21" s="40" t="s">
        <v>80</v>
      </c>
      <c r="BF21" s="40" t="s">
        <v>80</v>
      </c>
      <c r="BG21" s="40" t="s">
        <v>80</v>
      </c>
      <c r="BH21" s="40" t="s">
        <v>80</v>
      </c>
      <c r="BI21" s="40" t="s">
        <v>80</v>
      </c>
      <c r="BJ21" s="40" t="s">
        <v>80</v>
      </c>
      <c r="BK21" s="40" t="s">
        <v>80</v>
      </c>
      <c r="BL21" s="40" t="s">
        <v>80</v>
      </c>
      <c r="BM21" s="40" t="s">
        <v>80</v>
      </c>
      <c r="BN21" s="40" t="s">
        <v>80</v>
      </c>
      <c r="BO21" s="40" t="s">
        <v>80</v>
      </c>
      <c r="BP21" s="40" t="s">
        <v>80</v>
      </c>
      <c r="BQ21" s="40" t="s">
        <v>80</v>
      </c>
      <c r="BR21" s="40">
        <v>0.2</v>
      </c>
      <c r="BS21" s="40">
        <v>-0.1</v>
      </c>
      <c r="BT21" s="40">
        <v>0.2</v>
      </c>
      <c r="BU21" s="40">
        <v>0.1</v>
      </c>
      <c r="BV21" s="40" t="s">
        <v>80</v>
      </c>
      <c r="BW21" s="40">
        <v>-8.9</v>
      </c>
      <c r="BX21" s="40">
        <v>-1.6</v>
      </c>
      <c r="BY21" s="40">
        <v>-9.1</v>
      </c>
      <c r="BZ21" s="40">
        <v>0</v>
      </c>
      <c r="CA21" s="40">
        <v>1.9</v>
      </c>
      <c r="CB21" s="34"/>
    </row>
    <row r="22" spans="1:80">
      <c r="B22" s="28" t="s">
        <v>299</v>
      </c>
      <c r="C22" s="64">
        <v>0</v>
      </c>
      <c r="D22" s="64">
        <v>0</v>
      </c>
      <c r="E22" s="64">
        <v>-4.0000000000000001E-3</v>
      </c>
      <c r="F22" s="64">
        <v>-2E-3</v>
      </c>
      <c r="G22" s="64">
        <v>-2E-3</v>
      </c>
      <c r="H22" s="64">
        <v>0</v>
      </c>
      <c r="I22" s="64">
        <v>0</v>
      </c>
      <c r="J22" s="40">
        <v>3.0000000000000001E-3</v>
      </c>
      <c r="K22" s="40">
        <v>0</v>
      </c>
      <c r="L22" s="40">
        <v>3.0000000000000001E-3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 t="s">
        <v>80</v>
      </c>
      <c r="Z22" s="40" t="s">
        <v>80</v>
      </c>
      <c r="AA22" s="40" t="s">
        <v>80</v>
      </c>
      <c r="AB22" s="40" t="s">
        <v>80</v>
      </c>
      <c r="AC22" s="40" t="s">
        <v>80</v>
      </c>
      <c r="AD22" s="40" t="s">
        <v>80</v>
      </c>
      <c r="AE22" s="40" t="s">
        <v>80</v>
      </c>
      <c r="AF22" s="40">
        <v>0</v>
      </c>
      <c r="AG22" s="40">
        <v>0</v>
      </c>
      <c r="AH22" s="40"/>
      <c r="AI22" s="40">
        <v>0.432</v>
      </c>
      <c r="AJ22" s="40">
        <v>0.432</v>
      </c>
      <c r="AK22" s="40" t="s">
        <v>80</v>
      </c>
      <c r="AL22" s="40" t="s">
        <v>80</v>
      </c>
      <c r="AM22" s="40" t="s">
        <v>80</v>
      </c>
      <c r="AN22" s="40" t="s">
        <v>80</v>
      </c>
      <c r="AO22" s="40" t="s">
        <v>80</v>
      </c>
      <c r="AP22" s="40" t="s">
        <v>80</v>
      </c>
      <c r="AQ22" s="40" t="s">
        <v>80</v>
      </c>
      <c r="AR22" s="40" t="s">
        <v>80</v>
      </c>
      <c r="AS22" s="40" t="s">
        <v>80</v>
      </c>
      <c r="AT22" s="40" t="s">
        <v>80</v>
      </c>
      <c r="AU22" s="40" t="s">
        <v>80</v>
      </c>
      <c r="AV22" s="40" t="s">
        <v>80</v>
      </c>
      <c r="AW22" s="40" t="s">
        <v>80</v>
      </c>
      <c r="AX22" s="40" t="s">
        <v>80</v>
      </c>
      <c r="AY22" s="40" t="s">
        <v>80</v>
      </c>
      <c r="AZ22" s="40" t="s">
        <v>80</v>
      </c>
      <c r="BA22" s="40" t="s">
        <v>80</v>
      </c>
      <c r="BB22" s="40" t="s">
        <v>80</v>
      </c>
      <c r="BC22" s="40" t="s">
        <v>80</v>
      </c>
      <c r="BD22" s="40" t="s">
        <v>80</v>
      </c>
      <c r="BE22" s="40" t="s">
        <v>80</v>
      </c>
      <c r="BF22" s="40" t="s">
        <v>80</v>
      </c>
      <c r="BG22" s="40" t="s">
        <v>80</v>
      </c>
      <c r="BH22" s="40" t="s">
        <v>80</v>
      </c>
      <c r="BI22" s="40" t="s">
        <v>80</v>
      </c>
      <c r="BJ22" s="40" t="s">
        <v>80</v>
      </c>
      <c r="BK22" s="40" t="s">
        <v>80</v>
      </c>
      <c r="BL22" s="40" t="s">
        <v>80</v>
      </c>
      <c r="BM22" s="40" t="s">
        <v>80</v>
      </c>
      <c r="BN22" s="40">
        <v>-3.2</v>
      </c>
      <c r="BO22" s="40">
        <v>1.4</v>
      </c>
      <c r="BP22" s="40">
        <v>0.9</v>
      </c>
      <c r="BQ22" s="40">
        <v>0.9</v>
      </c>
      <c r="BR22" s="40">
        <v>2.6</v>
      </c>
      <c r="BS22" s="40">
        <v>1.1000000000000001</v>
      </c>
      <c r="BT22" s="40">
        <v>0.5</v>
      </c>
      <c r="BU22" s="40">
        <v>0.6</v>
      </c>
      <c r="BV22" s="40">
        <v>0.4</v>
      </c>
      <c r="BW22" s="40">
        <v>1.5</v>
      </c>
      <c r="BX22" s="40">
        <v>1.1000000000000001</v>
      </c>
      <c r="BY22" s="40">
        <v>0.1</v>
      </c>
      <c r="BZ22" s="40">
        <v>0.1</v>
      </c>
      <c r="CA22" s="40">
        <v>0.2</v>
      </c>
      <c r="CB22" s="34"/>
    </row>
    <row r="23" spans="1:80">
      <c r="B23" s="2" t="s">
        <v>14</v>
      </c>
      <c r="C23" s="67">
        <f t="shared" ref="C23:H23" si="9">C18+C20</f>
        <v>197.14200000000002</v>
      </c>
      <c r="D23" s="67">
        <f t="shared" si="9"/>
        <v>144.87100000000004</v>
      </c>
      <c r="E23" s="67">
        <f t="shared" si="9"/>
        <v>520.40100000000007</v>
      </c>
      <c r="F23" s="67">
        <f t="shared" si="9"/>
        <v>31.717000000000041</v>
      </c>
      <c r="G23" s="67">
        <f t="shared" si="9"/>
        <v>154.60399999999998</v>
      </c>
      <c r="H23" s="67">
        <f t="shared" si="9"/>
        <v>106.88400000000026</v>
      </c>
      <c r="I23" s="67">
        <v>180.41600000000003</v>
      </c>
      <c r="J23" s="41">
        <v>572.00800000000004</v>
      </c>
      <c r="K23" s="41">
        <v>169.08820878000012</v>
      </c>
      <c r="L23" s="41">
        <v>125.688</v>
      </c>
      <c r="M23" s="41">
        <f>M18+M20</f>
        <v>119.83000000000027</v>
      </c>
      <c r="N23" s="41">
        <v>156.5</v>
      </c>
      <c r="O23" s="41">
        <v>723.56</v>
      </c>
      <c r="P23" s="41">
        <v>155.75200000000001</v>
      </c>
      <c r="Q23" s="41">
        <v>167.131</v>
      </c>
      <c r="R23" s="41">
        <v>154.685</v>
      </c>
      <c r="S23" s="41">
        <v>245.25700000000001</v>
      </c>
      <c r="T23" s="41">
        <v>756.24900000000002</v>
      </c>
      <c r="U23" s="41">
        <v>177.066</v>
      </c>
      <c r="V23" s="41">
        <v>221.03700000000001</v>
      </c>
      <c r="W23" s="41">
        <v>166.60499999999999</v>
      </c>
      <c r="X23" s="41">
        <v>191.54</v>
      </c>
      <c r="Y23" s="41">
        <v>220.11199999999999</v>
      </c>
      <c r="Z23" s="41">
        <v>154.45999999999998</v>
      </c>
      <c r="AA23" s="41">
        <v>131.82400000000001</v>
      </c>
      <c r="AB23" s="41">
        <v>96.031295590000042</v>
      </c>
      <c r="AC23" s="41">
        <v>138.79598551999999</v>
      </c>
      <c r="AD23" s="41">
        <v>247.43299999999999</v>
      </c>
      <c r="AE23" s="41">
        <v>83.569000000000003</v>
      </c>
      <c r="AF23" s="41">
        <v>56.753</v>
      </c>
      <c r="AG23" s="41">
        <v>54.133000000000038</v>
      </c>
      <c r="AH23" s="41">
        <v>53.3</v>
      </c>
      <c r="AI23" s="41">
        <v>699.43417147599996</v>
      </c>
      <c r="AJ23" s="41">
        <v>76.992000000000004</v>
      </c>
      <c r="AK23" s="41">
        <v>131.6</v>
      </c>
      <c r="AL23" s="41">
        <v>85.9</v>
      </c>
      <c r="AM23" s="41">
        <v>405</v>
      </c>
      <c r="AN23" s="41">
        <v>629.4</v>
      </c>
      <c r="AO23" s="41">
        <v>114.9</v>
      </c>
      <c r="AP23" s="41">
        <v>187</v>
      </c>
      <c r="AQ23" s="41">
        <v>146.6</v>
      </c>
      <c r="AR23" s="41">
        <v>180.9</v>
      </c>
      <c r="AS23" s="41">
        <v>688.1</v>
      </c>
      <c r="AT23" s="41">
        <v>201.9</v>
      </c>
      <c r="AU23" s="41">
        <v>173.3</v>
      </c>
      <c r="AV23" s="41">
        <v>140.1</v>
      </c>
      <c r="AW23" s="41">
        <v>172.8</v>
      </c>
      <c r="AX23" s="41">
        <v>605.20000000000005</v>
      </c>
      <c r="AY23" s="41">
        <v>162.1</v>
      </c>
      <c r="AZ23" s="41">
        <v>162.1</v>
      </c>
      <c r="BA23" s="41">
        <v>135.30000000000001</v>
      </c>
      <c r="BB23" s="41">
        <v>145.69999999999999</v>
      </c>
      <c r="BC23" s="41">
        <v>769.98500000000001</v>
      </c>
      <c r="BD23" s="41">
        <v>113.129</v>
      </c>
      <c r="BE23" s="41">
        <v>138.715</v>
      </c>
      <c r="BF23" s="41">
        <v>111.467</v>
      </c>
      <c r="BG23" s="41">
        <v>406.67200000000003</v>
      </c>
      <c r="BH23" s="41">
        <v>328.5</v>
      </c>
      <c r="BI23" s="41">
        <v>89.7</v>
      </c>
      <c r="BJ23" s="41">
        <v>68.2</v>
      </c>
      <c r="BK23" s="41">
        <v>79</v>
      </c>
      <c r="BL23" s="41">
        <v>91.7</v>
      </c>
      <c r="BM23" s="41">
        <v>243.6</v>
      </c>
      <c r="BN23" s="41">
        <v>70.099999999999994</v>
      </c>
      <c r="BO23" s="41">
        <v>64.2</v>
      </c>
      <c r="BP23" s="41">
        <v>40.5</v>
      </c>
      <c r="BQ23" s="41">
        <v>68.7</v>
      </c>
      <c r="BR23" s="41">
        <v>244.7</v>
      </c>
      <c r="BS23" s="41">
        <v>53.3</v>
      </c>
      <c r="BT23" s="41">
        <v>60.5</v>
      </c>
      <c r="BU23" s="41">
        <v>61.2</v>
      </c>
      <c r="BV23" s="41">
        <v>69.5</v>
      </c>
      <c r="BW23" s="41">
        <v>210</v>
      </c>
      <c r="BX23" s="41">
        <v>41.9</v>
      </c>
      <c r="BY23" s="41">
        <v>33.4</v>
      </c>
      <c r="BZ23" s="41">
        <v>51.4</v>
      </c>
      <c r="CA23" s="41">
        <v>83.2</v>
      </c>
      <c r="CB23" s="34"/>
    </row>
    <row r="24" spans="1:80">
      <c r="B24" s="28" t="s">
        <v>300</v>
      </c>
      <c r="C24" s="64">
        <v>-69.781000000000006</v>
      </c>
      <c r="D24" s="64">
        <v>-56.886000000000003</v>
      </c>
      <c r="E24" s="64">
        <v>-497.06</v>
      </c>
      <c r="F24" s="64">
        <v>-277.98</v>
      </c>
      <c r="G24" s="64">
        <v>-66.914000000000001</v>
      </c>
      <c r="H24" s="64">
        <v>-71.588999999999999</v>
      </c>
      <c r="I24" s="64">
        <v>-80.576999999999998</v>
      </c>
      <c r="J24" s="40">
        <v>-280.904</v>
      </c>
      <c r="K24" s="40">
        <v>-78.16</v>
      </c>
      <c r="L24" s="40">
        <v>-67.488</v>
      </c>
      <c r="M24" s="33">
        <f>-62.269-0.398</f>
        <v>-62.667000000000002</v>
      </c>
      <c r="N24" s="33">
        <v>-72.588999999999999</v>
      </c>
      <c r="O24" s="33">
        <v>-322.92</v>
      </c>
      <c r="P24" s="33">
        <v>-85.027000000000001</v>
      </c>
      <c r="Q24" s="33">
        <v>-70.067999999999998</v>
      </c>
      <c r="R24" s="33">
        <v>-72.561000000000007</v>
      </c>
      <c r="S24" s="33">
        <v>-95.013999999999996</v>
      </c>
      <c r="T24" s="33">
        <v>-336.26499999999999</v>
      </c>
      <c r="U24" s="33">
        <v>-72.427999999999997</v>
      </c>
      <c r="V24" s="33">
        <v>-91.54</v>
      </c>
      <c r="W24" s="33">
        <v>-82.227999999999994</v>
      </c>
      <c r="X24" s="33">
        <v>-90.069000000000003</v>
      </c>
      <c r="Y24" s="33">
        <v>-479.94499999999999</v>
      </c>
      <c r="Z24" s="33">
        <v>-62.231000000000002</v>
      </c>
      <c r="AA24" s="33">
        <v>-61.387999999999998</v>
      </c>
      <c r="AB24" s="33">
        <v>-48.218000000000018</v>
      </c>
      <c r="AC24" s="33">
        <v>-64.106999999999999</v>
      </c>
      <c r="AD24" s="33">
        <v>-131.661</v>
      </c>
      <c r="AE24" s="33">
        <v>-38.198999999999998</v>
      </c>
      <c r="AF24" s="33">
        <v>-38.86</v>
      </c>
      <c r="AG24" s="33">
        <v>-30.960999999999999</v>
      </c>
      <c r="AH24" s="33">
        <v>-23.9</v>
      </c>
      <c r="AI24" s="33">
        <v>-225.185</v>
      </c>
      <c r="AJ24" s="33">
        <v>-19.922999999999998</v>
      </c>
      <c r="AK24" s="33">
        <v>-51.4</v>
      </c>
      <c r="AL24" s="33">
        <v>-33.6</v>
      </c>
      <c r="AM24" s="33">
        <v>-120.3</v>
      </c>
      <c r="AN24" s="33">
        <v>-229.9</v>
      </c>
      <c r="AO24" s="33">
        <v>-27.7</v>
      </c>
      <c r="AP24" s="33">
        <v>-75.400000000000006</v>
      </c>
      <c r="AQ24" s="33">
        <v>-58</v>
      </c>
      <c r="AR24" s="33">
        <v>-68.8</v>
      </c>
      <c r="AS24" s="33">
        <v>-261.10000000000002</v>
      </c>
      <c r="AT24" s="33">
        <v>-70</v>
      </c>
      <c r="AU24" s="33">
        <v>-72.400000000000006</v>
      </c>
      <c r="AV24" s="33">
        <v>-54.3</v>
      </c>
      <c r="AW24" s="33">
        <v>-64.400000000000006</v>
      </c>
      <c r="AX24" s="33">
        <v>-217.6</v>
      </c>
      <c r="AY24" s="33">
        <v>-58.2</v>
      </c>
      <c r="AZ24" s="33">
        <v>-58.3</v>
      </c>
      <c r="BA24" s="33">
        <v>-48.2</v>
      </c>
      <c r="BB24" s="33">
        <v>-52.994</v>
      </c>
      <c r="BC24" s="33">
        <v>-175.946</v>
      </c>
      <c r="BD24" s="33">
        <v>-41.14</v>
      </c>
      <c r="BE24" s="33">
        <v>-52.848999999999997</v>
      </c>
      <c r="BF24" s="33">
        <v>-39.956000000000003</v>
      </c>
      <c r="BG24" s="33">
        <v>-42.002000000000002</v>
      </c>
      <c r="BH24" s="33">
        <v>-133.6</v>
      </c>
      <c r="BI24" s="33">
        <v>-35.799999999999997</v>
      </c>
      <c r="BJ24" s="33">
        <v>-29.1</v>
      </c>
      <c r="BK24" s="33">
        <v>-31.7</v>
      </c>
      <c r="BL24" s="33">
        <v>-36.9</v>
      </c>
      <c r="BM24" s="33">
        <v>-111.9</v>
      </c>
      <c r="BN24" s="33">
        <v>-34.9</v>
      </c>
      <c r="BO24" s="33">
        <v>-28.2</v>
      </c>
      <c r="BP24" s="33">
        <v>-21.5</v>
      </c>
      <c r="BQ24" s="33">
        <v>-27.2</v>
      </c>
      <c r="BR24" s="33">
        <v>-82.8</v>
      </c>
      <c r="BS24" s="33">
        <v>-17.2</v>
      </c>
      <c r="BT24" s="33">
        <v>-22.5</v>
      </c>
      <c r="BU24" s="33">
        <v>-19.899999999999999</v>
      </c>
      <c r="BV24" s="33">
        <v>-23.2</v>
      </c>
      <c r="BW24" s="33">
        <v>-73.3</v>
      </c>
      <c r="BX24" s="33">
        <v>-19.100000000000001</v>
      </c>
      <c r="BY24" s="33">
        <v>-11.8</v>
      </c>
      <c r="BZ24" s="33">
        <v>-16.100000000000001</v>
      </c>
      <c r="CA24" s="33">
        <v>-26.2</v>
      </c>
      <c r="CB24" s="34"/>
    </row>
    <row r="25" spans="1:80">
      <c r="B25" s="28" t="s">
        <v>301</v>
      </c>
      <c r="C25" s="64">
        <v>0</v>
      </c>
      <c r="D25" s="64">
        <v>0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2.3370000000000002</v>
      </c>
      <c r="R25" s="40">
        <v>0.52700000000000002</v>
      </c>
      <c r="S25" s="40">
        <v>4.0730000000000004</v>
      </c>
      <c r="T25" s="40">
        <v>19.844999999999999</v>
      </c>
      <c r="U25" s="40">
        <v>7.4630000000000001</v>
      </c>
      <c r="V25" s="40">
        <v>4.6539999999999999</v>
      </c>
      <c r="W25" s="40">
        <v>4.2779999999999996</v>
      </c>
      <c r="X25" s="40">
        <v>3.45</v>
      </c>
      <c r="Y25" s="40">
        <v>15.488</v>
      </c>
      <c r="Z25" s="40">
        <v>3.488</v>
      </c>
      <c r="AA25" s="40">
        <v>3.36</v>
      </c>
      <c r="AB25" s="40">
        <v>2.629</v>
      </c>
      <c r="AC25" s="40">
        <v>6.0106075429999999</v>
      </c>
      <c r="AD25" s="40">
        <v>6.798</v>
      </c>
      <c r="AE25" s="40">
        <v>4.7629999999999999</v>
      </c>
      <c r="AF25" s="40">
        <v>-2.2069999999999999</v>
      </c>
      <c r="AG25" s="40">
        <v>3.552</v>
      </c>
      <c r="AH25" s="40">
        <v>0.69</v>
      </c>
      <c r="AI25" s="40">
        <v>2.35</v>
      </c>
      <c r="AJ25" s="40">
        <v>3.1789999999999998</v>
      </c>
      <c r="AK25" s="40">
        <v>2.9</v>
      </c>
      <c r="AL25" s="40">
        <v>0</v>
      </c>
      <c r="AM25" s="40">
        <v>-3.7</v>
      </c>
      <c r="AN25" s="40">
        <v>1.7</v>
      </c>
      <c r="AO25" s="40">
        <v>-1.1000000000000001</v>
      </c>
      <c r="AP25" s="40">
        <v>0.3</v>
      </c>
      <c r="AQ25" s="40">
        <v>1.5</v>
      </c>
      <c r="AR25" s="40">
        <v>1</v>
      </c>
      <c r="AS25" s="40">
        <v>5</v>
      </c>
      <c r="AT25" s="40">
        <v>1.3</v>
      </c>
      <c r="AU25" s="40">
        <v>1.2</v>
      </c>
      <c r="AV25" s="40">
        <v>1.4</v>
      </c>
      <c r="AW25" s="40">
        <v>1</v>
      </c>
      <c r="AX25" s="40">
        <v>4.5</v>
      </c>
      <c r="AY25" s="40">
        <v>1.1000000000000001</v>
      </c>
      <c r="AZ25" s="40">
        <v>1.08</v>
      </c>
      <c r="BA25" s="40">
        <v>1.2</v>
      </c>
      <c r="BB25" s="40">
        <v>1.129</v>
      </c>
      <c r="BC25" s="40">
        <v>3.74</v>
      </c>
      <c r="BD25" s="40">
        <v>1.0069999999999999</v>
      </c>
      <c r="BE25" s="40">
        <v>0.873</v>
      </c>
      <c r="BF25" s="40">
        <v>1.145</v>
      </c>
      <c r="BG25" s="40">
        <v>0.71899999999999997</v>
      </c>
      <c r="BH25" s="40">
        <v>2.4</v>
      </c>
      <c r="BI25" s="40">
        <v>0.5</v>
      </c>
      <c r="BJ25" s="40">
        <v>0.6</v>
      </c>
      <c r="BK25" s="40">
        <v>0.9</v>
      </c>
      <c r="BL25" s="40">
        <v>0.4</v>
      </c>
      <c r="BM25" s="40">
        <v>2.2000000000000002</v>
      </c>
      <c r="BN25" s="40">
        <v>0.4</v>
      </c>
      <c r="BO25" s="40">
        <v>0.5</v>
      </c>
      <c r="BP25" s="40">
        <v>0.8</v>
      </c>
      <c r="BQ25" s="40">
        <v>0.5</v>
      </c>
      <c r="BR25" s="40">
        <v>2.1</v>
      </c>
      <c r="BS25" s="40">
        <v>0.4</v>
      </c>
      <c r="BT25" s="40">
        <v>0.6</v>
      </c>
      <c r="BU25" s="40">
        <v>0.6</v>
      </c>
      <c r="BV25" s="40">
        <v>0.4</v>
      </c>
      <c r="BW25" s="40">
        <v>1.6</v>
      </c>
      <c r="BX25" s="40">
        <v>0.3</v>
      </c>
      <c r="BY25" s="40">
        <v>0.3</v>
      </c>
      <c r="BZ25" s="40">
        <v>0.5</v>
      </c>
      <c r="CA25" s="40">
        <v>0.5</v>
      </c>
      <c r="CB25" s="34"/>
    </row>
    <row r="26" spans="1:80">
      <c r="B26" s="194" t="s">
        <v>354</v>
      </c>
      <c r="C26" s="195">
        <f>C23+C24</f>
        <v>127.36100000000002</v>
      </c>
      <c r="D26" s="195">
        <v>87.984999999999999</v>
      </c>
      <c r="E26" s="195">
        <v>331.93099999999998</v>
      </c>
      <c r="F26" s="195">
        <v>55.250999999999998</v>
      </c>
      <c r="G26" s="195">
        <v>89.173000000000002</v>
      </c>
      <c r="H26" s="195">
        <f>H23+H24</f>
        <v>35.295000000000258</v>
      </c>
      <c r="I26" s="195">
        <v>103.3</v>
      </c>
      <c r="J26" s="195">
        <v>290.25500000000022</v>
      </c>
      <c r="K26" s="195">
        <v>90.927999999999997</v>
      </c>
      <c r="L26" s="195">
        <v>58.2</v>
      </c>
      <c r="M26" s="195">
        <f>M23+M24</f>
        <v>57.163000000000267</v>
      </c>
      <c r="N26" s="195">
        <v>83.963999999999999</v>
      </c>
      <c r="O26" s="195">
        <v>393.01499999999999</v>
      </c>
      <c r="P26" s="195">
        <v>70.724999999999994</v>
      </c>
      <c r="Q26" s="195">
        <v>94.725999999999999</v>
      </c>
      <c r="R26" s="195">
        <v>81.596999999999994</v>
      </c>
      <c r="S26" s="195">
        <v>146.16999999999999</v>
      </c>
      <c r="T26" s="195">
        <v>400.13900000000001</v>
      </c>
      <c r="U26" s="195">
        <v>97.176000000000002</v>
      </c>
      <c r="V26" s="195">
        <v>124.843</v>
      </c>
      <c r="W26" s="195">
        <v>80.099000000000004</v>
      </c>
      <c r="X26" s="195">
        <v>98.021000000000001</v>
      </c>
      <c r="Y26" s="195">
        <v>269.68599999999998</v>
      </c>
      <c r="Z26" s="195">
        <v>88.742000000000004</v>
      </c>
      <c r="AA26" s="195">
        <v>67.076000000000008</v>
      </c>
      <c r="AB26" s="195">
        <v>45.184295590000026</v>
      </c>
      <c r="AC26" s="195">
        <v>-620.62262202299996</v>
      </c>
      <c r="AD26" s="195">
        <v>108.974</v>
      </c>
      <c r="AE26" s="195">
        <v>40.606999999999999</v>
      </c>
      <c r="AF26" s="195">
        <v>20.100000000000001</v>
      </c>
      <c r="AG26" s="195">
        <v>19.62000000000004</v>
      </c>
      <c r="AH26" s="195">
        <v>28.6</v>
      </c>
      <c r="AI26" s="195">
        <v>471.9</v>
      </c>
      <c r="AJ26" s="195">
        <v>53.89</v>
      </c>
      <c r="AK26" s="195">
        <v>77.400000000000006</v>
      </c>
      <c r="AL26" s="195">
        <v>52.2</v>
      </c>
      <c r="AM26" s="195">
        <v>288.39999999999998</v>
      </c>
      <c r="AN26" s="195">
        <v>397.9</v>
      </c>
      <c r="AO26" s="195">
        <v>88.3</v>
      </c>
      <c r="AP26" s="195">
        <v>111.3</v>
      </c>
      <c r="AQ26" s="195">
        <v>87.1</v>
      </c>
      <c r="AR26" s="195">
        <v>111.2</v>
      </c>
      <c r="AS26" s="195">
        <v>422.1</v>
      </c>
      <c r="AT26" s="195">
        <v>130.5</v>
      </c>
      <c r="AU26" s="195">
        <v>99.7</v>
      </c>
      <c r="AV26" s="195">
        <v>84.4</v>
      </c>
      <c r="AW26" s="195">
        <v>107.5</v>
      </c>
      <c r="AX26" s="195">
        <v>383</v>
      </c>
      <c r="AY26" s="195">
        <v>102.8</v>
      </c>
      <c r="AZ26" s="195">
        <v>102.7</v>
      </c>
      <c r="BA26" s="195">
        <v>85.9</v>
      </c>
      <c r="BB26" s="195">
        <v>91.582999999999998</v>
      </c>
      <c r="BC26" s="195">
        <v>590.29499999999996</v>
      </c>
      <c r="BD26" s="195">
        <v>70.98</v>
      </c>
      <c r="BE26" s="195">
        <v>84.992999999999995</v>
      </c>
      <c r="BF26" s="195">
        <v>70.366</v>
      </c>
      <c r="BG26" s="195">
        <v>363.95100000000002</v>
      </c>
      <c r="BH26" s="195">
        <v>192.4</v>
      </c>
      <c r="BI26" s="195">
        <v>53.4</v>
      </c>
      <c r="BJ26" s="195">
        <v>38.4</v>
      </c>
      <c r="BK26" s="195">
        <v>46.4</v>
      </c>
      <c r="BL26" s="195">
        <v>54.3</v>
      </c>
      <c r="BM26" s="195">
        <v>129.5</v>
      </c>
      <c r="BN26" s="195">
        <v>34.799999999999997</v>
      </c>
      <c r="BO26" s="195">
        <v>35.5</v>
      </c>
      <c r="BP26" s="195">
        <v>18.2</v>
      </c>
      <c r="BQ26" s="195">
        <v>41</v>
      </c>
      <c r="BR26" s="195">
        <v>159.80000000000001</v>
      </c>
      <c r="BS26" s="195">
        <v>35.700000000000003</v>
      </c>
      <c r="BT26" s="195">
        <v>37.4</v>
      </c>
      <c r="BU26" s="195">
        <v>40.700000000000003</v>
      </c>
      <c r="BV26" s="195">
        <v>45.8</v>
      </c>
      <c r="BW26" s="195">
        <v>135.1</v>
      </c>
      <c r="BX26" s="195">
        <v>22.5</v>
      </c>
      <c r="BY26" s="195">
        <v>21.3</v>
      </c>
      <c r="BZ26" s="195">
        <v>34.799999999999997</v>
      </c>
      <c r="CA26" s="195">
        <v>56.5</v>
      </c>
      <c r="CB26" s="34"/>
    </row>
    <row r="27" spans="1:80" s="13" customFormat="1">
      <c r="A27" s="57"/>
      <c r="B27" s="30" t="s">
        <v>311</v>
      </c>
      <c r="C27" s="36">
        <f t="shared" ref="C27:I27" si="10">C26/C$14</f>
        <v>0.14868876822549709</v>
      </c>
      <c r="D27" s="36">
        <f t="shared" ref="D27" si="11">D26/D$14</f>
        <v>0.10520481968048154</v>
      </c>
      <c r="E27" s="36">
        <f t="shared" si="10"/>
        <v>0.10997232229648736</v>
      </c>
      <c r="F27" s="36">
        <f t="shared" si="10"/>
        <v>6.6425655107409248E-2</v>
      </c>
      <c r="G27" s="36">
        <f t="shared" si="10"/>
        <v>0.11562574151896797</v>
      </c>
      <c r="H27" s="36">
        <f t="shared" si="10"/>
        <v>5.452464152307545E-2</v>
      </c>
      <c r="I27" s="36">
        <f t="shared" si="10"/>
        <v>0.13450538347055138</v>
      </c>
      <c r="J27" s="36">
        <f t="shared" ref="J27:BU27" si="12">J26/J$14</f>
        <v>9.8552650655631277E-2</v>
      </c>
      <c r="K27" s="36">
        <f t="shared" si="12"/>
        <v>0.11314927247138228</v>
      </c>
      <c r="L27" s="36">
        <f t="shared" si="12"/>
        <v>7.4882272715576015E-2</v>
      </c>
      <c r="M27" s="36">
        <f t="shared" si="12"/>
        <v>8.1664928496935935E-2</v>
      </c>
      <c r="N27" s="36">
        <v>0.12638024251327562</v>
      </c>
      <c r="O27" s="36">
        <f t="shared" si="12"/>
        <v>0.15619380168754404</v>
      </c>
      <c r="P27" s="36">
        <f t="shared" si="12"/>
        <v>0.11038070222259677</v>
      </c>
      <c r="Q27" s="36">
        <f t="shared" si="12"/>
        <v>0.15044015887964757</v>
      </c>
      <c r="R27" s="36">
        <f t="shared" si="12"/>
        <v>0.13971634484494511</v>
      </c>
      <c r="S27" s="36">
        <f t="shared" si="12"/>
        <v>0.22094845946758931</v>
      </c>
      <c r="T27" s="36">
        <f t="shared" si="12"/>
        <v>0.16135788723630679</v>
      </c>
      <c r="U27" s="36">
        <f t="shared" si="12"/>
        <v>0.1543041972532786</v>
      </c>
      <c r="V27" s="36">
        <f t="shared" si="12"/>
        <v>0.19814147634389828</v>
      </c>
      <c r="W27" s="36">
        <f t="shared" si="12"/>
        <v>0.13481162322962864</v>
      </c>
      <c r="X27" s="36">
        <f t="shared" si="12"/>
        <v>0.15662585147060937</v>
      </c>
      <c r="Y27" s="36">
        <f t="shared" si="12"/>
        <v>0.1134283988647318</v>
      </c>
      <c r="Z27" s="36">
        <f t="shared" si="12"/>
        <v>0.1437706461108762</v>
      </c>
      <c r="AA27" s="36">
        <f t="shared" si="12"/>
        <v>0.1131761573492118</v>
      </c>
      <c r="AB27" s="36">
        <f t="shared" si="12"/>
        <v>7.9435557639803353E-2</v>
      </c>
      <c r="AC27" s="36">
        <f t="shared" si="12"/>
        <v>-1.0402501839948777</v>
      </c>
      <c r="AD27" s="36">
        <f t="shared" si="12"/>
        <v>4.2353751416662908E-2</v>
      </c>
      <c r="AE27" s="36">
        <f t="shared" si="12"/>
        <v>6.0931216613648635E-2</v>
      </c>
      <c r="AF27" s="36">
        <f t="shared" si="12"/>
        <v>3.0188157831499012E-2</v>
      </c>
      <c r="AG27" s="36">
        <f t="shared" si="12"/>
        <v>3.225159531973798E-2</v>
      </c>
      <c r="AH27" s="36">
        <f t="shared" si="12"/>
        <v>4.5174537987679682E-2</v>
      </c>
      <c r="AI27" s="36">
        <f t="shared" si="12"/>
        <v>0.19229413545673218</v>
      </c>
      <c r="AJ27" s="36">
        <f t="shared" si="12"/>
        <v>8.3913231009746014E-2</v>
      </c>
      <c r="AK27" s="36">
        <f t="shared" si="12"/>
        <v>0.12248773540117108</v>
      </c>
      <c r="AL27" s="36">
        <f t="shared" si="12"/>
        <v>9.1004184100418412E-2</v>
      </c>
      <c r="AM27" s="36">
        <f t="shared" si="12"/>
        <v>0.4755936675461741</v>
      </c>
      <c r="AN27" s="36">
        <f t="shared" si="12"/>
        <v>0.1629135276776941</v>
      </c>
      <c r="AO27" s="36">
        <f t="shared" si="12"/>
        <v>0.14239684694999821</v>
      </c>
      <c r="AP27" s="36">
        <f t="shared" si="12"/>
        <v>0.17578606220267989</v>
      </c>
      <c r="AQ27" s="36">
        <f t="shared" si="12"/>
        <v>0.14490318437640892</v>
      </c>
      <c r="AR27" s="36">
        <f t="shared" si="12"/>
        <v>0.18910760596913398</v>
      </c>
      <c r="AS27" s="36">
        <f t="shared" si="12"/>
        <v>0.19999431430520812</v>
      </c>
      <c r="AT27" s="36">
        <f t="shared" si="12"/>
        <v>0.21273335463383783</v>
      </c>
      <c r="AU27" s="36">
        <f t="shared" si="12"/>
        <v>0.16515591248227515</v>
      </c>
      <c r="AV27" s="36">
        <f t="shared" si="12"/>
        <v>0.18438374539313715</v>
      </c>
      <c r="AW27" s="36">
        <f t="shared" si="12"/>
        <v>0.24671297985674578</v>
      </c>
      <c r="AX27" s="36">
        <f t="shared" si="12"/>
        <v>0.23526304312439147</v>
      </c>
      <c r="AY27" s="36">
        <f t="shared" si="12"/>
        <v>0.23956282115516819</v>
      </c>
      <c r="AZ27" s="36">
        <f t="shared" si="12"/>
        <v>0.24341107318923019</v>
      </c>
      <c r="BA27" s="36">
        <f t="shared" si="12"/>
        <v>0.22217164375979598</v>
      </c>
      <c r="BB27" s="36">
        <f t="shared" si="12"/>
        <v>0.23465251657733185</v>
      </c>
      <c r="BC27" s="36">
        <f t="shared" si="12"/>
        <v>0.47114294835980525</v>
      </c>
      <c r="BD27" s="36">
        <f t="shared" si="12"/>
        <v>0.21493914902508229</v>
      </c>
      <c r="BE27" s="36">
        <f t="shared" si="12"/>
        <v>0.26383542763484652</v>
      </c>
      <c r="BF27" s="36">
        <f t="shared" si="12"/>
        <v>0.23767158452226547</v>
      </c>
      <c r="BG27" s="36">
        <f t="shared" si="12"/>
        <v>1.1953748530213555</v>
      </c>
      <c r="BH27" s="36">
        <f t="shared" si="12"/>
        <v>0.1918819188191882</v>
      </c>
      <c r="BI27" s="36">
        <f t="shared" si="12"/>
        <v>0.18363136176066022</v>
      </c>
      <c r="BJ27" s="36">
        <f t="shared" si="12"/>
        <v>0.15029354207436399</v>
      </c>
      <c r="BK27" s="36">
        <f t="shared" si="12"/>
        <v>0.20467578297309219</v>
      </c>
      <c r="BL27" s="36">
        <f t="shared" si="12"/>
        <v>0.23629242819843341</v>
      </c>
      <c r="BM27" s="36">
        <f t="shared" si="12"/>
        <v>0.15578010345242393</v>
      </c>
      <c r="BN27" s="36">
        <f t="shared" si="12"/>
        <v>0.14720812182741116</v>
      </c>
      <c r="BO27" s="36">
        <f t="shared" si="12"/>
        <v>0.16920877025738798</v>
      </c>
      <c r="BP27" s="36">
        <f t="shared" si="12"/>
        <v>9.4056847545219632E-2</v>
      </c>
      <c r="BQ27" s="36">
        <f t="shared" si="12"/>
        <v>0.21398747390396661</v>
      </c>
      <c r="BR27" s="36">
        <f t="shared" si="12"/>
        <v>0.24840665319446606</v>
      </c>
      <c r="BS27" s="36">
        <f t="shared" si="12"/>
        <v>0.20828471411901986</v>
      </c>
      <c r="BT27" s="36">
        <f t="shared" si="12"/>
        <v>0.22916666666666669</v>
      </c>
      <c r="BU27" s="36">
        <f t="shared" si="12"/>
        <v>0.27724795640326977</v>
      </c>
      <c r="BV27" s="36">
        <f t="shared" ref="BV27:BW27" si="13">BV26/BV$14</f>
        <v>0.28306551297898636</v>
      </c>
      <c r="BW27" s="36">
        <f t="shared" si="13"/>
        <v>0.23689286340522533</v>
      </c>
      <c r="BX27" s="36">
        <f t="shared" ref="BX27:CA27" si="14">BX26/BX$14</f>
        <v>0.14930325149303253</v>
      </c>
      <c r="BY27" s="36">
        <f t="shared" si="14"/>
        <v>0.15181753385602281</v>
      </c>
      <c r="BZ27" s="36">
        <f t="shared" si="14"/>
        <v>0.26383623957543589</v>
      </c>
      <c r="CA27" s="36">
        <f t="shared" si="14"/>
        <v>0.38357094365241001</v>
      </c>
      <c r="CB27" s="35"/>
    </row>
    <row r="28" spans="1:80">
      <c r="B28" s="28" t="s">
        <v>302</v>
      </c>
      <c r="C28" s="40">
        <v>176.39400000000001</v>
      </c>
      <c r="D28" s="40">
        <v>154.30000000000001</v>
      </c>
      <c r="E28" s="40">
        <v>547.06100000000004</v>
      </c>
      <c r="F28" s="40">
        <v>132.59299999999999</v>
      </c>
      <c r="G28" s="40">
        <v>145.04</v>
      </c>
      <c r="H28" s="40">
        <f>139.036+4.547</f>
        <v>143.583</v>
      </c>
      <c r="I28" s="40">
        <v>125.845</v>
      </c>
      <c r="J28" s="40">
        <v>567.505</v>
      </c>
      <c r="K28" s="40">
        <v>156.035</v>
      </c>
      <c r="L28" s="40">
        <v>150.995</v>
      </c>
      <c r="M28" s="40">
        <f>134.694+1.979</f>
        <v>136.673</v>
      </c>
      <c r="N28" s="40">
        <f>121.8+2</f>
        <v>123.8</v>
      </c>
      <c r="O28" s="40">
        <v>433.56900000000002</v>
      </c>
      <c r="P28" s="40">
        <v>87.18</v>
      </c>
      <c r="Q28" s="40">
        <v>117.2</v>
      </c>
      <c r="R28" s="40">
        <v>115.63200000000001</v>
      </c>
      <c r="S28" s="40">
        <v>114.6</v>
      </c>
      <c r="T28" s="40">
        <v>418.50599999999997</v>
      </c>
      <c r="U28" s="40">
        <v>107.86499999999999</v>
      </c>
      <c r="V28" s="40">
        <v>105.8</v>
      </c>
      <c r="W28" s="40">
        <v>103.02800000000001</v>
      </c>
      <c r="X28" s="40">
        <v>101.831</v>
      </c>
      <c r="Y28" s="40">
        <v>339.96600000000001</v>
      </c>
      <c r="Z28" s="40">
        <v>77.569999999999993</v>
      </c>
      <c r="AA28" s="40">
        <v>87.4</v>
      </c>
      <c r="AB28" s="40">
        <v>87.5</v>
      </c>
      <c r="AC28" s="40">
        <v>87.478999999999999</v>
      </c>
      <c r="AD28" s="40">
        <v>474.20500000000004</v>
      </c>
      <c r="AE28" s="40">
        <v>121.42500000000001</v>
      </c>
      <c r="AF28" s="40">
        <v>124.03900000000002</v>
      </c>
      <c r="AG28" s="40">
        <v>92.9</v>
      </c>
      <c r="AH28" s="40">
        <v>112.1</v>
      </c>
      <c r="AI28" s="40">
        <v>364.5</v>
      </c>
      <c r="AJ28" s="40">
        <v>163</v>
      </c>
      <c r="AK28" s="40">
        <v>109.60000000000002</v>
      </c>
      <c r="AL28" s="40">
        <v>111.69999999999999</v>
      </c>
      <c r="AM28" s="40">
        <v>99</v>
      </c>
      <c r="AN28" s="40">
        <v>346.90000000000009</v>
      </c>
      <c r="AO28" s="40">
        <v>109.29999999999998</v>
      </c>
      <c r="AP28" s="40">
        <v>80.100000000000023</v>
      </c>
      <c r="AQ28" s="40">
        <v>86.700000000000017</v>
      </c>
      <c r="AR28" s="40">
        <v>70.800000000000011</v>
      </c>
      <c r="AS28" s="40">
        <v>237</v>
      </c>
      <c r="AT28" s="40">
        <v>69.099999999999994</v>
      </c>
      <c r="AU28" s="40">
        <v>71.7</v>
      </c>
      <c r="AV28" s="40">
        <v>49.9</v>
      </c>
      <c r="AW28" s="40">
        <v>46.3</v>
      </c>
      <c r="AX28" s="40">
        <v>163.19999999999999</v>
      </c>
      <c r="AY28" s="40">
        <v>39.200000000000003</v>
      </c>
      <c r="AZ28" s="40">
        <v>41.915999999999997</v>
      </c>
      <c r="BA28" s="40">
        <v>41.8</v>
      </c>
      <c r="BB28" s="40">
        <v>40.860999999999997</v>
      </c>
      <c r="BC28" s="40">
        <v>139.589</v>
      </c>
      <c r="BD28" s="40">
        <v>39.082999999999998</v>
      </c>
      <c r="BE28" s="40">
        <v>34.127000000000002</v>
      </c>
      <c r="BF28" s="40">
        <v>33.395000000000003</v>
      </c>
      <c r="BG28" s="40">
        <v>32.984000000000002</v>
      </c>
      <c r="BH28" s="40">
        <v>205.69999999999993</v>
      </c>
      <c r="BI28" s="40">
        <v>61.799999999999983</v>
      </c>
      <c r="BJ28" s="40">
        <v>54.8</v>
      </c>
      <c r="BK28" s="40">
        <v>47</v>
      </c>
      <c r="BL28" s="40">
        <v>42</v>
      </c>
      <c r="BM28" s="40">
        <v>157.80000000000001</v>
      </c>
      <c r="BN28" s="40">
        <v>12.099999999999994</v>
      </c>
      <c r="BO28" s="40">
        <v>33.799999999999997</v>
      </c>
      <c r="BP28" s="40">
        <v>39.5</v>
      </c>
      <c r="BQ28" s="40">
        <v>31.200000000000017</v>
      </c>
      <c r="BR28" s="40">
        <v>115.7</v>
      </c>
      <c r="BS28" s="40">
        <v>30.2</v>
      </c>
      <c r="BT28" s="40">
        <v>29.399999999999991</v>
      </c>
      <c r="BU28" s="40">
        <v>28.3</v>
      </c>
      <c r="BV28" s="40">
        <v>27.9</v>
      </c>
      <c r="BW28" s="40">
        <v>122.9</v>
      </c>
      <c r="BX28" s="40">
        <v>31.8</v>
      </c>
      <c r="BY28" s="40">
        <v>32.1</v>
      </c>
      <c r="BZ28" s="40">
        <v>29.8</v>
      </c>
      <c r="CA28" s="40">
        <v>29.2</v>
      </c>
      <c r="CB28" s="34"/>
    </row>
    <row r="29" spans="1:80">
      <c r="B29" s="194" t="s">
        <v>353</v>
      </c>
      <c r="C29" s="195">
        <v>570.51900000000001</v>
      </c>
      <c r="D29" s="195">
        <v>575.38300000000004</v>
      </c>
      <c r="E29" s="195">
        <v>2038.521</v>
      </c>
      <c r="F29" s="195">
        <v>550.053</v>
      </c>
      <c r="G29" s="195">
        <v>527.66899999999998</v>
      </c>
      <c r="H29" s="195">
        <v>430.39</v>
      </c>
      <c r="I29" s="195">
        <v>530.4</v>
      </c>
      <c r="J29" s="195">
        <v>2033.1137912199999</v>
      </c>
      <c r="K29" s="195">
        <v>592.02979121999999</v>
      </c>
      <c r="L29" s="195">
        <v>515.36299999999994</v>
      </c>
      <c r="M29" s="195">
        <v>475.50700000000001</v>
      </c>
      <c r="N29" s="195">
        <v>450.214</v>
      </c>
      <c r="O29" s="195">
        <v>1760.854</v>
      </c>
      <c r="P29" s="195">
        <v>427.20400000000001</v>
      </c>
      <c r="Q29" s="195">
        <v>442.2</v>
      </c>
      <c r="R29" s="195">
        <v>401.27499999999998</v>
      </c>
      <c r="S29" s="195">
        <v>494.26299999999998</v>
      </c>
      <c r="T29" s="195">
        <v>1748.7619999999999</v>
      </c>
      <c r="U29" s="195">
        <v>437.56400000000002</v>
      </c>
      <c r="V29" s="195">
        <v>456.5</v>
      </c>
      <c r="W29" s="195">
        <v>411.97199999999998</v>
      </c>
      <c r="X29" s="195">
        <v>442.7</v>
      </c>
      <c r="Y29" s="195">
        <v>1520.172</v>
      </c>
      <c r="Z29" s="195">
        <v>389.74900000000002</v>
      </c>
      <c r="AA29" s="195">
        <v>376.5</v>
      </c>
      <c r="AB29" s="195">
        <v>353.899</v>
      </c>
      <c r="AC29" s="195">
        <v>399.97487812999998</v>
      </c>
      <c r="AD29" s="195">
        <v>1421.883</v>
      </c>
      <c r="AE29" s="195">
        <v>378.66800000000001</v>
      </c>
      <c r="AF29" s="195">
        <v>372.3</v>
      </c>
      <c r="AG29" s="195">
        <v>318.39999999999998</v>
      </c>
      <c r="AH29" s="195">
        <v>352.7</v>
      </c>
      <c r="AI29" s="195">
        <v>1561.7000000000005</v>
      </c>
      <c r="AJ29" s="195">
        <v>325.89999999999998</v>
      </c>
      <c r="AK29" s="195">
        <v>327.8</v>
      </c>
      <c r="AL29" s="195">
        <v>298.39999999999998</v>
      </c>
      <c r="AM29" s="195">
        <v>609.6</v>
      </c>
      <c r="AN29" s="195">
        <v>1317.4</v>
      </c>
      <c r="AO29" s="195">
        <v>324.7</v>
      </c>
      <c r="AP29" s="195">
        <v>338.6</v>
      </c>
      <c r="AQ29" s="195">
        <v>324.60000000000002</v>
      </c>
      <c r="AR29" s="195">
        <v>329.5</v>
      </c>
      <c r="AS29" s="195">
        <v>1190.8</v>
      </c>
      <c r="AT29" s="195">
        <v>357.7</v>
      </c>
      <c r="AU29" s="195">
        <v>326.10000000000002</v>
      </c>
      <c r="AV29" s="195">
        <v>245.8</v>
      </c>
      <c r="AW29" s="195">
        <v>261.3</v>
      </c>
      <c r="AX29" s="195">
        <v>957.3</v>
      </c>
      <c r="AY29" s="195">
        <v>251.9</v>
      </c>
      <c r="AZ29" s="195">
        <v>250.3</v>
      </c>
      <c r="BA29" s="195">
        <v>220.3</v>
      </c>
      <c r="BB29" s="195">
        <v>234.8</v>
      </c>
      <c r="BC29" s="195">
        <v>812</v>
      </c>
      <c r="BD29" s="195">
        <v>206.5</v>
      </c>
      <c r="BE29" s="195">
        <v>208.5</v>
      </c>
      <c r="BF29" s="195">
        <v>196.2</v>
      </c>
      <c r="BG29" s="195">
        <v>200.9</v>
      </c>
      <c r="BH29" s="195">
        <v>690.8</v>
      </c>
      <c r="BI29" s="195">
        <v>201.1</v>
      </c>
      <c r="BJ29" s="195">
        <v>172.1</v>
      </c>
      <c r="BK29" s="195">
        <v>154.5</v>
      </c>
      <c r="BL29" s="195">
        <v>163.1</v>
      </c>
      <c r="BM29" s="195">
        <v>560.5</v>
      </c>
      <c r="BN29" s="195">
        <v>162.4</v>
      </c>
      <c r="BO29" s="195">
        <v>136.1</v>
      </c>
      <c r="BP29" s="195">
        <v>125.4</v>
      </c>
      <c r="BQ29" s="195">
        <v>136.6</v>
      </c>
      <c r="BR29" s="195">
        <v>435.2</v>
      </c>
      <c r="BS29" s="195">
        <v>105.5</v>
      </c>
      <c r="BT29" s="195">
        <v>112.6</v>
      </c>
      <c r="BU29" s="195">
        <v>103.7</v>
      </c>
      <c r="BV29" s="195">
        <v>113.3</v>
      </c>
      <c r="BW29" s="195">
        <v>380.5</v>
      </c>
      <c r="BX29" s="195">
        <v>96.2</v>
      </c>
      <c r="BY29" s="195">
        <v>86.4</v>
      </c>
      <c r="BZ29" s="195">
        <v>89.1</v>
      </c>
      <c r="CA29" s="195">
        <v>108.6</v>
      </c>
      <c r="CB29" s="34"/>
    </row>
    <row r="30" spans="1:80" s="13" customFormat="1">
      <c r="A30" s="57"/>
      <c r="B30" s="30" t="s">
        <v>312</v>
      </c>
      <c r="C30" s="36">
        <f t="shared" ref="C30:I30" si="15">C29/C$14</f>
        <v>0.66605764212939877</v>
      </c>
      <c r="D30" s="36">
        <f t="shared" ref="D30" si="16">D29/D$14</f>
        <v>0.68799300746961989</v>
      </c>
      <c r="E30" s="36">
        <f t="shared" si="15"/>
        <v>0.67538400577275914</v>
      </c>
      <c r="F30" s="36">
        <f t="shared" si="15"/>
        <v>0.66130261658242884</v>
      </c>
      <c r="G30" s="36">
        <f t="shared" si="15"/>
        <v>0.68419947070943343</v>
      </c>
      <c r="H30" s="36">
        <f t="shared" si="15"/>
        <v>0.66487775790101344</v>
      </c>
      <c r="I30" s="36">
        <f t="shared" si="15"/>
        <v>0.69062589925247297</v>
      </c>
      <c r="J30" s="36">
        <f t="shared" ref="J30:BU30" si="17">J29/J$14</f>
        <v>0.69031972992455104</v>
      </c>
      <c r="K30" s="36">
        <f t="shared" si="17"/>
        <v>0.73671190566082334</v>
      </c>
      <c r="L30" s="36">
        <f t="shared" si="17"/>
        <v>0.66308509817040195</v>
      </c>
      <c r="M30" s="36">
        <f t="shared" si="17"/>
        <v>0.67932482820692286</v>
      </c>
      <c r="N30" s="36">
        <f t="shared" si="17"/>
        <v>0.67764940334991031</v>
      </c>
      <c r="O30" s="36">
        <f t="shared" si="17"/>
        <v>0.69980657348121234</v>
      </c>
      <c r="P30" s="36">
        <f t="shared" si="17"/>
        <v>0.66673845899331541</v>
      </c>
      <c r="Q30" s="36">
        <f t="shared" si="17"/>
        <v>0.7022848875343638</v>
      </c>
      <c r="R30" s="36">
        <f t="shared" si="17"/>
        <v>0.68709237199474671</v>
      </c>
      <c r="S30" s="36">
        <f t="shared" si="17"/>
        <v>0.74712080742853593</v>
      </c>
      <c r="T30" s="36">
        <f t="shared" si="17"/>
        <v>0.70519629828419206</v>
      </c>
      <c r="U30" s="36">
        <f t="shared" si="17"/>
        <v>0.69480079203644518</v>
      </c>
      <c r="V30" s="36">
        <f t="shared" si="17"/>
        <v>0.72452267208405408</v>
      </c>
      <c r="W30" s="36">
        <f t="shared" si="17"/>
        <v>0.69337462446667952</v>
      </c>
      <c r="X30" s="36">
        <f t="shared" si="17"/>
        <v>0.70738172887482031</v>
      </c>
      <c r="Y30" s="36">
        <f t="shared" si="17"/>
        <v>0.63937570344399441</v>
      </c>
      <c r="Z30" s="36">
        <f t="shared" si="17"/>
        <v>0.63143117747028332</v>
      </c>
      <c r="AA30" s="36">
        <f t="shared" si="17"/>
        <v>0.6352618409263856</v>
      </c>
      <c r="AB30" s="36">
        <f t="shared" si="17"/>
        <v>0.62216670739446955</v>
      </c>
      <c r="AC30" s="36">
        <f t="shared" si="17"/>
        <v>0.67041375193803643</v>
      </c>
      <c r="AD30" s="36">
        <f t="shared" si="17"/>
        <v>0.55262795827976308</v>
      </c>
      <c r="AE30" s="36">
        <f t="shared" si="17"/>
        <v>0.56819518636336352</v>
      </c>
      <c r="AF30" s="36">
        <f t="shared" si="17"/>
        <v>0.55915677416254139</v>
      </c>
      <c r="AG30" s="36">
        <f t="shared" si="17"/>
        <v>0.52338980376169986</v>
      </c>
      <c r="AH30" s="36">
        <f t="shared" si="17"/>
        <v>0.55709998420470708</v>
      </c>
      <c r="AI30" s="36">
        <f t="shared" si="17"/>
        <v>0.63637582399402159</v>
      </c>
      <c r="AJ30" s="36">
        <f t="shared" si="17"/>
        <v>0.50746561488358188</v>
      </c>
      <c r="AK30" s="36">
        <f t="shared" si="17"/>
        <v>0.51875296724165221</v>
      </c>
      <c r="AL30" s="36">
        <f t="shared" si="17"/>
        <v>0.52022315202231517</v>
      </c>
      <c r="AM30" s="36">
        <f t="shared" si="17"/>
        <v>1.0052770448548813</v>
      </c>
      <c r="AN30" s="36">
        <f t="shared" si="17"/>
        <v>0.53938748771699974</v>
      </c>
      <c r="AO30" s="36">
        <f t="shared" si="17"/>
        <v>0.52362691058510102</v>
      </c>
      <c r="AP30" s="36">
        <f t="shared" si="17"/>
        <v>0.53478131771632897</v>
      </c>
      <c r="AQ30" s="36">
        <f t="shared" si="17"/>
        <v>0.5400180671479029</v>
      </c>
      <c r="AR30" s="36">
        <f t="shared" si="17"/>
        <v>0.56035032524127382</v>
      </c>
      <c r="AS30" s="36">
        <f t="shared" si="17"/>
        <v>0.56421044651656427</v>
      </c>
      <c r="AT30" s="36">
        <f t="shared" si="17"/>
        <v>0.58310130998102516</v>
      </c>
      <c r="AU30" s="36">
        <f t="shared" si="17"/>
        <v>0.54019401264262712</v>
      </c>
      <c r="AV30" s="36">
        <f t="shared" si="17"/>
        <v>0.53698488883451556</v>
      </c>
      <c r="AW30" s="36">
        <f t="shared" si="17"/>
        <v>0.59968466638667606</v>
      </c>
      <c r="AX30" s="36">
        <f t="shared" si="17"/>
        <v>0.58803475504694502</v>
      </c>
      <c r="AY30" s="36">
        <f t="shared" si="17"/>
        <v>0.58702212693566991</v>
      </c>
      <c r="AZ30" s="36">
        <f t="shared" si="17"/>
        <v>0.59324042472506633</v>
      </c>
      <c r="BA30" s="36">
        <f t="shared" si="17"/>
        <v>0.56978362188920906</v>
      </c>
      <c r="BB30" s="36">
        <f t="shared" si="17"/>
        <v>0.60160085269490537</v>
      </c>
      <c r="BC30" s="36">
        <f t="shared" si="17"/>
        <v>0.64809641631415127</v>
      </c>
      <c r="BD30" s="36">
        <f t="shared" si="17"/>
        <v>0.62531606471794154</v>
      </c>
      <c r="BE30" s="36">
        <f t="shared" si="17"/>
        <v>0.64722608522896596</v>
      </c>
      <c r="BF30" s="36">
        <f t="shared" si="17"/>
        <v>0.66269455252918297</v>
      </c>
      <c r="BG30" s="36">
        <f t="shared" si="17"/>
        <v>0.65984379208187449</v>
      </c>
      <c r="BH30" s="36">
        <f t="shared" si="17"/>
        <v>0.68893986237159666</v>
      </c>
      <c r="BI30" s="36">
        <f t="shared" si="17"/>
        <v>0.69154057771664368</v>
      </c>
      <c r="BJ30" s="36">
        <f t="shared" si="17"/>
        <v>0.67358121330724063</v>
      </c>
      <c r="BK30" s="36">
        <f t="shared" si="17"/>
        <v>0.68151742390824888</v>
      </c>
      <c r="BL30" s="36">
        <f t="shared" si="17"/>
        <v>0.70974760661444725</v>
      </c>
      <c r="BM30" s="36">
        <f t="shared" si="17"/>
        <v>0.67424515818597386</v>
      </c>
      <c r="BN30" s="36">
        <f t="shared" si="17"/>
        <v>0.68697123519458547</v>
      </c>
      <c r="BO30" s="36">
        <f t="shared" si="17"/>
        <v>0.64871306005719731</v>
      </c>
      <c r="BP30" s="36">
        <f t="shared" si="17"/>
        <v>0.64806201550387599</v>
      </c>
      <c r="BQ30" s="36">
        <f t="shared" si="17"/>
        <v>0.71294363256784965</v>
      </c>
      <c r="BR30" s="36">
        <f t="shared" si="17"/>
        <v>0.67651173635939688</v>
      </c>
      <c r="BS30" s="36">
        <f t="shared" si="17"/>
        <v>0.61551925320886813</v>
      </c>
      <c r="BT30" s="36">
        <f t="shared" si="17"/>
        <v>0.68995098039215685</v>
      </c>
      <c r="BU30" s="36">
        <f t="shared" si="17"/>
        <v>0.7064032697547683</v>
      </c>
      <c r="BV30" s="36">
        <f t="shared" ref="BV30:BW30" si="18">BV29/BV$14</f>
        <v>0.70024721878862783</v>
      </c>
      <c r="BW30" s="36">
        <f t="shared" si="18"/>
        <v>0.66719270559354726</v>
      </c>
      <c r="BX30" s="36">
        <v>0.63835434638354349</v>
      </c>
      <c r="BY30" s="36">
        <v>0.61582323592302213</v>
      </c>
      <c r="BZ30" s="36">
        <v>0.67551175132676267</v>
      </c>
      <c r="CA30" s="36">
        <v>0.73727087576374739</v>
      </c>
      <c r="CB30" s="35"/>
    </row>
    <row r="31" spans="1:80">
      <c r="C31" s="253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27"/>
      <c r="P31" s="27"/>
      <c r="Q31" s="27"/>
      <c r="AG31" s="21"/>
      <c r="AI31" s="22"/>
      <c r="AJ31" s="22"/>
      <c r="AK31" s="22"/>
      <c r="AN31" s="23"/>
      <c r="AO31" s="23"/>
      <c r="AP31" s="23"/>
    </row>
    <row r="32" spans="1:80" s="13" customFormat="1">
      <c r="A32" s="57"/>
      <c r="B32" s="13" t="s">
        <v>134</v>
      </c>
      <c r="C32" s="18"/>
      <c r="D32" s="18"/>
      <c r="E32" s="18"/>
      <c r="F32" s="18"/>
      <c r="G32" s="18"/>
      <c r="H32" s="18"/>
      <c r="I32" s="18"/>
      <c r="J32" s="18"/>
      <c r="K32" s="37"/>
      <c r="L32" s="18"/>
      <c r="M32" s="18"/>
      <c r="N32" s="18"/>
      <c r="O32" s="18"/>
      <c r="P32" s="18"/>
      <c r="Q32" s="18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</row>
    <row r="33" spans="1:79" s="13" customFormat="1">
      <c r="A33" s="57"/>
      <c r="B33" s="18" t="s">
        <v>135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18"/>
      <c r="N33" s="18"/>
      <c r="O33" s="18"/>
      <c r="P33" s="18"/>
      <c r="Q33" s="18"/>
      <c r="R33" s="18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</row>
    <row r="34" spans="1:79" s="13" customFormat="1">
      <c r="A34" s="57"/>
      <c r="L34" s="38"/>
      <c r="M34" s="38"/>
      <c r="N34" s="81" t="s">
        <v>327</v>
      </c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</row>
    <row r="35" spans="1:79" s="13" customFormat="1">
      <c r="A35" s="57"/>
      <c r="B35" s="13" t="s">
        <v>84</v>
      </c>
      <c r="M35" s="56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</row>
    <row r="36" spans="1:79" s="13" customFormat="1">
      <c r="A36" s="57"/>
      <c r="B36" s="161" t="s">
        <v>376</v>
      </c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</row>
    <row r="37" spans="1:79"/>
    <row r="38" spans="1:79"/>
    <row r="39" spans="1:79" hidden="1"/>
    <row r="40" spans="1:79" hidden="1"/>
    <row r="41" spans="1:79" hidden="1"/>
    <row r="42" spans="1:79" hidden="1"/>
    <row r="43" spans="1:79" hidden="1"/>
    <row r="44" spans="1:79" hidden="1"/>
    <row r="45" spans="1:79" hidden="1"/>
    <row r="46" spans="1:79" hidden="1"/>
    <row r="47" spans="1:79" hidden="1"/>
  </sheetData>
  <pageMargins left="0.78740157499999996" right="0.78740157499999996" top="0.984251969" bottom="0.984251969" header="0.49212598499999999" footer="0.49212598499999999"/>
  <pageSetup paperSize="9" orientation="portrait" r:id="rId1"/>
  <headerFooter alignWithMargins="0"/>
  <ignoredErrors>
    <ignoredError sqref="G2:XFD2 I17:XFD17 E1:XFD1 E3:XFD12 E2 E21:XFD21 E17:G17 A1:B14 E18:I18 L18:XFD18 E19:I19 L19:XFD19 E29:XFD30 E28:S28 V28:X28 AA28:XFD28 E23:XFD25 E22:CA22 CC22:XFD22 A37:B1048576 A36 E32:XFD1048576 E31:G31 I31:XFD31 C5 E14:XFD14 E13:G13 I13:XFD13 E27:XFD27 E26:G26 I26:XFD26 E16:XFD16 E15:G15 I15:XFD15 E20:G20 I20:XFD20 A16:B35 A15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T40"/>
  <sheetViews>
    <sheetView showGridLines="0" tabSelected="1" zoomScale="85" zoomScaleNormal="85" workbookViewId="0">
      <pane xSplit="2" ySplit="4" topLeftCell="C5" activePane="bottomRight" state="frozen"/>
      <selection activeCell="A11" sqref="A11:XFD11"/>
      <selection pane="topRight" activeCell="A11" sqref="A11:XFD11"/>
      <selection pane="bottomLeft" activeCell="A11" sqref="A11:XFD11"/>
      <selection pane="bottomRight" activeCell="B14" sqref="B14"/>
    </sheetView>
  </sheetViews>
  <sheetFormatPr defaultColWidth="0" defaultRowHeight="15" zeroHeight="1" outlineLevelCol="1"/>
  <cols>
    <col min="1" max="1" width="3.28515625" style="57" customWidth="1"/>
    <col min="2" max="2" width="45.5703125" style="57" customWidth="1"/>
    <col min="3" max="3" width="8.140625" style="57" customWidth="1"/>
    <col min="4" max="7" width="9" style="57" hidden="1" customWidth="1" outlineLevel="1"/>
    <col min="8" max="8" width="8.140625" style="57" customWidth="1" collapsed="1"/>
    <col min="9" max="10" width="9" style="57" hidden="1" customWidth="1" outlineLevel="1"/>
    <col min="11" max="12" width="8.28515625" style="57" hidden="1" customWidth="1" outlineLevel="1"/>
    <col min="13" max="13" width="8.140625" style="57" customWidth="1" collapsed="1"/>
    <col min="14" max="14" width="8.28515625" style="57" hidden="1" customWidth="1" outlineLevel="1"/>
    <col min="15" max="15" width="9" style="57" hidden="1" customWidth="1" outlineLevel="1"/>
    <col min="16" max="16" width="8.28515625" style="57" hidden="1" customWidth="1" outlineLevel="1"/>
    <col min="17" max="17" width="7.42578125" style="57" hidden="1" customWidth="1" outlineLevel="1"/>
    <col min="18" max="18" width="7.5703125" style="57" customWidth="1" collapsed="1"/>
    <col min="19" max="19" width="7.42578125" style="57" hidden="1" customWidth="1" outlineLevel="1"/>
    <col min="20" max="20" width="9" style="57" hidden="1" customWidth="1" outlineLevel="1"/>
    <col min="21" max="22" width="7.42578125" style="57" hidden="1" customWidth="1" outlineLevel="1"/>
    <col min="23" max="23" width="7.5703125" style="57" customWidth="1" collapsed="1"/>
    <col min="24" max="24" width="7.42578125" style="57" hidden="1" customWidth="1" outlineLevel="1"/>
    <col min="25" max="25" width="9" style="57" hidden="1" customWidth="1" outlineLevel="1"/>
    <col min="26" max="27" width="7.42578125" style="57" hidden="1" customWidth="1" outlineLevel="1"/>
    <col min="28" max="28" width="8.5703125" style="57" customWidth="1" collapsed="1"/>
    <col min="29" max="29" width="7.5703125" style="57" hidden="1" customWidth="1" outlineLevel="1"/>
    <col min="30" max="30" width="9" style="57" hidden="1" customWidth="1" outlineLevel="1"/>
    <col min="31" max="32" width="7.42578125" style="57" hidden="1" customWidth="1" outlineLevel="1"/>
    <col min="33" max="33" width="7.5703125" style="57" customWidth="1" collapsed="1"/>
    <col min="34" max="34" width="7.42578125" style="57" hidden="1" customWidth="1" outlineLevel="1"/>
    <col min="35" max="35" width="9" style="57" hidden="1" customWidth="1" outlineLevel="1"/>
    <col min="36" max="37" width="7.42578125" style="57" hidden="1" customWidth="1" outlineLevel="1"/>
    <col min="38" max="38" width="7.5703125" style="57" customWidth="1" collapsed="1"/>
    <col min="39" max="39" width="7.42578125" style="57" hidden="1" customWidth="1" outlineLevel="1"/>
    <col min="40" max="40" width="9" style="57" hidden="1" customWidth="1" outlineLevel="1"/>
    <col min="41" max="42" width="7.42578125" style="57" hidden="1" customWidth="1" outlineLevel="1"/>
    <col min="43" max="43" width="7.5703125" style="57" customWidth="1" collapsed="1"/>
    <col min="44" max="44" width="7.42578125" style="57" hidden="1" customWidth="1" outlineLevel="1"/>
    <col min="45" max="45" width="9" style="57" hidden="1" customWidth="1" outlineLevel="1"/>
    <col min="46" max="47" width="7.42578125" style="57" hidden="1" customWidth="1" outlineLevel="1"/>
    <col min="48" max="48" width="7.5703125" style="57" customWidth="1" collapsed="1"/>
    <col min="49" max="49" width="7.42578125" style="57" hidden="1" customWidth="1" outlineLevel="1"/>
    <col min="50" max="50" width="8.28515625" style="57" hidden="1" customWidth="1" outlineLevel="1"/>
    <col min="51" max="52" width="7.42578125" style="57" hidden="1" customWidth="1" outlineLevel="1"/>
    <col min="53" max="53" width="7.5703125" style="57" customWidth="1" collapsed="1"/>
    <col min="54" max="54" width="7.42578125" style="57" hidden="1" customWidth="1" outlineLevel="1"/>
    <col min="55" max="55" width="8.28515625" style="57" hidden="1" customWidth="1" outlineLevel="1"/>
    <col min="56" max="57" width="7.42578125" style="57" hidden="1" customWidth="1" outlineLevel="1"/>
    <col min="58" max="58" width="7.5703125" style="57" customWidth="1" collapsed="1"/>
    <col min="59" max="59" width="7.85546875" style="57" hidden="1" customWidth="1" outlineLevel="1"/>
    <col min="60" max="60" width="8.28515625" style="57" hidden="1" customWidth="1" outlineLevel="1"/>
    <col min="61" max="62" width="7.42578125" style="57" hidden="1" customWidth="1" outlineLevel="1"/>
    <col min="63" max="63" width="7.5703125" style="57" customWidth="1" collapsed="1"/>
    <col min="64" max="64" width="6.85546875" style="57" hidden="1" customWidth="1" outlineLevel="1"/>
    <col min="65" max="66" width="7.42578125" style="57" hidden="1" customWidth="1" outlineLevel="1"/>
    <col min="67" max="67" width="6.85546875" style="57" hidden="1" customWidth="1" outlineLevel="1"/>
    <col min="68" max="68" width="7.5703125" style="57" customWidth="1" collapsed="1"/>
    <col min="69" max="69" width="6.85546875" style="57" hidden="1" customWidth="1" outlineLevel="1"/>
    <col min="70" max="70" width="7.42578125" style="57" hidden="1" customWidth="1" outlineLevel="1"/>
    <col min="71" max="72" width="6.85546875" style="57" hidden="1" customWidth="1" outlineLevel="1"/>
    <col min="73" max="73" width="7.5703125" style="57" customWidth="1" collapsed="1"/>
    <col min="74" max="74" width="6.85546875" style="57" hidden="1" customWidth="1" outlineLevel="1"/>
    <col min="75" max="75" width="7.42578125" style="57" hidden="1" customWidth="1" outlineLevel="1"/>
    <col min="76" max="77" width="6.85546875" style="57" hidden="1" customWidth="1" outlineLevel="1"/>
    <col min="78" max="78" width="7.5703125" style="57" customWidth="1" collapsed="1"/>
    <col min="79" max="79" width="6.85546875" style="57" hidden="1" customWidth="1" outlineLevel="1"/>
    <col min="80" max="80" width="8.85546875" style="57" hidden="1" customWidth="1" outlineLevel="1"/>
    <col min="81" max="81" width="8.85546875" style="57" hidden="1" customWidth="1" collapsed="1"/>
    <col min="82" max="82" width="8.85546875" style="57" hidden="1" customWidth="1"/>
    <col min="83" max="124" width="0" style="57" hidden="1" customWidth="1"/>
    <col min="125" max="16384" width="8.85546875" style="57" hidden="1"/>
  </cols>
  <sheetData>
    <row r="1" spans="2:79"/>
    <row r="2" spans="2:79"/>
    <row r="3" spans="2:79"/>
    <row r="4" spans="2:79" s="60" customFormat="1">
      <c r="B4" s="121" t="s">
        <v>330</v>
      </c>
      <c r="C4" s="122" t="s">
        <v>378</v>
      </c>
      <c r="D4" s="122" t="s">
        <v>375</v>
      </c>
      <c r="E4" s="122">
        <v>2020</v>
      </c>
      <c r="F4" s="122" t="s">
        <v>368</v>
      </c>
      <c r="G4" s="122" t="s">
        <v>365</v>
      </c>
      <c r="H4" s="122" t="s">
        <v>359</v>
      </c>
      <c r="I4" s="122" t="s">
        <v>343</v>
      </c>
      <c r="J4" s="122">
        <v>2019</v>
      </c>
      <c r="K4" s="122" t="s">
        <v>318</v>
      </c>
      <c r="L4" s="122" t="s">
        <v>224</v>
      </c>
      <c r="M4" s="122" t="s">
        <v>218</v>
      </c>
      <c r="N4" s="122" t="s">
        <v>216</v>
      </c>
      <c r="O4" s="122">
        <v>2018</v>
      </c>
      <c r="P4" s="122" t="s">
        <v>209</v>
      </c>
      <c r="Q4" s="122" t="s">
        <v>205</v>
      </c>
      <c r="R4" s="122" t="s">
        <v>201</v>
      </c>
      <c r="S4" s="122" t="s">
        <v>199</v>
      </c>
      <c r="T4" s="122">
        <v>2017</v>
      </c>
      <c r="U4" s="122" t="s">
        <v>195</v>
      </c>
      <c r="V4" s="122" t="s">
        <v>158</v>
      </c>
      <c r="W4" s="122" t="s">
        <v>157</v>
      </c>
      <c r="X4" s="122" t="s">
        <v>152</v>
      </c>
      <c r="Y4" s="122">
        <v>2016</v>
      </c>
      <c r="Z4" s="122" t="s">
        <v>143</v>
      </c>
      <c r="AA4" s="122" t="s">
        <v>138</v>
      </c>
      <c r="AB4" s="122" t="s">
        <v>129</v>
      </c>
      <c r="AC4" s="122" t="s">
        <v>127</v>
      </c>
      <c r="AD4" s="122">
        <v>2015</v>
      </c>
      <c r="AE4" s="122" t="s">
        <v>116</v>
      </c>
      <c r="AF4" s="122" t="s">
        <v>109</v>
      </c>
      <c r="AG4" s="122" t="s">
        <v>105</v>
      </c>
      <c r="AH4" s="122" t="s">
        <v>101</v>
      </c>
      <c r="AI4" s="122">
        <v>2014</v>
      </c>
      <c r="AJ4" s="122" t="s">
        <v>81</v>
      </c>
      <c r="AK4" s="122" t="s">
        <v>79</v>
      </c>
      <c r="AL4" s="122" t="s">
        <v>75</v>
      </c>
      <c r="AM4" s="122" t="s">
        <v>72</v>
      </c>
      <c r="AN4" s="122">
        <v>2013</v>
      </c>
      <c r="AO4" s="122" t="s">
        <v>69</v>
      </c>
      <c r="AP4" s="122" t="s">
        <v>68</v>
      </c>
      <c r="AQ4" s="122" t="s">
        <v>64</v>
      </c>
      <c r="AR4" s="122" t="s">
        <v>57</v>
      </c>
      <c r="AS4" s="122">
        <v>2012</v>
      </c>
      <c r="AT4" s="122" t="s">
        <v>55</v>
      </c>
      <c r="AU4" s="122" t="s">
        <v>54</v>
      </c>
      <c r="AV4" s="122" t="s">
        <v>52</v>
      </c>
      <c r="AW4" s="122" t="s">
        <v>51</v>
      </c>
      <c r="AX4" s="122">
        <v>2011</v>
      </c>
      <c r="AY4" s="122" t="s">
        <v>50</v>
      </c>
      <c r="AZ4" s="122" t="s">
        <v>49</v>
      </c>
      <c r="BA4" s="122" t="s">
        <v>48</v>
      </c>
      <c r="BB4" s="122" t="s">
        <v>35</v>
      </c>
      <c r="BC4" s="122">
        <v>2010</v>
      </c>
      <c r="BD4" s="122" t="s">
        <v>33</v>
      </c>
      <c r="BE4" s="122" t="s">
        <v>32</v>
      </c>
      <c r="BF4" s="122" t="s">
        <v>30</v>
      </c>
      <c r="BG4" s="122" t="s">
        <v>29</v>
      </c>
      <c r="BH4" s="122">
        <v>2009</v>
      </c>
      <c r="BI4" s="122" t="s">
        <v>28</v>
      </c>
      <c r="BJ4" s="122" t="s">
        <v>27</v>
      </c>
      <c r="BK4" s="122" t="s">
        <v>25</v>
      </c>
      <c r="BL4" s="122" t="s">
        <v>26</v>
      </c>
      <c r="BM4" s="122">
        <v>2008</v>
      </c>
      <c r="BN4" s="122" t="s">
        <v>24</v>
      </c>
      <c r="BO4" s="122" t="s">
        <v>23</v>
      </c>
      <c r="BP4" s="122" t="s">
        <v>22</v>
      </c>
      <c r="BQ4" s="122" t="s">
        <v>20</v>
      </c>
      <c r="BR4" s="122">
        <v>2007</v>
      </c>
      <c r="BS4" s="122" t="s">
        <v>19</v>
      </c>
      <c r="BT4" s="122" t="s">
        <v>17</v>
      </c>
      <c r="BU4" s="122" t="s">
        <v>18</v>
      </c>
      <c r="BV4" s="122" t="s">
        <v>16</v>
      </c>
      <c r="BW4" s="122">
        <v>2006</v>
      </c>
      <c r="BX4" s="247" t="s">
        <v>0</v>
      </c>
      <c r="BY4" s="247" t="s">
        <v>1</v>
      </c>
      <c r="BZ4" s="247" t="s">
        <v>2</v>
      </c>
      <c r="CA4" s="247" t="s">
        <v>3</v>
      </c>
    </row>
    <row r="5" spans="2:79">
      <c r="B5" s="61" t="s">
        <v>21</v>
      </c>
      <c r="C5" s="31">
        <f t="shared" ref="C5:H5" si="0">SUM(C6:C11)</f>
        <v>1256.498</v>
      </c>
      <c r="D5" s="31">
        <f t="shared" si="0"/>
        <v>1160.721</v>
      </c>
      <c r="E5" s="31">
        <f t="shared" si="0"/>
        <v>4524.6509999999998</v>
      </c>
      <c r="F5" s="31">
        <f t="shared" si="0"/>
        <v>1205.404</v>
      </c>
      <c r="G5" s="31">
        <f t="shared" si="0"/>
        <v>1194.1320000000001</v>
      </c>
      <c r="H5" s="31">
        <f t="shared" si="0"/>
        <v>1025.1840000000002</v>
      </c>
      <c r="I5" s="62">
        <v>1099.931</v>
      </c>
      <c r="J5" s="62">
        <f>SUM(J6:J11)</f>
        <v>4461.8960000000006</v>
      </c>
      <c r="K5" s="62">
        <v>1237.6190000000001</v>
      </c>
      <c r="L5" s="62">
        <v>1108.3910000000001</v>
      </c>
      <c r="M5" s="62">
        <v>1105.2490000000003</v>
      </c>
      <c r="N5" s="62">
        <v>1010.6369999999999</v>
      </c>
      <c r="O5" s="62">
        <v>3634.0129999999999</v>
      </c>
      <c r="P5" s="62">
        <v>1001.7</v>
      </c>
      <c r="Q5" s="62">
        <v>892.64300000000003</v>
      </c>
      <c r="R5" s="62">
        <v>836.13900000000001</v>
      </c>
      <c r="S5" s="62">
        <v>903.49300000000005</v>
      </c>
      <c r="T5" s="62">
        <v>3492.9079999999999</v>
      </c>
      <c r="U5" s="62">
        <v>928.12999999999988</v>
      </c>
      <c r="V5" s="62">
        <v>902.93100000000004</v>
      </c>
      <c r="W5" s="62">
        <v>841.03500000000008</v>
      </c>
      <c r="X5" s="62">
        <v>820.82500000000005</v>
      </c>
      <c r="Y5" s="62">
        <v>3086.8849999999998</v>
      </c>
      <c r="Z5" s="62">
        <v>810.07600000000002</v>
      </c>
      <c r="AA5" s="62">
        <v>820.46400000000006</v>
      </c>
      <c r="AB5" s="62">
        <v>727.43299999999999</v>
      </c>
      <c r="AC5" s="62">
        <v>728.91099999999994</v>
      </c>
      <c r="AD5" s="62">
        <v>3186.4569999999999</v>
      </c>
      <c r="AE5" s="62">
        <v>855.58</v>
      </c>
      <c r="AF5" s="62">
        <v>857.94399999999996</v>
      </c>
      <c r="AG5" s="62">
        <v>723.851</v>
      </c>
      <c r="AH5" s="62">
        <v>749.08199999999999</v>
      </c>
      <c r="AI5" s="62">
        <v>3183.4569999999999</v>
      </c>
      <c r="AJ5" s="62">
        <v>799.45899999999995</v>
      </c>
      <c r="AK5" s="62">
        <v>777.6</v>
      </c>
      <c r="AL5" s="62">
        <v>889.4</v>
      </c>
      <c r="AM5" s="62">
        <v>721.9</v>
      </c>
      <c r="AN5" s="62">
        <v>2878.7</v>
      </c>
      <c r="AO5" s="62">
        <v>778.7</v>
      </c>
      <c r="AP5" s="62">
        <v>761.5</v>
      </c>
      <c r="AQ5" s="62">
        <v>712.3</v>
      </c>
      <c r="AR5" s="62">
        <v>626.20000000000005</v>
      </c>
      <c r="AS5" s="62">
        <v>2657.1</v>
      </c>
      <c r="AT5" s="62">
        <v>790.4</v>
      </c>
      <c r="AU5" s="62">
        <v>763.99400000000003</v>
      </c>
      <c r="AV5" s="62">
        <v>576.09400000000005</v>
      </c>
      <c r="AW5" s="62">
        <v>526.70000000000005</v>
      </c>
      <c r="AX5" s="62">
        <v>1985.1</v>
      </c>
      <c r="AY5" s="62">
        <v>535.29999999999995</v>
      </c>
      <c r="AZ5" s="62">
        <v>512.29999999999995</v>
      </c>
      <c r="BA5" s="62">
        <v>479.9</v>
      </c>
      <c r="BB5" s="62">
        <v>457.6</v>
      </c>
      <c r="BC5" s="62">
        <v>1528.2</v>
      </c>
      <c r="BD5" s="62">
        <v>397.5</v>
      </c>
      <c r="BE5" s="62">
        <v>380.33300000000003</v>
      </c>
      <c r="BF5" s="62">
        <v>359.48200000000003</v>
      </c>
      <c r="BG5" s="62">
        <v>390.90600000000001</v>
      </c>
      <c r="BH5" s="62">
        <v>1076.4000000000001</v>
      </c>
      <c r="BI5" s="62">
        <v>313.39999999999998</v>
      </c>
      <c r="BJ5" s="62">
        <v>274.89999999999998</v>
      </c>
      <c r="BK5" s="62">
        <v>242.8</v>
      </c>
      <c r="BL5" s="62">
        <v>245.3</v>
      </c>
      <c r="BM5" s="62">
        <v>886.3</v>
      </c>
      <c r="BN5" s="62">
        <v>253.7</v>
      </c>
      <c r="BO5" s="62">
        <v>223.4</v>
      </c>
      <c r="BP5" s="62">
        <v>206.1</v>
      </c>
      <c r="BQ5" s="62">
        <v>203.2</v>
      </c>
      <c r="BR5" s="62">
        <v>680.8</v>
      </c>
      <c r="BS5" s="62">
        <v>181.4</v>
      </c>
      <c r="BT5" s="62">
        <v>173.2</v>
      </c>
      <c r="BU5" s="62">
        <v>155.5</v>
      </c>
      <c r="BV5" s="62">
        <v>170.6</v>
      </c>
      <c r="BW5" s="62">
        <v>603.9</v>
      </c>
      <c r="BX5" s="62">
        <v>158.6</v>
      </c>
      <c r="BY5" s="62">
        <v>149.30000000000001</v>
      </c>
      <c r="BZ5" s="62">
        <v>140.19999999999999</v>
      </c>
      <c r="CA5" s="62">
        <v>155.80000000000001</v>
      </c>
    </row>
    <row r="6" spans="2:79">
      <c r="B6" s="63" t="s">
        <v>297</v>
      </c>
      <c r="C6" s="40">
        <v>848.43799999999999</v>
      </c>
      <c r="D6" s="40">
        <v>829.298</v>
      </c>
      <c r="E6" s="40">
        <v>3023.8530000000001</v>
      </c>
      <c r="F6" s="40">
        <v>831.72400000000005</v>
      </c>
      <c r="G6" s="40">
        <v>774.74199999999996</v>
      </c>
      <c r="H6" s="40">
        <v>638.25099999999998</v>
      </c>
      <c r="I6" s="64">
        <v>779.13599999999997</v>
      </c>
      <c r="J6" s="64">
        <v>2952.136</v>
      </c>
      <c r="K6" s="64">
        <v>818.66099999999994</v>
      </c>
      <c r="L6" s="64">
        <v>782.93600000000004</v>
      </c>
      <c r="M6" s="64">
        <v>691.13900000000001</v>
      </c>
      <c r="N6" s="64">
        <v>659.4</v>
      </c>
      <c r="O6" s="64">
        <v>2528.66</v>
      </c>
      <c r="P6" s="64">
        <v>642.6</v>
      </c>
      <c r="Q6" s="64">
        <v>629.29999999999995</v>
      </c>
      <c r="R6" s="64">
        <v>584.33900000000006</v>
      </c>
      <c r="S6" s="64">
        <v>672.39499999999998</v>
      </c>
      <c r="T6" s="64">
        <v>2533.9940000000001</v>
      </c>
      <c r="U6" s="64">
        <v>643.64</v>
      </c>
      <c r="V6" s="64">
        <v>649.9</v>
      </c>
      <c r="W6" s="64">
        <v>603.81399999999996</v>
      </c>
      <c r="X6" s="64">
        <v>636.65200000000004</v>
      </c>
      <c r="Y6" s="64">
        <v>2261.451</v>
      </c>
      <c r="Z6" s="64">
        <v>582.27700000000004</v>
      </c>
      <c r="AA6" s="64">
        <v>559.64099999999996</v>
      </c>
      <c r="AB6" s="64">
        <v>539.226</v>
      </c>
      <c r="AC6" s="64">
        <v>580.30700000000002</v>
      </c>
      <c r="AD6" s="64">
        <v>2108.1869999999999</v>
      </c>
      <c r="AE6" s="64">
        <v>558.90599999999995</v>
      </c>
      <c r="AF6" s="64">
        <v>545.89599999999996</v>
      </c>
      <c r="AG6" s="64">
        <v>494.05</v>
      </c>
      <c r="AH6" s="64">
        <v>509.33499999999998</v>
      </c>
      <c r="AI6" s="64">
        <v>1887.682</v>
      </c>
      <c r="AJ6" s="64">
        <v>508.12900000000002</v>
      </c>
      <c r="AK6" s="64">
        <v>486</v>
      </c>
      <c r="AL6" s="64">
        <v>437.1</v>
      </c>
      <c r="AM6" s="64">
        <v>456.3</v>
      </c>
      <c r="AN6" s="64">
        <v>1689.2</v>
      </c>
      <c r="AO6" s="64">
        <v>439.1</v>
      </c>
      <c r="AP6" s="64">
        <v>437.6</v>
      </c>
      <c r="AQ6" s="64">
        <v>403.5</v>
      </c>
      <c r="AR6" s="64">
        <v>409</v>
      </c>
      <c r="AS6" s="64">
        <v>1548.2</v>
      </c>
      <c r="AT6" s="64">
        <v>406.5</v>
      </c>
      <c r="AU6" s="64">
        <v>400.9</v>
      </c>
      <c r="AV6" s="64">
        <v>353.113</v>
      </c>
      <c r="AW6" s="64">
        <v>387.66899999999998</v>
      </c>
      <c r="AX6" s="64">
        <v>1389.7</v>
      </c>
      <c r="AY6" s="64">
        <v>366.4</v>
      </c>
      <c r="AZ6" s="64">
        <v>354.69799999999998</v>
      </c>
      <c r="BA6" s="64">
        <v>330.38799999999998</v>
      </c>
      <c r="BB6" s="64">
        <v>338.20499999999998</v>
      </c>
      <c r="BC6" s="64">
        <v>1233.26</v>
      </c>
      <c r="BD6" s="64">
        <v>330.178</v>
      </c>
      <c r="BE6" s="64">
        <v>316.91800000000001</v>
      </c>
      <c r="BF6" s="64">
        <v>289.3</v>
      </c>
      <c r="BG6" s="64">
        <v>296.86900000000003</v>
      </c>
      <c r="BH6" s="64">
        <v>997.14800000000002</v>
      </c>
      <c r="BI6" s="64">
        <v>292.00299999999999</v>
      </c>
      <c r="BJ6" s="64">
        <v>253.18100000000001</v>
      </c>
      <c r="BK6" s="64">
        <v>224.62799999999999</v>
      </c>
      <c r="BL6" s="64">
        <v>227.33600000000001</v>
      </c>
      <c r="BM6" s="64">
        <v>830.4</v>
      </c>
      <c r="BN6" s="64">
        <v>224.1</v>
      </c>
      <c r="BO6" s="64">
        <v>214.3</v>
      </c>
      <c r="BP6" s="64">
        <v>197.5</v>
      </c>
      <c r="BQ6" s="64">
        <v>194.6</v>
      </c>
      <c r="BR6" s="64">
        <v>654</v>
      </c>
      <c r="BS6" s="64">
        <v>173.6</v>
      </c>
      <c r="BT6" s="64">
        <v>167.1</v>
      </c>
      <c r="BU6" s="64">
        <v>149.9</v>
      </c>
      <c r="BV6" s="64">
        <v>164.2</v>
      </c>
      <c r="BW6" s="64">
        <v>583.9</v>
      </c>
      <c r="BX6" s="64">
        <v>152.1</v>
      </c>
      <c r="BY6" s="64">
        <v>144.80000000000001</v>
      </c>
      <c r="BZ6" s="64">
        <v>136</v>
      </c>
      <c r="CA6" s="64">
        <v>150.9</v>
      </c>
    </row>
    <row r="7" spans="2:79">
      <c r="B7" s="63" t="s">
        <v>348</v>
      </c>
      <c r="C7" s="64">
        <v>11.391999999999999</v>
      </c>
      <c r="D7" s="64">
        <v>7.351</v>
      </c>
      <c r="E7" s="64">
        <v>32.362000000000002</v>
      </c>
      <c r="F7" s="64">
        <v>4.34</v>
      </c>
      <c r="G7" s="64">
        <v>8.82</v>
      </c>
      <c r="H7" s="64">
        <v>12.254</v>
      </c>
      <c r="I7" s="64">
        <v>6.9480000000000004</v>
      </c>
      <c r="J7" s="64">
        <v>24.259999999999998</v>
      </c>
      <c r="K7" s="64">
        <v>3.6970000000000001</v>
      </c>
      <c r="L7" s="64">
        <v>6.0330000000000004</v>
      </c>
      <c r="M7" s="64">
        <v>5.9930000000000003</v>
      </c>
      <c r="N7" s="64">
        <v>8.5370000000000008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4">
        <v>0</v>
      </c>
      <c r="Y7" s="64">
        <v>0</v>
      </c>
      <c r="Z7" s="64">
        <v>0</v>
      </c>
      <c r="AA7" s="64">
        <v>0</v>
      </c>
      <c r="AB7" s="64">
        <v>0</v>
      </c>
      <c r="AC7" s="64">
        <v>0</v>
      </c>
      <c r="AD7" s="64">
        <v>0</v>
      </c>
      <c r="AE7" s="64">
        <v>0</v>
      </c>
      <c r="AF7" s="64">
        <v>0</v>
      </c>
      <c r="AG7" s="64">
        <v>0</v>
      </c>
      <c r="AH7" s="64">
        <v>0</v>
      </c>
      <c r="AI7" s="64">
        <v>0</v>
      </c>
      <c r="AJ7" s="64">
        <v>0</v>
      </c>
      <c r="AK7" s="64">
        <v>0</v>
      </c>
      <c r="AL7" s="64">
        <v>0</v>
      </c>
      <c r="AM7" s="64">
        <v>0</v>
      </c>
      <c r="AN7" s="64">
        <v>0</v>
      </c>
      <c r="AO7" s="64">
        <v>0</v>
      </c>
      <c r="AP7" s="64">
        <v>0</v>
      </c>
      <c r="AQ7" s="64">
        <v>0</v>
      </c>
      <c r="AR7" s="64">
        <v>0</v>
      </c>
      <c r="AS7" s="64">
        <v>0</v>
      </c>
      <c r="AT7" s="64">
        <v>0</v>
      </c>
      <c r="AU7" s="64">
        <v>0</v>
      </c>
      <c r="AV7" s="64">
        <v>0</v>
      </c>
      <c r="AW7" s="64">
        <v>0</v>
      </c>
      <c r="AX7" s="64">
        <v>0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4">
        <v>0</v>
      </c>
      <c r="BI7" s="64">
        <v>0</v>
      </c>
      <c r="BJ7" s="64">
        <v>0</v>
      </c>
      <c r="BK7" s="64">
        <v>0</v>
      </c>
      <c r="BL7" s="64">
        <v>0</v>
      </c>
      <c r="BM7" s="64">
        <v>0</v>
      </c>
      <c r="BN7" s="64">
        <v>0</v>
      </c>
      <c r="BO7" s="64">
        <v>0</v>
      </c>
      <c r="BP7" s="64">
        <v>0</v>
      </c>
      <c r="BQ7" s="64">
        <v>0</v>
      </c>
      <c r="BR7" s="64">
        <v>0</v>
      </c>
      <c r="BS7" s="64">
        <v>0</v>
      </c>
      <c r="BT7" s="64">
        <v>0</v>
      </c>
      <c r="BU7" s="64">
        <v>0</v>
      </c>
      <c r="BV7" s="64">
        <v>0</v>
      </c>
      <c r="BW7" s="64">
        <v>0</v>
      </c>
      <c r="BX7" s="64">
        <v>0</v>
      </c>
      <c r="BY7" s="64">
        <v>0</v>
      </c>
      <c r="BZ7" s="64">
        <v>0</v>
      </c>
      <c r="CA7" s="64">
        <v>0</v>
      </c>
    </row>
    <row r="8" spans="2:79">
      <c r="B8" s="63" t="s">
        <v>303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0</v>
      </c>
      <c r="Z8" s="64">
        <v>0</v>
      </c>
      <c r="AA8" s="64">
        <v>0</v>
      </c>
      <c r="AB8" s="64">
        <v>0</v>
      </c>
      <c r="AC8" s="64">
        <v>0</v>
      </c>
      <c r="AD8" s="64">
        <v>203.602</v>
      </c>
      <c r="AE8" s="64">
        <v>99.781000000000006</v>
      </c>
      <c r="AF8" s="64">
        <v>103.8</v>
      </c>
      <c r="AG8" s="64">
        <v>0</v>
      </c>
      <c r="AH8" s="64">
        <v>0</v>
      </c>
      <c r="AI8" s="64">
        <v>0</v>
      </c>
      <c r="AJ8" s="64">
        <v>0</v>
      </c>
      <c r="AK8" s="64">
        <v>0</v>
      </c>
      <c r="AL8" s="64">
        <v>0</v>
      </c>
      <c r="AM8" s="64">
        <v>0</v>
      </c>
      <c r="AN8" s="64">
        <v>0</v>
      </c>
      <c r="AO8" s="64">
        <v>0</v>
      </c>
      <c r="AP8" s="64">
        <v>0</v>
      </c>
      <c r="AQ8" s="64">
        <v>0</v>
      </c>
      <c r="AR8" s="64">
        <v>0</v>
      </c>
      <c r="AS8" s="64">
        <v>381.3</v>
      </c>
      <c r="AT8" s="64">
        <v>98.902000000000001</v>
      </c>
      <c r="AU8" s="64">
        <v>102.764</v>
      </c>
      <c r="AV8" s="64">
        <v>93.938999999999993</v>
      </c>
      <c r="AW8" s="64">
        <v>85.777000000000001</v>
      </c>
      <c r="AX8" s="64">
        <v>342.2</v>
      </c>
      <c r="AY8" s="64">
        <v>91.4</v>
      </c>
      <c r="AZ8" s="64">
        <v>94.185999999999993</v>
      </c>
      <c r="BA8" s="64">
        <v>81.454999999999998</v>
      </c>
      <c r="BB8" s="64">
        <v>75.2</v>
      </c>
      <c r="BC8" s="64">
        <v>72.103000000000009</v>
      </c>
      <c r="BD8" s="64">
        <v>18.103999999999999</v>
      </c>
      <c r="BE8" s="64">
        <v>21.673000000000002</v>
      </c>
      <c r="BF8" s="64">
        <v>13.744999999999999</v>
      </c>
      <c r="BG8" s="64">
        <v>18.581</v>
      </c>
      <c r="BH8" s="64">
        <v>39.186999999999998</v>
      </c>
      <c r="BI8" s="64">
        <v>11.1</v>
      </c>
      <c r="BJ8" s="64">
        <v>11.7</v>
      </c>
      <c r="BK8" s="64">
        <v>9.4309999999999992</v>
      </c>
      <c r="BL8" s="64">
        <v>7</v>
      </c>
      <c r="BM8" s="64">
        <v>0</v>
      </c>
      <c r="BN8" s="64">
        <v>0</v>
      </c>
      <c r="BO8" s="64">
        <v>0</v>
      </c>
      <c r="BP8" s="64">
        <v>0</v>
      </c>
      <c r="BQ8" s="64">
        <v>0</v>
      </c>
      <c r="BR8" s="64">
        <v>0</v>
      </c>
      <c r="BS8" s="64">
        <v>0</v>
      </c>
      <c r="BT8" s="64">
        <v>0</v>
      </c>
      <c r="BU8" s="64">
        <v>0</v>
      </c>
      <c r="BV8" s="64">
        <v>0</v>
      </c>
      <c r="BW8" s="64">
        <v>0</v>
      </c>
      <c r="BX8" s="64">
        <v>0</v>
      </c>
      <c r="BY8" s="64">
        <v>0</v>
      </c>
      <c r="BZ8" s="64">
        <v>0</v>
      </c>
      <c r="CA8" s="64">
        <v>0</v>
      </c>
    </row>
    <row r="9" spans="2:79">
      <c r="B9" s="63" t="s">
        <v>304</v>
      </c>
      <c r="C9" s="40">
        <v>25.062999999999999</v>
      </c>
      <c r="D9" s="40">
        <v>25.593</v>
      </c>
      <c r="E9" s="40">
        <v>96.134</v>
      </c>
      <c r="F9" s="40">
        <v>27.24</v>
      </c>
      <c r="G9" s="40">
        <v>22.170999999999999</v>
      </c>
      <c r="H9" s="40">
        <v>21.734000000000002</v>
      </c>
      <c r="I9" s="64">
        <v>24.989000000000001</v>
      </c>
      <c r="J9" s="64">
        <v>87.643000000000001</v>
      </c>
      <c r="K9" s="64">
        <v>22.594999999999999</v>
      </c>
      <c r="L9" s="64">
        <v>20.062999999999999</v>
      </c>
      <c r="M9" s="64">
        <v>22.085000000000001</v>
      </c>
      <c r="N9" s="64">
        <v>22.9</v>
      </c>
      <c r="O9" s="64">
        <v>96.870999999999995</v>
      </c>
      <c r="P9" s="64">
        <v>22</v>
      </c>
      <c r="Q9" s="64">
        <v>21.4</v>
      </c>
      <c r="R9" s="64">
        <v>24.472999999999999</v>
      </c>
      <c r="S9" s="64">
        <v>25.56</v>
      </c>
      <c r="T9" s="64">
        <v>95.745999999999995</v>
      </c>
      <c r="U9" s="64">
        <v>24.934999999999999</v>
      </c>
      <c r="V9" s="64">
        <v>23.414000000000001</v>
      </c>
      <c r="W9" s="64">
        <v>24.003</v>
      </c>
      <c r="X9" s="64">
        <v>23.393999999999998</v>
      </c>
      <c r="Y9" s="64">
        <v>83.525000000000006</v>
      </c>
      <c r="Z9" s="64">
        <v>20.977</v>
      </c>
      <c r="AA9" s="64">
        <v>22.068000000000001</v>
      </c>
      <c r="AB9" s="64">
        <v>20.93</v>
      </c>
      <c r="AC9" s="64">
        <v>19.55</v>
      </c>
      <c r="AD9" s="64">
        <v>78.875</v>
      </c>
      <c r="AE9" s="64">
        <v>22.48</v>
      </c>
      <c r="AF9" s="64">
        <v>16.920000000000002</v>
      </c>
      <c r="AG9" s="64">
        <v>20.007000000000001</v>
      </c>
      <c r="AH9" s="64">
        <v>19.468</v>
      </c>
      <c r="AI9" s="64">
        <v>73.864999999999995</v>
      </c>
      <c r="AJ9" s="64">
        <v>20.010000000000002</v>
      </c>
      <c r="AK9" s="64">
        <v>19.899999999999999</v>
      </c>
      <c r="AL9" s="64">
        <v>18.3</v>
      </c>
      <c r="AM9" s="64">
        <v>15.7</v>
      </c>
      <c r="AN9" s="64">
        <v>58.6</v>
      </c>
      <c r="AO9" s="64">
        <v>15.3</v>
      </c>
      <c r="AP9" s="64">
        <v>14.9</v>
      </c>
      <c r="AQ9" s="64">
        <v>14.6</v>
      </c>
      <c r="AR9" s="64">
        <v>13.8</v>
      </c>
      <c r="AS9" s="64">
        <v>58.8</v>
      </c>
      <c r="AT9" s="64">
        <v>15.7</v>
      </c>
      <c r="AU9" s="64">
        <v>14.981999999999999</v>
      </c>
      <c r="AV9" s="64">
        <v>14.738</v>
      </c>
      <c r="AW9" s="64">
        <v>13.359</v>
      </c>
      <c r="AX9" s="64">
        <v>53.835000000000001</v>
      </c>
      <c r="AY9" s="64">
        <v>13.984</v>
      </c>
      <c r="AZ9" s="64">
        <v>14.346</v>
      </c>
      <c r="BA9" s="64">
        <v>13.4</v>
      </c>
      <c r="BB9" s="64">
        <v>12.105</v>
      </c>
      <c r="BC9" s="64">
        <v>48.183999999999997</v>
      </c>
      <c r="BD9" s="64">
        <v>12.382</v>
      </c>
      <c r="BE9" s="64">
        <v>8.5449999999999999</v>
      </c>
      <c r="BF9" s="64">
        <v>15.772</v>
      </c>
      <c r="BG9" s="64">
        <v>11.484999999999999</v>
      </c>
      <c r="BH9" s="64">
        <v>40.110999999999997</v>
      </c>
      <c r="BI9" s="64">
        <v>10.3</v>
      </c>
      <c r="BJ9" s="64">
        <v>10.1</v>
      </c>
      <c r="BK9" s="64">
        <v>8.7650000000000006</v>
      </c>
      <c r="BL9" s="64">
        <v>11</v>
      </c>
      <c r="BM9" s="64">
        <v>55.9</v>
      </c>
      <c r="BN9" s="64">
        <v>29.6</v>
      </c>
      <c r="BO9" s="64">
        <v>9.1</v>
      </c>
      <c r="BP9" s="64">
        <v>8.6</v>
      </c>
      <c r="BQ9" s="64">
        <v>8.6</v>
      </c>
      <c r="BR9" s="64">
        <v>26.8</v>
      </c>
      <c r="BS9" s="64">
        <v>7.8</v>
      </c>
      <c r="BT9" s="64">
        <v>6.1</v>
      </c>
      <c r="BU9" s="64">
        <v>5.6</v>
      </c>
      <c r="BV9" s="64">
        <v>6.4</v>
      </c>
      <c r="BW9" s="64">
        <v>20</v>
      </c>
      <c r="BX9" s="64">
        <v>6.4</v>
      </c>
      <c r="BY9" s="64">
        <v>4.5</v>
      </c>
      <c r="BZ9" s="64">
        <v>4.2</v>
      </c>
      <c r="CA9" s="64">
        <v>4.9000000000000004</v>
      </c>
    </row>
    <row r="10" spans="2:79">
      <c r="B10" s="65" t="s">
        <v>305</v>
      </c>
      <c r="C10" s="40">
        <v>130.005</v>
      </c>
      <c r="D10" s="40">
        <v>128.92599999999999</v>
      </c>
      <c r="E10" s="40">
        <v>390.83</v>
      </c>
      <c r="F10" s="40">
        <v>110.371</v>
      </c>
      <c r="G10" s="40">
        <v>101.12</v>
      </c>
      <c r="H10" s="40">
        <v>92.507999999999996</v>
      </c>
      <c r="I10" s="64">
        <v>86.831000000000003</v>
      </c>
      <c r="J10" s="64">
        <v>390.15899999999999</v>
      </c>
      <c r="K10" s="64">
        <v>87.099000000000004</v>
      </c>
      <c r="L10" s="64">
        <v>100.03700000000001</v>
      </c>
      <c r="M10" s="64">
        <v>108.023</v>
      </c>
      <c r="N10" s="64">
        <v>95</v>
      </c>
      <c r="O10" s="64">
        <v>355.416</v>
      </c>
      <c r="P10" s="64">
        <v>83.4</v>
      </c>
      <c r="Q10" s="64">
        <v>103.045</v>
      </c>
      <c r="R10" s="64">
        <v>90.201999999999998</v>
      </c>
      <c r="S10" s="64">
        <v>78.793000000000006</v>
      </c>
      <c r="T10" s="64">
        <v>276.63200000000001</v>
      </c>
      <c r="U10" s="64">
        <v>74.355999999999995</v>
      </c>
      <c r="V10" s="64">
        <v>63.067999999999998</v>
      </c>
      <c r="W10" s="64">
        <v>65.555000000000007</v>
      </c>
      <c r="X10" s="64">
        <v>73.653999999999996</v>
      </c>
      <c r="Y10" s="64">
        <v>290.50099999999998</v>
      </c>
      <c r="Z10" s="64">
        <v>78.542000000000002</v>
      </c>
      <c r="AA10" s="64">
        <v>76.063000000000002</v>
      </c>
      <c r="AB10" s="64">
        <v>71.444999999999993</v>
      </c>
      <c r="AC10" s="64">
        <v>64.45</v>
      </c>
      <c r="AD10" s="64">
        <v>352.702</v>
      </c>
      <c r="AE10" s="64">
        <v>66.412000000000006</v>
      </c>
      <c r="AF10" s="64">
        <v>79.652000000000001</v>
      </c>
      <c r="AG10" s="64">
        <v>94.593000000000004</v>
      </c>
      <c r="AH10" s="64">
        <v>112.045</v>
      </c>
      <c r="AI10" s="64">
        <v>508.34699999999998</v>
      </c>
      <c r="AJ10" s="64">
        <v>122.09099999999999</v>
      </c>
      <c r="AK10" s="64">
        <v>133</v>
      </c>
      <c r="AL10" s="64">
        <v>127.7</v>
      </c>
      <c r="AM10" s="64">
        <v>130.30000000000001</v>
      </c>
      <c r="AN10" s="64">
        <v>625</v>
      </c>
      <c r="AO10" s="64">
        <v>150.238</v>
      </c>
      <c r="AP10" s="64">
        <v>165.55199999999999</v>
      </c>
      <c r="AQ10" s="64">
        <v>163.983</v>
      </c>
      <c r="AR10" s="64">
        <v>145.26300000000001</v>
      </c>
      <c r="AS10" s="64">
        <v>370.25099999999998</v>
      </c>
      <c r="AT10" s="64">
        <v>162.142</v>
      </c>
      <c r="AU10" s="64">
        <v>157.28299999999999</v>
      </c>
      <c r="AV10" s="64">
        <v>50.826000000000001</v>
      </c>
      <c r="AW10" s="64">
        <v>0</v>
      </c>
      <c r="AX10" s="64">
        <v>0</v>
      </c>
      <c r="AY10" s="64" t="s">
        <v>80</v>
      </c>
      <c r="AZ10" s="64" t="s">
        <v>80</v>
      </c>
      <c r="BA10" s="64" t="s">
        <v>80</v>
      </c>
      <c r="BB10" s="64" t="s">
        <v>80</v>
      </c>
      <c r="BC10" s="64" t="s">
        <v>80</v>
      </c>
      <c r="BD10" s="64" t="s">
        <v>80</v>
      </c>
      <c r="BE10" s="64" t="s">
        <v>80</v>
      </c>
      <c r="BF10" s="64" t="s">
        <v>80</v>
      </c>
      <c r="BG10" s="64" t="s">
        <v>80</v>
      </c>
      <c r="BH10" s="64" t="s">
        <v>80</v>
      </c>
      <c r="BI10" s="64" t="s">
        <v>80</v>
      </c>
      <c r="BJ10" s="64" t="s">
        <v>80</v>
      </c>
      <c r="BK10" s="64" t="s">
        <v>80</v>
      </c>
      <c r="BL10" s="64" t="s">
        <v>80</v>
      </c>
      <c r="BM10" s="64" t="s">
        <v>80</v>
      </c>
      <c r="BN10" s="64" t="s">
        <v>80</v>
      </c>
      <c r="BO10" s="64" t="s">
        <v>80</v>
      </c>
      <c r="BP10" s="64" t="s">
        <v>80</v>
      </c>
      <c r="BQ10" s="64" t="s">
        <v>80</v>
      </c>
      <c r="BR10" s="64" t="s">
        <v>80</v>
      </c>
      <c r="BS10" s="64" t="s">
        <v>80</v>
      </c>
      <c r="BT10" s="64" t="s">
        <v>80</v>
      </c>
      <c r="BU10" s="64" t="s">
        <v>80</v>
      </c>
      <c r="BV10" s="64" t="s">
        <v>80</v>
      </c>
      <c r="BW10" s="64" t="s">
        <v>80</v>
      </c>
      <c r="BX10" s="64" t="s">
        <v>80</v>
      </c>
      <c r="BY10" s="64" t="s">
        <v>80</v>
      </c>
      <c r="BZ10" s="64" t="s">
        <v>80</v>
      </c>
      <c r="CA10" s="64" t="s">
        <v>80</v>
      </c>
    </row>
    <row r="11" spans="2:79">
      <c r="B11" s="65" t="s">
        <v>309</v>
      </c>
      <c r="C11" s="40">
        <v>241.6</v>
      </c>
      <c r="D11" s="40">
        <v>169.553</v>
      </c>
      <c r="E11" s="40">
        <v>981.47199999999998</v>
      </c>
      <c r="F11" s="40">
        <v>231.72900000000001</v>
      </c>
      <c r="G11" s="40">
        <v>287.279</v>
      </c>
      <c r="H11" s="40">
        <v>260.43700000000001</v>
      </c>
      <c r="I11" s="64">
        <v>202.02699999999999</v>
      </c>
      <c r="J11" s="64">
        <v>1007.6980000000001</v>
      </c>
      <c r="K11" s="64">
        <v>305.56700000000001</v>
      </c>
      <c r="L11" s="64">
        <v>199.322</v>
      </c>
      <c r="M11" s="64">
        <v>278.00900000000001</v>
      </c>
      <c r="N11" s="64">
        <v>224.8</v>
      </c>
      <c r="O11" s="64">
        <v>653.06600000000003</v>
      </c>
      <c r="P11" s="64">
        <v>252.3</v>
      </c>
      <c r="Q11" s="64">
        <v>137.125</v>
      </c>
      <c r="R11" s="64">
        <v>137.125</v>
      </c>
      <c r="S11" s="64">
        <v>126.745</v>
      </c>
      <c r="T11" s="64">
        <v>586.53599999999994</v>
      </c>
      <c r="U11" s="64">
        <v>185.19900000000001</v>
      </c>
      <c r="V11" s="64">
        <v>166.54900000000001</v>
      </c>
      <c r="W11" s="64">
        <v>147.66300000000001</v>
      </c>
      <c r="X11" s="64">
        <v>87.125</v>
      </c>
      <c r="Y11" s="64">
        <v>451.40800000000002</v>
      </c>
      <c r="Z11" s="64">
        <v>128.28</v>
      </c>
      <c r="AA11" s="64">
        <v>162.69200000000001</v>
      </c>
      <c r="AB11" s="64">
        <v>95.831999999999994</v>
      </c>
      <c r="AC11" s="64">
        <v>64.603999999999999</v>
      </c>
      <c r="AD11" s="64">
        <v>443.09100000000001</v>
      </c>
      <c r="AE11" s="64">
        <v>108.001</v>
      </c>
      <c r="AF11" s="64">
        <v>111.655</v>
      </c>
      <c r="AG11" s="64">
        <v>115.20099999999999</v>
      </c>
      <c r="AH11" s="64">
        <v>108.23399999999999</v>
      </c>
      <c r="AI11" s="64">
        <v>713.56299999999999</v>
      </c>
      <c r="AJ11" s="64">
        <v>149.22900000000001</v>
      </c>
      <c r="AK11" s="64">
        <v>138.6</v>
      </c>
      <c r="AL11" s="64">
        <v>306.10000000000002</v>
      </c>
      <c r="AM11" s="64">
        <v>119.5</v>
      </c>
      <c r="AN11" s="64">
        <v>505.8</v>
      </c>
      <c r="AO11" s="64">
        <v>174.102</v>
      </c>
      <c r="AP11" s="64">
        <v>143.44399999999999</v>
      </c>
      <c r="AQ11" s="64">
        <v>130.209</v>
      </c>
      <c r="AR11" s="64">
        <v>58.075000000000003</v>
      </c>
      <c r="AS11" s="64">
        <v>298.54000000000002</v>
      </c>
      <c r="AT11" s="64">
        <v>107.16200000000001</v>
      </c>
      <c r="AU11" s="64">
        <v>88.028000000000006</v>
      </c>
      <c r="AV11" s="64">
        <v>63.478999999999999</v>
      </c>
      <c r="AW11" s="64">
        <v>39.871000000000002</v>
      </c>
      <c r="AX11" s="64">
        <v>199.435</v>
      </c>
      <c r="AY11" s="64">
        <v>63.585000000000001</v>
      </c>
      <c r="AZ11" s="64">
        <v>49.08</v>
      </c>
      <c r="BA11" s="64">
        <v>54.661999999999999</v>
      </c>
      <c r="BB11" s="64">
        <v>32.107999999999997</v>
      </c>
      <c r="BC11" s="64">
        <v>174.7</v>
      </c>
      <c r="BD11" s="64">
        <v>36.860999999999997</v>
      </c>
      <c r="BE11" s="64">
        <v>33.198</v>
      </c>
      <c r="BF11" s="64">
        <v>40.67</v>
      </c>
      <c r="BG11" s="64">
        <v>63.970999999999997</v>
      </c>
      <c r="BH11" s="64">
        <v>0</v>
      </c>
      <c r="BI11" s="64">
        <v>0</v>
      </c>
      <c r="BJ11" s="64" t="s">
        <v>80</v>
      </c>
      <c r="BK11" s="64" t="s">
        <v>80</v>
      </c>
      <c r="BL11" s="64" t="s">
        <v>80</v>
      </c>
      <c r="BM11" s="64" t="s">
        <v>80</v>
      </c>
      <c r="BN11" s="64" t="s">
        <v>80</v>
      </c>
      <c r="BO11" s="64" t="s">
        <v>80</v>
      </c>
      <c r="BP11" s="64" t="s">
        <v>80</v>
      </c>
      <c r="BQ11" s="64" t="s">
        <v>80</v>
      </c>
      <c r="BR11" s="64" t="s">
        <v>80</v>
      </c>
      <c r="BS11" s="64" t="s">
        <v>80</v>
      </c>
      <c r="BT11" s="64" t="s">
        <v>80</v>
      </c>
      <c r="BU11" s="64" t="s">
        <v>80</v>
      </c>
      <c r="BV11" s="64" t="s">
        <v>80</v>
      </c>
      <c r="BW11" s="64" t="s">
        <v>80</v>
      </c>
      <c r="BX11" s="64" t="s">
        <v>80</v>
      </c>
      <c r="BY11" s="64" t="s">
        <v>80</v>
      </c>
      <c r="BZ11" s="64" t="s">
        <v>80</v>
      </c>
      <c r="CA11" s="64" t="s">
        <v>80</v>
      </c>
    </row>
    <row r="12" spans="2:79">
      <c r="B12" s="65" t="s">
        <v>306</v>
      </c>
      <c r="C12" s="40">
        <v>-158.33699999999999</v>
      </c>
      <c r="D12" s="40">
        <v>-154.84700000000001</v>
      </c>
      <c r="E12" s="40">
        <v>-524.86500000000001</v>
      </c>
      <c r="F12" s="40">
        <v>-141.90299999999999</v>
      </c>
      <c r="G12" s="40">
        <v>-135.63200000000001</v>
      </c>
      <c r="H12" s="40">
        <v>-117.425</v>
      </c>
      <c r="I12" s="64">
        <v>-129.905</v>
      </c>
      <c r="J12" s="64">
        <v>-509.02099999999996</v>
      </c>
      <c r="K12" s="64">
        <v>-128.441</v>
      </c>
      <c r="L12" s="64">
        <v>-131.84899999999999</v>
      </c>
      <c r="M12" s="66">
        <v>-127.27</v>
      </c>
      <c r="N12" s="66">
        <v>-121.461</v>
      </c>
      <c r="O12" s="66">
        <v>-464.74599999999998</v>
      </c>
      <c r="P12" s="66">
        <v>-108.70099999999999</v>
      </c>
      <c r="Q12" s="66">
        <v>-125.85899999999999</v>
      </c>
      <c r="R12" s="66">
        <v>-114.995</v>
      </c>
      <c r="S12" s="66">
        <v>-115.191</v>
      </c>
      <c r="T12" s="66">
        <v>-426.54899999999998</v>
      </c>
      <c r="U12" s="66">
        <v>-113.16200000000001</v>
      </c>
      <c r="V12" s="66">
        <v>-106.3</v>
      </c>
      <c r="W12" s="66">
        <v>-99.216999999999999</v>
      </c>
      <c r="X12" s="66">
        <v>-107.871</v>
      </c>
      <c r="Y12" s="66">
        <v>-257.88900000000001</v>
      </c>
      <c r="Z12" s="66">
        <v>-64.549000000000007</v>
      </c>
      <c r="AA12" s="66">
        <v>-65.102999999999994</v>
      </c>
      <c r="AB12" s="66">
        <v>-62.783999999999999</v>
      </c>
      <c r="AC12" s="66">
        <v>-65.451999999999998</v>
      </c>
      <c r="AD12" s="66">
        <v>-285.75</v>
      </c>
      <c r="AE12" s="66">
        <v>-81.135000000000005</v>
      </c>
      <c r="AF12" s="66">
        <v>-80.465000000000003</v>
      </c>
      <c r="AG12" s="66">
        <v>-60.613</v>
      </c>
      <c r="AH12" s="66">
        <v>-63.536999999999999</v>
      </c>
      <c r="AI12" s="66">
        <v>-246.45599999999999</v>
      </c>
      <c r="AJ12" s="66">
        <v>-64.260999999999996</v>
      </c>
      <c r="AK12" s="66">
        <v>-65.3</v>
      </c>
      <c r="AL12" s="66">
        <v>-62.1</v>
      </c>
      <c r="AM12" s="66">
        <v>-59.6</v>
      </c>
      <c r="AN12" s="66">
        <v>-239.6</v>
      </c>
      <c r="AO12" s="66">
        <v>-61.2</v>
      </c>
      <c r="AP12" s="66">
        <v>-62.2</v>
      </c>
      <c r="AQ12" s="66">
        <v>-58.4</v>
      </c>
      <c r="AR12" s="66">
        <v>-57.8</v>
      </c>
      <c r="AS12" s="66">
        <v>-248</v>
      </c>
      <c r="AT12" s="66">
        <v>-69.8</v>
      </c>
      <c r="AU12" s="66">
        <v>-72.3</v>
      </c>
      <c r="AV12" s="66">
        <v>-54.872</v>
      </c>
      <c r="AW12" s="66">
        <v>-51.1</v>
      </c>
      <c r="AX12" s="66">
        <v>-157.69999999999999</v>
      </c>
      <c r="AY12" s="66">
        <v>-42.6</v>
      </c>
      <c r="AZ12" s="66">
        <v>-41.3</v>
      </c>
      <c r="BA12" s="66">
        <v>-38.625</v>
      </c>
      <c r="BB12" s="66">
        <v>-35.200000000000003</v>
      </c>
      <c r="BC12" s="66">
        <v>-100.6</v>
      </c>
      <c r="BD12" s="66">
        <v>-30.431000000000001</v>
      </c>
      <c r="BE12" s="66">
        <v>-24.991</v>
      </c>
      <c r="BF12" s="66">
        <v>-22.748000000000001</v>
      </c>
      <c r="BG12" s="66">
        <v>-22.47</v>
      </c>
      <c r="BH12" s="66">
        <v>-73.747</v>
      </c>
      <c r="BI12" s="66">
        <v>-22.6</v>
      </c>
      <c r="BJ12" s="66">
        <v>-19.399999999999999</v>
      </c>
      <c r="BK12" s="66">
        <v>-16.172000000000001</v>
      </c>
      <c r="BL12" s="66">
        <v>-15.488</v>
      </c>
      <c r="BM12" s="66">
        <v>-55</v>
      </c>
      <c r="BN12" s="66">
        <v>-17.3</v>
      </c>
      <c r="BO12" s="66">
        <v>-13.6</v>
      </c>
      <c r="BP12" s="66">
        <v>-12.6</v>
      </c>
      <c r="BQ12" s="66">
        <v>-11.6</v>
      </c>
      <c r="BR12" s="66">
        <v>-37.5</v>
      </c>
      <c r="BS12" s="66">
        <v>-10</v>
      </c>
      <c r="BT12" s="66">
        <v>-10</v>
      </c>
      <c r="BU12" s="66">
        <v>-8.6999999999999993</v>
      </c>
      <c r="BV12" s="66">
        <v>-8.9</v>
      </c>
      <c r="BW12" s="66">
        <v>-33.6</v>
      </c>
      <c r="BX12" s="66">
        <v>-7.8</v>
      </c>
      <c r="BY12" s="66">
        <v>-9</v>
      </c>
      <c r="BZ12" s="66">
        <v>-8.3000000000000007</v>
      </c>
      <c r="CA12" s="66">
        <v>-8.5</v>
      </c>
    </row>
    <row r="13" spans="2:79">
      <c r="B13" s="61" t="s">
        <v>13</v>
      </c>
      <c r="C13" s="41">
        <f t="shared" ref="C13:H13" si="1">SUM(C6:C12)</f>
        <v>1098.1610000000001</v>
      </c>
      <c r="D13" s="41">
        <f t="shared" si="1"/>
        <v>1005.874</v>
      </c>
      <c r="E13" s="41">
        <f t="shared" si="1"/>
        <v>3999.7860000000001</v>
      </c>
      <c r="F13" s="41">
        <f t="shared" si="1"/>
        <v>1063.501</v>
      </c>
      <c r="G13" s="41">
        <f t="shared" si="1"/>
        <v>1058.5</v>
      </c>
      <c r="H13" s="41">
        <f t="shared" si="1"/>
        <v>907.75900000000024</v>
      </c>
      <c r="I13" s="67">
        <v>970.02600000000007</v>
      </c>
      <c r="J13" s="67">
        <f>SUM(J6:J12)</f>
        <v>3952.8750000000009</v>
      </c>
      <c r="K13" s="67">
        <f>SUM(K6:K12)</f>
        <v>1109.1780000000001</v>
      </c>
      <c r="L13" s="67">
        <v>976.54200000000014</v>
      </c>
      <c r="M13" s="67">
        <v>977.97900000000027</v>
      </c>
      <c r="N13" s="67">
        <v>889.17599999999993</v>
      </c>
      <c r="O13" s="67">
        <v>3169.2669999999998</v>
      </c>
      <c r="P13" s="67">
        <v>893.03700000000003</v>
      </c>
      <c r="Q13" s="67">
        <v>766.78399999999999</v>
      </c>
      <c r="R13" s="67">
        <v>721.14400000000001</v>
      </c>
      <c r="S13" s="67">
        <v>788.30200000000002</v>
      </c>
      <c r="T13" s="67">
        <v>3066.3589999999999</v>
      </c>
      <c r="U13" s="67">
        <v>814.96799999999996</v>
      </c>
      <c r="V13" s="67">
        <v>796.61900000000003</v>
      </c>
      <c r="W13" s="67">
        <v>741.81799999999998</v>
      </c>
      <c r="X13" s="67">
        <v>712.95400000000006</v>
      </c>
      <c r="Y13" s="67">
        <v>2828.9960000000001</v>
      </c>
      <c r="Z13" s="67">
        <v>745.52700000000004</v>
      </c>
      <c r="AA13" s="67">
        <v>755.36099999999999</v>
      </c>
      <c r="AB13" s="67">
        <v>664.649</v>
      </c>
      <c r="AC13" s="67">
        <v>663.45899999999995</v>
      </c>
      <c r="AD13" s="67">
        <v>2900.7069999999999</v>
      </c>
      <c r="AE13" s="67">
        <v>774.44500000000005</v>
      </c>
      <c r="AF13" s="67">
        <v>777.47900000000004</v>
      </c>
      <c r="AG13" s="67">
        <v>663.23800000000006</v>
      </c>
      <c r="AH13" s="67">
        <v>685.54499999999996</v>
      </c>
      <c r="AI13" s="67">
        <v>2937.0010000000002</v>
      </c>
      <c r="AJ13" s="67">
        <v>735.19799999999998</v>
      </c>
      <c r="AK13" s="67">
        <v>712.3</v>
      </c>
      <c r="AL13" s="67">
        <v>827.3</v>
      </c>
      <c r="AM13" s="67">
        <v>662.2</v>
      </c>
      <c r="AN13" s="67">
        <v>2639.1</v>
      </c>
      <c r="AO13" s="67">
        <v>717.5</v>
      </c>
      <c r="AP13" s="67">
        <v>699.4</v>
      </c>
      <c r="AQ13" s="67">
        <v>653.9</v>
      </c>
      <c r="AR13" s="67">
        <v>568.29999999999995</v>
      </c>
      <c r="AS13" s="67">
        <v>2409.1</v>
      </c>
      <c r="AT13" s="67">
        <v>720.60599999999999</v>
      </c>
      <c r="AU13" s="67">
        <v>691.7</v>
      </c>
      <c r="AV13" s="67">
        <v>521.22</v>
      </c>
      <c r="AW13" s="67">
        <v>475.6</v>
      </c>
      <c r="AX13" s="67">
        <v>1827.4</v>
      </c>
      <c r="AY13" s="67">
        <v>492.7</v>
      </c>
      <c r="AZ13" s="67">
        <v>471</v>
      </c>
      <c r="BA13" s="67">
        <v>441.3</v>
      </c>
      <c r="BB13" s="67">
        <v>422.4</v>
      </c>
      <c r="BC13" s="67">
        <v>1427.6</v>
      </c>
      <c r="BD13" s="67">
        <v>367.09399999999999</v>
      </c>
      <c r="BE13" s="67">
        <v>355.34199999999998</v>
      </c>
      <c r="BF13" s="67">
        <v>336.73399999999998</v>
      </c>
      <c r="BG13" s="67">
        <v>368.43700000000001</v>
      </c>
      <c r="BH13" s="67">
        <v>1002.7</v>
      </c>
      <c r="BI13" s="67">
        <v>290.8</v>
      </c>
      <c r="BJ13" s="67">
        <v>255.5</v>
      </c>
      <c r="BK13" s="67">
        <v>226.7</v>
      </c>
      <c r="BL13" s="67">
        <v>229.8</v>
      </c>
      <c r="BM13" s="67">
        <v>831.3</v>
      </c>
      <c r="BN13" s="67">
        <v>236.4</v>
      </c>
      <c r="BO13" s="67">
        <v>209.8</v>
      </c>
      <c r="BP13" s="67">
        <v>193.5</v>
      </c>
      <c r="BQ13" s="67">
        <v>191.6</v>
      </c>
      <c r="BR13" s="67">
        <v>643.29999999999995</v>
      </c>
      <c r="BS13" s="67">
        <v>171.4</v>
      </c>
      <c r="BT13" s="67">
        <v>163.19999999999999</v>
      </c>
      <c r="BU13" s="67">
        <v>146.80000000000001</v>
      </c>
      <c r="BV13" s="67">
        <v>161.80000000000001</v>
      </c>
      <c r="BW13" s="67">
        <v>570.29999999999995</v>
      </c>
      <c r="BX13" s="67">
        <v>150.69999999999999</v>
      </c>
      <c r="BY13" s="67">
        <v>140.30000000000001</v>
      </c>
      <c r="BZ13" s="67">
        <v>131.9</v>
      </c>
      <c r="CA13" s="67">
        <v>147.30000000000001</v>
      </c>
    </row>
    <row r="14" spans="2:79">
      <c r="B14" s="28" t="s">
        <v>380</v>
      </c>
      <c r="C14" s="40">
        <v>-675.89300000000003</v>
      </c>
      <c r="D14" s="40">
        <v>-557.07600000000002</v>
      </c>
      <c r="E14" s="40">
        <v>-2356.8150000000001</v>
      </c>
      <c r="F14" s="40">
        <v>-612.06799999999998</v>
      </c>
      <c r="G14" s="40">
        <v>-632.21500000000003</v>
      </c>
      <c r="H14" s="40">
        <v>-584.971</v>
      </c>
      <c r="I14" s="64">
        <v>-527.56100000000004</v>
      </c>
      <c r="J14" s="64">
        <v>-2449.0070000000001</v>
      </c>
      <c r="K14" s="64">
        <v>-700.529</v>
      </c>
      <c r="L14" s="64">
        <v>-588.64499999999998</v>
      </c>
      <c r="M14" s="66">
        <v>-617.99</v>
      </c>
      <c r="N14" s="66">
        <v>-541.83900000000006</v>
      </c>
      <c r="O14" s="66">
        <v>-1780.0160000000001</v>
      </c>
      <c r="P14" s="66">
        <v>-553.59199999999998</v>
      </c>
      <c r="Q14" s="66">
        <v>-426.20100000000002</v>
      </c>
      <c r="R14" s="66">
        <v>-401.70299999999997</v>
      </c>
      <c r="S14" s="66">
        <v>-395.20600000000002</v>
      </c>
      <c r="T14" s="66">
        <v>-1643.1569999999999</v>
      </c>
      <c r="U14" s="66">
        <v>-464</v>
      </c>
      <c r="V14" s="66">
        <v>-432.20100000000002</v>
      </c>
      <c r="W14" s="66">
        <v>-406.56900000000002</v>
      </c>
      <c r="X14" s="66">
        <v>-340.387</v>
      </c>
      <c r="Y14" s="66">
        <v>-1545.4349999999999</v>
      </c>
      <c r="Z14" s="66">
        <v>-498.17899999999997</v>
      </c>
      <c r="AA14" s="66">
        <v>-406.54300000000001</v>
      </c>
      <c r="AB14" s="66">
        <v>-340.70699999999999</v>
      </c>
      <c r="AC14" s="66">
        <v>-300.00625643000001</v>
      </c>
      <c r="AD14" s="66">
        <v>-1620.1890000000001</v>
      </c>
      <c r="AE14" s="66">
        <v>-433.61200000000002</v>
      </c>
      <c r="AF14" s="66">
        <v>-443.37099999999998</v>
      </c>
      <c r="AG14" s="66">
        <v>-381.65800000000002</v>
      </c>
      <c r="AH14" s="66">
        <v>-361.548</v>
      </c>
      <c r="AI14" s="66">
        <v>-1721.1559999999999</v>
      </c>
      <c r="AJ14" s="66">
        <v>-433.46800000000002</v>
      </c>
      <c r="AK14" s="66">
        <v>-385.5</v>
      </c>
      <c r="AL14" s="66">
        <v>-572.70000000000005</v>
      </c>
      <c r="AM14" s="66">
        <v>-329.5</v>
      </c>
      <c r="AN14" s="66">
        <v>-1346.6</v>
      </c>
      <c r="AO14" s="66">
        <v>-360.3</v>
      </c>
      <c r="AP14" s="66">
        <v>-405.2</v>
      </c>
      <c r="AQ14" s="66">
        <v>-335.5</v>
      </c>
      <c r="AR14" s="66">
        <v>-245.6</v>
      </c>
      <c r="AS14" s="66">
        <v>-1202.2</v>
      </c>
      <c r="AT14" s="66">
        <v>-344.3</v>
      </c>
      <c r="AU14" s="66">
        <v>-378.6</v>
      </c>
      <c r="AV14" s="66">
        <v>-258.31</v>
      </c>
      <c r="AW14" s="66">
        <v>-221.02699999999999</v>
      </c>
      <c r="AX14" s="66">
        <v>-855.5</v>
      </c>
      <c r="AY14" s="66">
        <v>-226</v>
      </c>
      <c r="AZ14" s="66">
        <v>-218.5</v>
      </c>
      <c r="BA14" s="66">
        <v>-211.6</v>
      </c>
      <c r="BB14" s="66">
        <v>-199.358</v>
      </c>
      <c r="BC14" s="66">
        <v>-623.6</v>
      </c>
      <c r="BD14" s="66">
        <v>-164.2</v>
      </c>
      <c r="BE14" s="66">
        <v>-145.14400000000001</v>
      </c>
      <c r="BF14" s="66">
        <v>-144.09200000000001</v>
      </c>
      <c r="BG14" s="66">
        <v>-170.029</v>
      </c>
      <c r="BH14" s="66">
        <v>-411.3</v>
      </c>
      <c r="BI14" s="66">
        <v>-120.3</v>
      </c>
      <c r="BJ14" s="66">
        <v>-126.8</v>
      </c>
      <c r="BK14" s="66">
        <v>-85.1</v>
      </c>
      <c r="BL14" s="66">
        <v>-79.099999999999994</v>
      </c>
      <c r="BM14" s="66">
        <v>-332.5</v>
      </c>
      <c r="BN14" s="66">
        <v>-116.1</v>
      </c>
      <c r="BO14" s="66">
        <v>-78.3</v>
      </c>
      <c r="BP14" s="66">
        <v>-69.5</v>
      </c>
      <c r="BQ14" s="66">
        <v>-68.7</v>
      </c>
      <c r="BR14" s="66">
        <v>-247.5</v>
      </c>
      <c r="BS14" s="66">
        <v>-70.8</v>
      </c>
      <c r="BT14" s="66">
        <v>-61.4</v>
      </c>
      <c r="BU14" s="66">
        <v>-56.2</v>
      </c>
      <c r="BV14" s="66">
        <v>-59.2</v>
      </c>
      <c r="BW14" s="66">
        <v>-255.2</v>
      </c>
      <c r="BX14" s="66">
        <v>-72.7</v>
      </c>
      <c r="BY14" s="66">
        <v>-69.3</v>
      </c>
      <c r="BZ14" s="66">
        <v>-57.8</v>
      </c>
      <c r="CA14" s="66">
        <v>-55.4</v>
      </c>
    </row>
    <row r="15" spans="2:79">
      <c r="B15" s="63" t="s">
        <v>307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0</v>
      </c>
      <c r="Z15" s="64">
        <v>0</v>
      </c>
      <c r="AA15" s="64">
        <v>0</v>
      </c>
      <c r="AB15" s="64">
        <v>0</v>
      </c>
      <c r="AC15" s="64">
        <v>0</v>
      </c>
      <c r="AD15" s="64" t="s">
        <v>80</v>
      </c>
      <c r="AE15" s="64" t="s">
        <v>80</v>
      </c>
      <c r="AF15" s="64" t="s">
        <v>80</v>
      </c>
      <c r="AG15" s="64" t="s">
        <v>80</v>
      </c>
      <c r="AH15" s="64" t="s">
        <v>80</v>
      </c>
      <c r="AI15" s="64" t="s">
        <v>80</v>
      </c>
      <c r="AJ15" s="64" t="s">
        <v>80</v>
      </c>
      <c r="AK15" s="64" t="s">
        <v>80</v>
      </c>
      <c r="AL15" s="64" t="s">
        <v>80</v>
      </c>
      <c r="AM15" s="64" t="s">
        <v>80</v>
      </c>
      <c r="AN15" s="64" t="s">
        <v>80</v>
      </c>
      <c r="AO15" s="64" t="s">
        <v>80</v>
      </c>
      <c r="AP15" s="64" t="s">
        <v>80</v>
      </c>
      <c r="AQ15" s="64" t="s">
        <v>80</v>
      </c>
      <c r="AR15" s="64" t="s">
        <v>80</v>
      </c>
      <c r="AS15" s="64" t="s">
        <v>80</v>
      </c>
      <c r="AT15" s="64" t="s">
        <v>80</v>
      </c>
      <c r="AU15" s="64" t="s">
        <v>80</v>
      </c>
      <c r="AV15" s="64" t="s">
        <v>80</v>
      </c>
      <c r="AW15" s="64" t="s">
        <v>80</v>
      </c>
      <c r="AX15" s="64" t="s">
        <v>80</v>
      </c>
      <c r="AY15" s="64" t="s">
        <v>80</v>
      </c>
      <c r="AZ15" s="64" t="s">
        <v>80</v>
      </c>
      <c r="BA15" s="64" t="s">
        <v>80</v>
      </c>
      <c r="BB15" s="64" t="s">
        <v>80</v>
      </c>
      <c r="BC15" s="64" t="s">
        <v>80</v>
      </c>
      <c r="BD15" s="64" t="s">
        <v>80</v>
      </c>
      <c r="BE15" s="64" t="s">
        <v>80</v>
      </c>
      <c r="BF15" s="64" t="s">
        <v>80</v>
      </c>
      <c r="BG15" s="64" t="s">
        <v>80</v>
      </c>
      <c r="BH15" s="64" t="s">
        <v>80</v>
      </c>
      <c r="BI15" s="64" t="s">
        <v>80</v>
      </c>
      <c r="BJ15" s="64" t="s">
        <v>80</v>
      </c>
      <c r="BK15" s="64" t="s">
        <v>80</v>
      </c>
      <c r="BL15" s="64" t="s">
        <v>80</v>
      </c>
      <c r="BM15" s="64" t="s">
        <v>80</v>
      </c>
      <c r="BN15" s="64" t="s">
        <v>80</v>
      </c>
      <c r="BO15" s="64" t="s">
        <v>80</v>
      </c>
      <c r="BP15" s="64" t="s">
        <v>80</v>
      </c>
      <c r="BQ15" s="64" t="s">
        <v>80</v>
      </c>
      <c r="BR15" s="64">
        <v>-2</v>
      </c>
      <c r="BS15" s="64">
        <v>-0.5</v>
      </c>
      <c r="BT15" s="64">
        <v>-0.5</v>
      </c>
      <c r="BU15" s="64">
        <v>-0.5</v>
      </c>
      <c r="BV15" s="64">
        <v>-0.5</v>
      </c>
      <c r="BW15" s="64">
        <v>-2.4</v>
      </c>
      <c r="BX15" s="64">
        <v>-0.6</v>
      </c>
      <c r="BY15" s="64">
        <v>-0.7</v>
      </c>
      <c r="BZ15" s="64">
        <v>-0.8</v>
      </c>
      <c r="CA15" s="64">
        <v>-0.3</v>
      </c>
    </row>
    <row r="16" spans="2:79">
      <c r="B16" s="63" t="s">
        <v>310</v>
      </c>
      <c r="C16" s="40">
        <v>-59.146000000000001</v>
      </c>
      <c r="D16" s="40">
        <v>-59.786999999999999</v>
      </c>
      <c r="E16" s="40">
        <v>-777.23400000000004</v>
      </c>
      <c r="F16" s="40">
        <v>-513.66499999999996</v>
      </c>
      <c r="G16" s="40">
        <v>-82.525000000000006</v>
      </c>
      <c r="H16" s="40">
        <v>-112.075</v>
      </c>
      <c r="I16" s="64">
        <v>-68.968999999999994</v>
      </c>
      <c r="J16" s="64">
        <v>-708.18600000000004</v>
      </c>
      <c r="K16" s="64">
        <v>-35.941791219999999</v>
      </c>
      <c r="L16" s="64">
        <v>-548.65</v>
      </c>
      <c r="M16" s="66">
        <v>-63.721000000000004</v>
      </c>
      <c r="N16" s="66">
        <v>-59.881</v>
      </c>
      <c r="O16" s="66">
        <v>-204.947</v>
      </c>
      <c r="P16" s="66">
        <v>-71.212000000000003</v>
      </c>
      <c r="Q16" s="66">
        <v>-47.637999999999998</v>
      </c>
      <c r="R16" s="66">
        <v>-45.691000000000003</v>
      </c>
      <c r="S16" s="66">
        <v>-40.405999999999999</v>
      </c>
      <c r="T16" s="66">
        <v>-345.86399999999998</v>
      </c>
      <c r="U16" s="66">
        <v>-95.623999999999995</v>
      </c>
      <c r="V16" s="66">
        <v>-50.048000000000002</v>
      </c>
      <c r="W16" s="66">
        <v>-48.804000000000002</v>
      </c>
      <c r="X16" s="66">
        <v>-52.32</v>
      </c>
      <c r="Y16" s="66">
        <v>-509.089</v>
      </c>
      <c r="Z16" s="66">
        <v>24.548999999999999</v>
      </c>
      <c r="AA16" s="66">
        <v>-81.798000000000002</v>
      </c>
      <c r="AB16" s="66">
        <v>-383.62599999999998</v>
      </c>
      <c r="AC16" s="66">
        <v>-68.213758049999996</v>
      </c>
      <c r="AD16" s="66">
        <v>-334.77600000000001</v>
      </c>
      <c r="AE16" s="66">
        <v>-83.543999999999997</v>
      </c>
      <c r="AF16" s="66">
        <v>-85.182000000000002</v>
      </c>
      <c r="AG16" s="66">
        <v>-81.680999999999997</v>
      </c>
      <c r="AH16" s="66">
        <v>-84.369</v>
      </c>
      <c r="AI16" s="66">
        <v>-106.42700000000001</v>
      </c>
      <c r="AJ16" s="66">
        <v>-104.19199999999999</v>
      </c>
      <c r="AK16" s="66">
        <v>-110</v>
      </c>
      <c r="AL16" s="66">
        <v>-67.516000000000005</v>
      </c>
      <c r="AM16" s="66">
        <v>175.3</v>
      </c>
      <c r="AN16" s="66">
        <v>-332.8</v>
      </c>
      <c r="AO16" s="66">
        <v>-139.6</v>
      </c>
      <c r="AP16" s="66">
        <v>-39.4</v>
      </c>
      <c r="AQ16" s="66">
        <v>-84.7</v>
      </c>
      <c r="AR16" s="66">
        <v>-69.099999999999994</v>
      </c>
      <c r="AS16" s="66">
        <v>-253.9</v>
      </c>
      <c r="AT16" s="66">
        <v>-87.6</v>
      </c>
      <c r="AU16" s="66">
        <v>-58.8</v>
      </c>
      <c r="AV16" s="66">
        <v>-67</v>
      </c>
      <c r="AW16" s="66">
        <v>-40.5</v>
      </c>
      <c r="AX16" s="66">
        <v>-183.7</v>
      </c>
      <c r="AY16" s="66">
        <v>-58.4</v>
      </c>
      <c r="AZ16" s="66">
        <v>-44.6</v>
      </c>
      <c r="BA16" s="66">
        <v>-51.3</v>
      </c>
      <c r="BB16" s="66">
        <v>-29.4</v>
      </c>
      <c r="BC16" s="66">
        <v>165.5</v>
      </c>
      <c r="BD16" s="66">
        <v>-43.764000000000003</v>
      </c>
      <c r="BE16" s="66">
        <v>-35.664999999999999</v>
      </c>
      <c r="BF16" s="66">
        <v>-28.952999999999999</v>
      </c>
      <c r="BG16" s="66">
        <v>273.83699999999999</v>
      </c>
      <c r="BH16" s="66">
        <v>-106.3</v>
      </c>
      <c r="BI16" s="66">
        <v>-31.2</v>
      </c>
      <c r="BJ16" s="66">
        <v>-11.5</v>
      </c>
      <c r="BK16" s="66">
        <v>-34</v>
      </c>
      <c r="BL16" s="66">
        <v>-29.7</v>
      </c>
      <c r="BM16" s="66">
        <v>-96.7</v>
      </c>
      <c r="BN16" s="66">
        <v>-7.1</v>
      </c>
      <c r="BO16" s="66">
        <v>-29.2</v>
      </c>
      <c r="BP16" s="66">
        <v>-38.1</v>
      </c>
      <c r="BQ16" s="66">
        <v>-22.3</v>
      </c>
      <c r="BR16" s="66">
        <v>-74.3</v>
      </c>
      <c r="BS16" s="66">
        <v>-24.8</v>
      </c>
      <c r="BT16" s="66">
        <v>-18.100000000000001</v>
      </c>
      <c r="BU16" s="66">
        <v>-14.7</v>
      </c>
      <c r="BV16" s="66">
        <v>-16.7</v>
      </c>
      <c r="BW16" s="66">
        <v>-55.1</v>
      </c>
      <c r="BX16" s="66">
        <v>-13</v>
      </c>
      <c r="BY16" s="66">
        <v>-16</v>
      </c>
      <c r="BZ16" s="66">
        <v>-14</v>
      </c>
      <c r="CA16" s="66">
        <v>-12.2</v>
      </c>
    </row>
    <row r="17" spans="2:79">
      <c r="B17" s="61" t="s">
        <v>325</v>
      </c>
      <c r="C17" s="41">
        <f t="shared" ref="C17:H17" si="2">C13+C14+C16</f>
        <v>363.12200000000001</v>
      </c>
      <c r="D17" s="41">
        <f t="shared" si="2"/>
        <v>389.01100000000002</v>
      </c>
      <c r="E17" s="41">
        <f t="shared" si="2"/>
        <v>865.73699999999997</v>
      </c>
      <c r="F17" s="41">
        <f t="shared" si="2"/>
        <v>-62.231999999999971</v>
      </c>
      <c r="G17" s="41">
        <f t="shared" si="2"/>
        <v>343.76</v>
      </c>
      <c r="H17" s="41">
        <f t="shared" si="2"/>
        <v>210.71300000000025</v>
      </c>
      <c r="I17" s="67">
        <v>373.49600000000004</v>
      </c>
      <c r="J17" s="67">
        <f>J13+J14+J16</f>
        <v>795.68200000000081</v>
      </c>
      <c r="K17" s="67">
        <v>372.70720878000009</v>
      </c>
      <c r="L17" s="67">
        <v>-160.75299999999982</v>
      </c>
      <c r="M17" s="67">
        <v>296.26800000000026</v>
      </c>
      <c r="N17" s="67">
        <v>287.4559999999999</v>
      </c>
      <c r="O17" s="67">
        <v>1184.3040000000001</v>
      </c>
      <c r="P17" s="67">
        <v>268.233</v>
      </c>
      <c r="Q17" s="67">
        <v>292.66500000000002</v>
      </c>
      <c r="R17" s="67">
        <v>273.75</v>
      </c>
      <c r="S17" s="67">
        <v>352.69</v>
      </c>
      <c r="T17" s="67">
        <v>1211.683</v>
      </c>
      <c r="U17" s="67">
        <v>290.62</v>
      </c>
      <c r="V17" s="67">
        <v>314.37</v>
      </c>
      <c r="W17" s="67">
        <v>286.44499999999999</v>
      </c>
      <c r="X17" s="67">
        <v>320.24700000000001</v>
      </c>
      <c r="Y17" s="67">
        <v>774.47199999999998</v>
      </c>
      <c r="Z17" s="67">
        <v>271.89699999999999</v>
      </c>
      <c r="AA17" s="67">
        <v>267.02</v>
      </c>
      <c r="AB17" s="67">
        <v>-59.684145960000002</v>
      </c>
      <c r="AC17" s="67">
        <v>295.23898552000003</v>
      </c>
      <c r="AD17" s="67">
        <v>945.74199999999996</v>
      </c>
      <c r="AE17" s="67">
        <v>257.28899999999999</v>
      </c>
      <c r="AF17" s="67">
        <v>248.92599999999999</v>
      </c>
      <c r="AG17" s="67">
        <v>199.89900000000006</v>
      </c>
      <c r="AH17" s="67">
        <v>239.62799999999999</v>
      </c>
      <c r="AI17" s="67">
        <v>1109.4179999999999</v>
      </c>
      <c r="AJ17" s="67">
        <v>197.53800000000001</v>
      </c>
      <c r="AK17" s="67">
        <v>216.7</v>
      </c>
      <c r="AL17" s="67">
        <v>187.1</v>
      </c>
      <c r="AM17" s="67">
        <v>508.1</v>
      </c>
      <c r="AN17" s="67">
        <v>959.7</v>
      </c>
      <c r="AO17" s="67">
        <v>217.7</v>
      </c>
      <c r="AP17" s="67">
        <v>254.7</v>
      </c>
      <c r="AQ17" s="67">
        <v>233.7</v>
      </c>
      <c r="AR17" s="67">
        <v>253.6</v>
      </c>
      <c r="AS17" s="67">
        <v>953</v>
      </c>
      <c r="AT17" s="67">
        <v>288.60000000000002</v>
      </c>
      <c r="AU17" s="67">
        <v>254.4</v>
      </c>
      <c r="AV17" s="67">
        <v>195.9</v>
      </c>
      <c r="AW17" s="67">
        <v>214.1</v>
      </c>
      <c r="AX17" s="67">
        <v>788.3</v>
      </c>
      <c r="AY17" s="67">
        <v>208.3</v>
      </c>
      <c r="AZ17" s="67">
        <v>207.9</v>
      </c>
      <c r="BA17" s="67">
        <v>178.4</v>
      </c>
      <c r="BB17" s="67">
        <v>193.67</v>
      </c>
      <c r="BC17" s="67">
        <v>969.4</v>
      </c>
      <c r="BD17" s="67">
        <v>158.977</v>
      </c>
      <c r="BE17" s="67">
        <v>174.553</v>
      </c>
      <c r="BF17" s="67">
        <v>163.68899999999999</v>
      </c>
      <c r="BG17" s="67">
        <v>472.245</v>
      </c>
      <c r="BH17" s="67">
        <v>485.1</v>
      </c>
      <c r="BI17" s="67">
        <v>139.30000000000001</v>
      </c>
      <c r="BJ17" s="67">
        <v>117.3</v>
      </c>
      <c r="BK17" s="67">
        <v>107.5</v>
      </c>
      <c r="BL17" s="67">
        <v>121.1</v>
      </c>
      <c r="BM17" s="67">
        <v>402.2</v>
      </c>
      <c r="BN17" s="67">
        <v>113.2</v>
      </c>
      <c r="BO17" s="67">
        <v>102.3</v>
      </c>
      <c r="BP17" s="67">
        <v>85.9</v>
      </c>
      <c r="BQ17" s="67">
        <v>100.6</v>
      </c>
      <c r="BR17" s="67">
        <v>319.5</v>
      </c>
      <c r="BS17" s="67">
        <v>75.3</v>
      </c>
      <c r="BT17" s="67">
        <v>83.2</v>
      </c>
      <c r="BU17" s="67">
        <v>75.400000000000006</v>
      </c>
      <c r="BV17" s="67">
        <v>85.4</v>
      </c>
      <c r="BW17" s="67">
        <v>257.60000000000002</v>
      </c>
      <c r="BX17" s="67">
        <v>64.400000000000006</v>
      </c>
      <c r="BY17" s="67">
        <v>54.3</v>
      </c>
      <c r="BZ17" s="67">
        <v>59.3</v>
      </c>
      <c r="CA17" s="67">
        <v>79.400000000000006</v>
      </c>
    </row>
    <row r="18" spans="2:79">
      <c r="B18" s="68" t="s">
        <v>313</v>
      </c>
      <c r="C18" s="36">
        <f t="shared" ref="C18:H18" si="3">C17/C13</f>
        <v>0.33066371870791261</v>
      </c>
      <c r="D18" s="36">
        <f t="shared" si="3"/>
        <v>0.38673929339062352</v>
      </c>
      <c r="E18" s="36">
        <f t="shared" si="3"/>
        <v>0.21644582985189706</v>
      </c>
      <c r="F18" s="36">
        <f t="shared" si="3"/>
        <v>-5.8516165005956716E-2</v>
      </c>
      <c r="G18" s="36">
        <f t="shared" si="3"/>
        <v>0.32476145488899383</v>
      </c>
      <c r="H18" s="36">
        <f t="shared" si="3"/>
        <v>0.23212438543710412</v>
      </c>
      <c r="I18" s="69">
        <v>0.38503710209829428</v>
      </c>
      <c r="J18" s="69">
        <f>J17/J13</f>
        <v>0.20129197103374141</v>
      </c>
      <c r="K18" s="69">
        <f>K17/K13</f>
        <v>0.33602109740726921</v>
      </c>
      <c r="L18" s="69">
        <v>-0.16461452758816292</v>
      </c>
      <c r="M18" s="69">
        <v>0.30911706693088525</v>
      </c>
      <c r="N18" s="69">
        <v>0.32329932431824526</v>
      </c>
      <c r="O18" s="69">
        <v>0.37368388337113917</v>
      </c>
      <c r="P18" s="69">
        <v>0.30036045538986628</v>
      </c>
      <c r="Q18" s="69">
        <v>0.38167854310992405</v>
      </c>
      <c r="R18" s="69">
        <v>0.37960518287609685</v>
      </c>
      <c r="S18" s="69">
        <v>0.44740467485811275</v>
      </c>
      <c r="T18" s="69">
        <v>0.39515366596018275</v>
      </c>
      <c r="U18" s="69">
        <v>0.356602958643775</v>
      </c>
      <c r="V18" s="69">
        <v>0.39463030633213619</v>
      </c>
      <c r="W18" s="69">
        <v>0.38613918777921269</v>
      </c>
      <c r="X18" s="69">
        <v>0.44918325726484454</v>
      </c>
      <c r="Y18" s="69">
        <v>0.27376214034943847</v>
      </c>
      <c r="Z18" s="69">
        <v>0.36470443055717627</v>
      </c>
      <c r="AA18" s="69">
        <v>0.35349984974071996</v>
      </c>
      <c r="AB18" s="69">
        <v>-8.9797992564496457E-2</v>
      </c>
      <c r="AC18" s="69">
        <v>0.44499959382569237</v>
      </c>
      <c r="AD18" s="69">
        <v>0.32603844511010593</v>
      </c>
      <c r="AE18" s="69">
        <v>0.33222372150378654</v>
      </c>
      <c r="AF18" s="69">
        <v>0.3201707055753274</v>
      </c>
      <c r="AG18" s="69">
        <v>0.30139859296361193</v>
      </c>
      <c r="AH18" s="69">
        <v>0.34954379362405091</v>
      </c>
      <c r="AI18" s="69">
        <v>0.37773838006864818</v>
      </c>
      <c r="AJ18" s="69">
        <v>0.26868680273885404</v>
      </c>
      <c r="AK18" s="69">
        <v>0.30422574757826759</v>
      </c>
      <c r="AL18" s="69">
        <v>0.22615737942705186</v>
      </c>
      <c r="AM18" s="69">
        <v>0.76729084868619746</v>
      </c>
      <c r="AN18" s="69">
        <v>0.36364669773786523</v>
      </c>
      <c r="AO18" s="69">
        <v>0.30341463414634146</v>
      </c>
      <c r="AP18" s="69">
        <v>0.36416928796110953</v>
      </c>
      <c r="AQ18" s="69">
        <v>0.3573940969567212</v>
      </c>
      <c r="AR18" s="69">
        <v>0.44624318141826502</v>
      </c>
      <c r="AS18" s="69">
        <v>0.39558341289278154</v>
      </c>
      <c r="AT18" s="69">
        <v>0.40049624899043307</v>
      </c>
      <c r="AU18" s="69">
        <v>0.36778950412028333</v>
      </c>
      <c r="AV18" s="69">
        <v>0.37584896972487625</v>
      </c>
      <c r="AW18" s="69">
        <v>0.45016820857863749</v>
      </c>
      <c r="AX18" s="69">
        <v>0.43137791397614089</v>
      </c>
      <c r="AY18" s="69">
        <v>0.4227724781814492</v>
      </c>
      <c r="AZ18" s="69">
        <v>0.44140127388535033</v>
      </c>
      <c r="BA18" s="69">
        <v>0.404260140493995</v>
      </c>
      <c r="BB18" s="69">
        <v>0.45849905303030303</v>
      </c>
      <c r="BC18" s="69">
        <v>0.67904174838890452</v>
      </c>
      <c r="BD18" s="69">
        <v>0.43306891422905308</v>
      </c>
      <c r="BE18" s="69">
        <v>0.49122535472868395</v>
      </c>
      <c r="BF18" s="69">
        <v>0.48610772894925969</v>
      </c>
      <c r="BG18" s="69">
        <v>1.281752375575743</v>
      </c>
      <c r="BH18" s="69">
        <v>0.48379375685648751</v>
      </c>
      <c r="BI18" s="69">
        <v>0.47902338376891335</v>
      </c>
      <c r="BJ18" s="69">
        <v>0.45909980430528374</v>
      </c>
      <c r="BK18" s="69">
        <v>0.47419497132774596</v>
      </c>
      <c r="BL18" s="69">
        <v>0.5269799825935596</v>
      </c>
      <c r="BM18" s="69">
        <v>0.48382052207386023</v>
      </c>
      <c r="BN18" s="69">
        <v>0.47884940778341795</v>
      </c>
      <c r="BO18" s="69">
        <v>0.4876072449952335</v>
      </c>
      <c r="BP18" s="69">
        <v>0.4439276485788114</v>
      </c>
      <c r="BQ18" s="69">
        <v>0.52505219206680587</v>
      </c>
      <c r="BR18" s="69">
        <v>0.49665785792009953</v>
      </c>
      <c r="BS18" s="69">
        <v>0.4393232205367561</v>
      </c>
      <c r="BT18" s="69">
        <v>0.50980392156862753</v>
      </c>
      <c r="BU18" s="69">
        <v>0.51362397820163486</v>
      </c>
      <c r="BV18" s="69">
        <v>0.52781211372064274</v>
      </c>
      <c r="BW18" s="69">
        <v>0.45169209188146597</v>
      </c>
      <c r="BX18" s="69">
        <v>0.4273390842733909</v>
      </c>
      <c r="BY18" s="69">
        <v>0.38702779757662148</v>
      </c>
      <c r="BZ18" s="69">
        <v>0.44958301743745255</v>
      </c>
      <c r="CA18" s="69">
        <v>0.53903598099117445</v>
      </c>
    </row>
    <row r="19" spans="2:79">
      <c r="B19" s="63" t="s">
        <v>298</v>
      </c>
      <c r="C19" s="64">
        <v>-165.98</v>
      </c>
      <c r="D19" s="64">
        <v>-244.14</v>
      </c>
      <c r="E19" s="67">
        <v>-786.66499999999996</v>
      </c>
      <c r="F19" s="67">
        <v>-287.53199999999998</v>
      </c>
      <c r="G19" s="64">
        <v>-202.22399999999999</v>
      </c>
      <c r="H19" s="64">
        <v>-103.82899999999999</v>
      </c>
      <c r="I19" s="67">
        <v>-193.08</v>
      </c>
      <c r="J19" s="67">
        <v>-700.072</v>
      </c>
      <c r="K19" s="67">
        <v>-212.45400000000001</v>
      </c>
      <c r="L19" s="67">
        <v>-180.393</v>
      </c>
      <c r="M19" s="62">
        <v>-176.43799999999999</v>
      </c>
      <c r="N19" s="62">
        <v>-130.917</v>
      </c>
      <c r="O19" s="62">
        <v>-460.74400000000003</v>
      </c>
      <c r="P19" s="62">
        <v>-121.48099999999999</v>
      </c>
      <c r="Q19" s="62">
        <v>-125.53400000000001</v>
      </c>
      <c r="R19" s="62">
        <v>-119.065</v>
      </c>
      <c r="S19" s="62">
        <v>-107.43300000000001</v>
      </c>
      <c r="T19" s="62">
        <v>-455.43400000000003</v>
      </c>
      <c r="U19" s="62">
        <v>-113.554</v>
      </c>
      <c r="V19" s="62">
        <v>-93.332999999999998</v>
      </c>
      <c r="W19" s="62">
        <v>-119.84</v>
      </c>
      <c r="X19" s="62">
        <v>-128.70699999999999</v>
      </c>
      <c r="Y19" s="62">
        <v>-554.36</v>
      </c>
      <c r="Z19" s="62">
        <v>-117.437</v>
      </c>
      <c r="AA19" s="62">
        <v>-135.196</v>
      </c>
      <c r="AB19" s="62">
        <v>-145.28470440999999</v>
      </c>
      <c r="AC19" s="62">
        <v>-156.44300000000001</v>
      </c>
      <c r="AD19" s="62">
        <v>-688.00900000000001</v>
      </c>
      <c r="AE19" s="62">
        <v>-173.69200000000001</v>
      </c>
      <c r="AF19" s="62">
        <v>-192.04300000000001</v>
      </c>
      <c r="AG19" s="62">
        <v>-140.85499999999999</v>
      </c>
      <c r="AH19" s="62">
        <v>-181.41900000000001</v>
      </c>
      <c r="AI19" s="62">
        <v>-392.51</v>
      </c>
      <c r="AJ19" s="62">
        <v>-115.137</v>
      </c>
      <c r="AK19" s="62">
        <v>-80.7</v>
      </c>
      <c r="AL19" s="62">
        <v>-95</v>
      </c>
      <c r="AM19" s="62">
        <v>-101.6</v>
      </c>
      <c r="AN19" s="62">
        <v>-325.5</v>
      </c>
      <c r="AO19" s="62">
        <v>-96.3</v>
      </c>
      <c r="AP19" s="62">
        <v>-67.900000000000006</v>
      </c>
      <c r="AQ19" s="62">
        <v>-86.7</v>
      </c>
      <c r="AR19" s="62">
        <v>-74.599999999999994</v>
      </c>
      <c r="AS19" s="62">
        <v>-265</v>
      </c>
      <c r="AT19" s="62">
        <v>-86.8</v>
      </c>
      <c r="AU19" s="62">
        <v>-81.099999999999994</v>
      </c>
      <c r="AV19" s="62">
        <v>-55.8</v>
      </c>
      <c r="AW19" s="62">
        <v>-41.2</v>
      </c>
      <c r="AX19" s="62">
        <v>-183.1</v>
      </c>
      <c r="AY19" s="62">
        <v>-46.3</v>
      </c>
      <c r="AZ19" s="62">
        <v>-45.8</v>
      </c>
      <c r="BA19" s="62">
        <v>-43.1</v>
      </c>
      <c r="BB19" s="62">
        <v>-47.963999999999999</v>
      </c>
      <c r="BC19" s="62">
        <v>-199.46</v>
      </c>
      <c r="BD19" s="62">
        <v>-45.847999999999999</v>
      </c>
      <c r="BE19" s="62">
        <v>-35.664999999999999</v>
      </c>
      <c r="BF19" s="62">
        <v>-52.222000000000001</v>
      </c>
      <c r="BG19" s="62">
        <v>-65.671999999999997</v>
      </c>
      <c r="BH19" s="62">
        <v>-156.6</v>
      </c>
      <c r="BI19" s="62">
        <v>-49.6</v>
      </c>
      <c r="BJ19" s="62">
        <v>-49.1</v>
      </c>
      <c r="BK19" s="62">
        <v>-28.5</v>
      </c>
      <c r="BL19" s="62">
        <v>-29.4</v>
      </c>
      <c r="BM19" s="62">
        <v>-158.5</v>
      </c>
      <c r="BN19" s="62">
        <v>-40</v>
      </c>
      <c r="BO19" s="62">
        <v>-39.4</v>
      </c>
      <c r="BP19" s="62">
        <v>-46.3</v>
      </c>
      <c r="BQ19" s="62">
        <v>-32.799999999999997</v>
      </c>
      <c r="BR19" s="62">
        <v>-77.599999999999994</v>
      </c>
      <c r="BS19" s="62">
        <v>-23</v>
      </c>
      <c r="BT19" s="62">
        <v>-23.4</v>
      </c>
      <c r="BU19" s="62">
        <v>-14.9</v>
      </c>
      <c r="BV19" s="62">
        <v>-16.3</v>
      </c>
      <c r="BW19" s="62">
        <v>-40.200000000000003</v>
      </c>
      <c r="BX19" s="62">
        <v>-22</v>
      </c>
      <c r="BY19" s="62">
        <v>-11.9</v>
      </c>
      <c r="BZ19" s="62">
        <v>-8</v>
      </c>
      <c r="CA19" s="62">
        <v>1.7</v>
      </c>
    </row>
    <row r="20" spans="2:79">
      <c r="B20" s="63" t="s">
        <v>308</v>
      </c>
      <c r="C20" s="64">
        <v>0</v>
      </c>
      <c r="D20" s="64">
        <v>0</v>
      </c>
      <c r="E20" s="64">
        <v>0</v>
      </c>
      <c r="F20" s="64">
        <v>0</v>
      </c>
      <c r="G20" s="64">
        <v>0</v>
      </c>
      <c r="H20" s="64">
        <v>0</v>
      </c>
      <c r="I20" s="64">
        <v>0</v>
      </c>
      <c r="J20" s="64">
        <v>0</v>
      </c>
      <c r="K20" s="64">
        <v>0</v>
      </c>
      <c r="L20" s="64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 t="s">
        <v>80</v>
      </c>
      <c r="Z20" s="64" t="s">
        <v>80</v>
      </c>
      <c r="AA20" s="64" t="s">
        <v>80</v>
      </c>
      <c r="AB20" s="64" t="s">
        <v>80</v>
      </c>
      <c r="AC20" s="64" t="s">
        <v>80</v>
      </c>
      <c r="AD20" s="64" t="s">
        <v>80</v>
      </c>
      <c r="AE20" s="64" t="s">
        <v>80</v>
      </c>
      <c r="AF20" s="64" t="s">
        <v>80</v>
      </c>
      <c r="AG20" s="64" t="s">
        <v>80</v>
      </c>
      <c r="AH20" s="64" t="s">
        <v>80</v>
      </c>
      <c r="AI20" s="64">
        <v>0</v>
      </c>
      <c r="AJ20" s="64" t="s">
        <v>80</v>
      </c>
      <c r="AK20" s="64" t="s">
        <v>80</v>
      </c>
      <c r="AL20" s="64" t="s">
        <v>80</v>
      </c>
      <c r="AM20" s="64" t="s">
        <v>80</v>
      </c>
      <c r="AN20" s="64" t="s">
        <v>80</v>
      </c>
      <c r="AO20" s="64" t="s">
        <v>80</v>
      </c>
      <c r="AP20" s="64" t="s">
        <v>80</v>
      </c>
      <c r="AQ20" s="64" t="s">
        <v>80</v>
      </c>
      <c r="AR20" s="64" t="s">
        <v>80</v>
      </c>
      <c r="AS20" s="64" t="s">
        <v>80</v>
      </c>
      <c r="AT20" s="64" t="s">
        <v>80</v>
      </c>
      <c r="AU20" s="64" t="s">
        <v>80</v>
      </c>
      <c r="AV20" s="64" t="s">
        <v>80</v>
      </c>
      <c r="AW20" s="64" t="s">
        <v>80</v>
      </c>
      <c r="AX20" s="64" t="s">
        <v>80</v>
      </c>
      <c r="AY20" s="64" t="s">
        <v>80</v>
      </c>
      <c r="AZ20" s="64" t="s">
        <v>80</v>
      </c>
      <c r="BA20" s="64" t="s">
        <v>80</v>
      </c>
      <c r="BB20" s="64" t="s">
        <v>80</v>
      </c>
      <c r="BC20" s="64" t="s">
        <v>80</v>
      </c>
      <c r="BD20" s="64" t="s">
        <v>80</v>
      </c>
      <c r="BE20" s="64" t="s">
        <v>80</v>
      </c>
      <c r="BF20" s="64" t="s">
        <v>80</v>
      </c>
      <c r="BG20" s="64" t="s">
        <v>80</v>
      </c>
      <c r="BH20" s="64" t="s">
        <v>80</v>
      </c>
      <c r="BI20" s="64" t="s">
        <v>80</v>
      </c>
      <c r="BJ20" s="64" t="s">
        <v>80</v>
      </c>
      <c r="BK20" s="64" t="s">
        <v>80</v>
      </c>
      <c r="BL20" s="64" t="s">
        <v>80</v>
      </c>
      <c r="BM20" s="64" t="s">
        <v>80</v>
      </c>
      <c r="BN20" s="64" t="s">
        <v>80</v>
      </c>
      <c r="BO20" s="64" t="s">
        <v>80</v>
      </c>
      <c r="BP20" s="64" t="s">
        <v>80</v>
      </c>
      <c r="BQ20" s="64" t="s">
        <v>80</v>
      </c>
      <c r="BR20" s="64">
        <v>0.2</v>
      </c>
      <c r="BS20" s="64">
        <v>-0.1</v>
      </c>
      <c r="BT20" s="64">
        <v>0.2</v>
      </c>
      <c r="BU20" s="64">
        <v>0.1</v>
      </c>
      <c r="BV20" s="64" t="s">
        <v>80</v>
      </c>
      <c r="BW20" s="64">
        <v>-8.9</v>
      </c>
      <c r="BX20" s="64">
        <v>-1.6</v>
      </c>
      <c r="BY20" s="64">
        <v>-9.1</v>
      </c>
      <c r="BZ20" s="64">
        <v>0</v>
      </c>
      <c r="CA20" s="64">
        <v>1.9</v>
      </c>
    </row>
    <row r="21" spans="2:79">
      <c r="B21" s="63" t="s">
        <v>299</v>
      </c>
      <c r="C21" s="64">
        <v>0</v>
      </c>
      <c r="D21" s="64">
        <v>0</v>
      </c>
      <c r="E21" s="64">
        <v>-4.0000000000000001E-3</v>
      </c>
      <c r="F21" s="64">
        <v>-2E-3</v>
      </c>
      <c r="G21" s="64">
        <v>-2E-3</v>
      </c>
      <c r="H21" s="64">
        <v>0</v>
      </c>
      <c r="I21" s="64">
        <v>0</v>
      </c>
      <c r="J21" s="64">
        <v>0.01</v>
      </c>
      <c r="K21" s="64">
        <v>-1E-3</v>
      </c>
      <c r="L21" s="64">
        <v>3.0000000000000001E-3</v>
      </c>
      <c r="M21" s="64">
        <v>0</v>
      </c>
      <c r="N21" s="64">
        <v>8.0000000000000002E-3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 t="s">
        <v>80</v>
      </c>
      <c r="Z21" s="64" t="s">
        <v>80</v>
      </c>
      <c r="AA21" s="64" t="s">
        <v>80</v>
      </c>
      <c r="AB21" s="64" t="s">
        <v>80</v>
      </c>
      <c r="AC21" s="64" t="s">
        <v>80</v>
      </c>
      <c r="AD21" s="64" t="s">
        <v>80</v>
      </c>
      <c r="AE21" s="64" t="s">
        <v>80</v>
      </c>
      <c r="AF21" s="64"/>
      <c r="AG21" s="64"/>
      <c r="AH21" s="64">
        <v>-9.0359999999999996</v>
      </c>
      <c r="AI21" s="64">
        <v>28.42</v>
      </c>
      <c r="AJ21" s="64">
        <v>11.113</v>
      </c>
      <c r="AK21" s="64">
        <v>-7.5</v>
      </c>
      <c r="AL21" s="64">
        <v>-8.9</v>
      </c>
      <c r="AM21" s="64">
        <v>-0.9</v>
      </c>
      <c r="AN21" s="64" t="s">
        <v>80</v>
      </c>
      <c r="AO21" s="64" t="s">
        <v>80</v>
      </c>
      <c r="AP21" s="64">
        <v>0.42299999999999999</v>
      </c>
      <c r="AQ21" s="64" t="s">
        <v>80</v>
      </c>
      <c r="AR21" s="64" t="s">
        <v>80</v>
      </c>
      <c r="AS21" s="64" t="s">
        <v>80</v>
      </c>
      <c r="AT21" s="64" t="s">
        <v>80</v>
      </c>
      <c r="AU21" s="64" t="s">
        <v>80</v>
      </c>
      <c r="AV21" s="64" t="s">
        <v>80</v>
      </c>
      <c r="AW21" s="64" t="s">
        <v>80</v>
      </c>
      <c r="AX21" s="64" t="s">
        <v>80</v>
      </c>
      <c r="AY21" s="64" t="s">
        <v>80</v>
      </c>
      <c r="AZ21" s="64" t="s">
        <v>80</v>
      </c>
      <c r="BA21" s="64" t="s">
        <v>80</v>
      </c>
      <c r="BB21" s="64" t="s">
        <v>80</v>
      </c>
      <c r="BC21" s="64" t="s">
        <v>80</v>
      </c>
      <c r="BD21" s="64" t="s">
        <v>80</v>
      </c>
      <c r="BE21" s="64" t="s">
        <v>80</v>
      </c>
      <c r="BF21" s="64" t="s">
        <v>80</v>
      </c>
      <c r="BG21" s="64" t="s">
        <v>80</v>
      </c>
      <c r="BH21" s="64" t="s">
        <v>80</v>
      </c>
      <c r="BI21" s="64" t="s">
        <v>80</v>
      </c>
      <c r="BJ21" s="64" t="s">
        <v>80</v>
      </c>
      <c r="BK21" s="64" t="s">
        <v>80</v>
      </c>
      <c r="BL21" s="64" t="s">
        <v>80</v>
      </c>
      <c r="BM21" s="64" t="s">
        <v>80</v>
      </c>
      <c r="BN21" s="64">
        <v>-3.2</v>
      </c>
      <c r="BO21" s="64">
        <v>1.4</v>
      </c>
      <c r="BP21" s="64">
        <v>0.9</v>
      </c>
      <c r="BQ21" s="64">
        <v>0.9</v>
      </c>
      <c r="BR21" s="64">
        <v>2.6</v>
      </c>
      <c r="BS21" s="64">
        <v>1.1000000000000001</v>
      </c>
      <c r="BT21" s="64">
        <v>0.5</v>
      </c>
      <c r="BU21" s="64">
        <v>0.6</v>
      </c>
      <c r="BV21" s="64">
        <v>0.4</v>
      </c>
      <c r="BW21" s="64">
        <v>1.5</v>
      </c>
      <c r="BX21" s="64">
        <v>1.1000000000000001</v>
      </c>
      <c r="BY21" s="64">
        <v>0.1</v>
      </c>
      <c r="BZ21" s="64">
        <v>0.1</v>
      </c>
      <c r="CA21" s="64">
        <v>0.2</v>
      </c>
    </row>
    <row r="22" spans="2:79">
      <c r="B22" s="61" t="s">
        <v>14</v>
      </c>
      <c r="C22" s="67">
        <f t="shared" ref="C22:H22" si="4">C17+C19</f>
        <v>197.14200000000002</v>
      </c>
      <c r="D22" s="67">
        <f t="shared" si="4"/>
        <v>144.87100000000004</v>
      </c>
      <c r="E22" s="67">
        <f t="shared" si="4"/>
        <v>79.072000000000003</v>
      </c>
      <c r="F22" s="67">
        <f t="shared" si="4"/>
        <v>-349.76399999999995</v>
      </c>
      <c r="G22" s="67">
        <f t="shared" si="4"/>
        <v>141.536</v>
      </c>
      <c r="H22" s="67">
        <f t="shared" si="4"/>
        <v>106.88400000000026</v>
      </c>
      <c r="I22" s="67">
        <v>180.41600000000003</v>
      </c>
      <c r="J22" s="67">
        <f>J17+J19</f>
        <v>95.610000000000809</v>
      </c>
      <c r="K22" s="67">
        <f>K17+K19</f>
        <v>160.25320878000008</v>
      </c>
      <c r="L22" s="67">
        <v>-341.14299999999986</v>
      </c>
      <c r="M22" s="67">
        <v>119.83000000000027</v>
      </c>
      <c r="N22" s="67">
        <v>156.54699999999991</v>
      </c>
      <c r="O22" s="67">
        <v>723.56</v>
      </c>
      <c r="P22" s="67">
        <v>155.75200000000001</v>
      </c>
      <c r="Q22" s="67">
        <v>167.131</v>
      </c>
      <c r="R22" s="67">
        <v>154.685</v>
      </c>
      <c r="S22" s="67">
        <v>245.25700000000001</v>
      </c>
      <c r="T22" s="67">
        <v>756.24900000000002</v>
      </c>
      <c r="U22" s="67">
        <v>177.066</v>
      </c>
      <c r="V22" s="67">
        <v>221.03700000000001</v>
      </c>
      <c r="W22" s="67">
        <v>166.60499999999999</v>
      </c>
      <c r="X22" s="67">
        <v>191.54</v>
      </c>
      <c r="Y22" s="67">
        <v>220.11199999999999</v>
      </c>
      <c r="Z22" s="67">
        <v>154.46</v>
      </c>
      <c r="AA22" s="67">
        <v>131.82400000000001</v>
      </c>
      <c r="AB22" s="67">
        <v>-204.96899999999999</v>
      </c>
      <c r="AC22" s="67">
        <v>138.79598551999999</v>
      </c>
      <c r="AD22" s="67">
        <v>257.733</v>
      </c>
      <c r="AE22" s="67">
        <v>83.596999999999994</v>
      </c>
      <c r="AF22" s="67">
        <v>56.883000000000003</v>
      </c>
      <c r="AG22" s="67">
        <v>59.044000000000068</v>
      </c>
      <c r="AH22" s="67">
        <v>58.209000000000003</v>
      </c>
      <c r="AI22" s="67">
        <v>716.90800000000002</v>
      </c>
      <c r="AJ22" s="67">
        <v>82.400999999999996</v>
      </c>
      <c r="AK22" s="67">
        <v>135.96199999999999</v>
      </c>
      <c r="AL22" s="67">
        <v>92.1</v>
      </c>
      <c r="AM22" s="67">
        <v>406.5</v>
      </c>
      <c r="AN22" s="67">
        <v>634.20000000000005</v>
      </c>
      <c r="AO22" s="67">
        <v>121.4</v>
      </c>
      <c r="AP22" s="67">
        <v>186.8</v>
      </c>
      <c r="AQ22" s="67">
        <v>147</v>
      </c>
      <c r="AR22" s="67">
        <v>179</v>
      </c>
      <c r="AS22" s="67">
        <v>688.1</v>
      </c>
      <c r="AT22" s="67">
        <v>201.9</v>
      </c>
      <c r="AU22" s="67">
        <v>173.3</v>
      </c>
      <c r="AV22" s="67">
        <v>140.1</v>
      </c>
      <c r="AW22" s="67">
        <v>172.8</v>
      </c>
      <c r="AX22" s="67">
        <v>605.20000000000005</v>
      </c>
      <c r="AY22" s="67">
        <v>162.1</v>
      </c>
      <c r="AZ22" s="67">
        <v>162.1</v>
      </c>
      <c r="BA22" s="67">
        <v>135.30000000000001</v>
      </c>
      <c r="BB22" s="67">
        <v>145.69999999999999</v>
      </c>
      <c r="BC22" s="67">
        <v>769.98500000000001</v>
      </c>
      <c r="BD22" s="67">
        <v>113.129</v>
      </c>
      <c r="BE22" s="67">
        <v>138.715</v>
      </c>
      <c r="BF22" s="67">
        <v>111.467</v>
      </c>
      <c r="BG22" s="67">
        <v>406.67200000000003</v>
      </c>
      <c r="BH22" s="67">
        <v>328.5</v>
      </c>
      <c r="BI22" s="67">
        <v>89.7</v>
      </c>
      <c r="BJ22" s="67">
        <v>68.2</v>
      </c>
      <c r="BK22" s="67">
        <v>79</v>
      </c>
      <c r="BL22" s="67">
        <v>91.7</v>
      </c>
      <c r="BM22" s="67">
        <v>243.6</v>
      </c>
      <c r="BN22" s="67">
        <v>70.099999999999994</v>
      </c>
      <c r="BO22" s="67">
        <v>64.2</v>
      </c>
      <c r="BP22" s="67">
        <v>40.5</v>
      </c>
      <c r="BQ22" s="67">
        <v>68.7</v>
      </c>
      <c r="BR22" s="67">
        <v>244.7</v>
      </c>
      <c r="BS22" s="67">
        <v>53.3</v>
      </c>
      <c r="BT22" s="67">
        <v>60.5</v>
      </c>
      <c r="BU22" s="67">
        <v>61.2</v>
      </c>
      <c r="BV22" s="67">
        <v>69.5</v>
      </c>
      <c r="BW22" s="67">
        <v>210</v>
      </c>
      <c r="BX22" s="67">
        <v>41.9</v>
      </c>
      <c r="BY22" s="67">
        <v>33.4</v>
      </c>
      <c r="BZ22" s="67">
        <v>51.4</v>
      </c>
      <c r="CA22" s="67">
        <v>83.2</v>
      </c>
    </row>
    <row r="23" spans="2:79">
      <c r="B23" s="63" t="s">
        <v>300</v>
      </c>
      <c r="C23" s="64">
        <v>-69.781000000000006</v>
      </c>
      <c r="D23" s="64">
        <v>-56.886000000000003</v>
      </c>
      <c r="E23" s="64">
        <v>-497.06</v>
      </c>
      <c r="F23" s="64">
        <v>-277.98</v>
      </c>
      <c r="G23" s="64">
        <v>-66.914000000000001</v>
      </c>
      <c r="H23" s="64">
        <v>-71.588999999999999</v>
      </c>
      <c r="I23" s="64">
        <v>-80.576999999999998</v>
      </c>
      <c r="J23" s="64">
        <v>-280.904</v>
      </c>
      <c r="K23" s="64">
        <v>-78.16</v>
      </c>
      <c r="L23" s="64">
        <v>-67.488</v>
      </c>
      <c r="M23" s="66">
        <v>-62.667000000000002</v>
      </c>
      <c r="N23" s="66">
        <v>-72.566000000000003</v>
      </c>
      <c r="O23" s="66">
        <v>-322.92</v>
      </c>
      <c r="P23" s="66">
        <v>-85.027000000000001</v>
      </c>
      <c r="Q23" s="66">
        <v>-70.067999999999998</v>
      </c>
      <c r="R23" s="66">
        <v>-72.561000000000007</v>
      </c>
      <c r="S23" s="66">
        <v>-95.013999999999996</v>
      </c>
      <c r="T23" s="66">
        <v>-336.26499999999999</v>
      </c>
      <c r="U23" s="66">
        <v>-72.427999999999997</v>
      </c>
      <c r="V23" s="66">
        <v>-91.54</v>
      </c>
      <c r="W23" s="66">
        <v>-82.227999999999994</v>
      </c>
      <c r="X23" s="66">
        <v>-90.069000000000003</v>
      </c>
      <c r="Y23" s="66">
        <v>-479.94499999999999</v>
      </c>
      <c r="Z23" s="66">
        <v>-62.231000000000002</v>
      </c>
      <c r="AA23" s="66">
        <v>-61.387999999999998</v>
      </c>
      <c r="AB23" s="66">
        <v>-292.21800000000002</v>
      </c>
      <c r="AC23" s="66">
        <v>-64.106999999999999</v>
      </c>
      <c r="AD23" s="66">
        <v>-141.96100000000001</v>
      </c>
      <c r="AE23" s="66">
        <v>-38.226999999999997</v>
      </c>
      <c r="AF23" s="66">
        <v>-38.99</v>
      </c>
      <c r="AG23" s="66">
        <v>-35.872</v>
      </c>
      <c r="AH23" s="66">
        <v>-28.9</v>
      </c>
      <c r="AI23" s="66">
        <v>-242.65799999999999</v>
      </c>
      <c r="AJ23" s="66">
        <v>-25.332000000000001</v>
      </c>
      <c r="AK23" s="66">
        <v>-55.7</v>
      </c>
      <c r="AL23" s="66">
        <v>-39.799999999999997</v>
      </c>
      <c r="AM23" s="66">
        <v>-121.8</v>
      </c>
      <c r="AN23" s="66">
        <v>-234.7</v>
      </c>
      <c r="AO23" s="66">
        <v>-34.200000000000003</v>
      </c>
      <c r="AP23" s="66">
        <v>-75.2</v>
      </c>
      <c r="AQ23" s="66">
        <v>-58.4</v>
      </c>
      <c r="AR23" s="66">
        <v>-66.900000000000006</v>
      </c>
      <c r="AS23" s="66">
        <v>-261.10000000000002</v>
      </c>
      <c r="AT23" s="66">
        <v>-70</v>
      </c>
      <c r="AU23" s="66">
        <v>-72.400000000000006</v>
      </c>
      <c r="AV23" s="66">
        <v>-54.3</v>
      </c>
      <c r="AW23" s="66">
        <v>-64.400000000000006</v>
      </c>
      <c r="AX23" s="66">
        <v>-217.6</v>
      </c>
      <c r="AY23" s="66">
        <v>-58.2</v>
      </c>
      <c r="AZ23" s="66">
        <v>-58.3</v>
      </c>
      <c r="BA23" s="66">
        <v>-48.2</v>
      </c>
      <c r="BB23" s="66">
        <v>-52.994</v>
      </c>
      <c r="BC23" s="66">
        <v>-175.946</v>
      </c>
      <c r="BD23" s="66">
        <v>-41.14</v>
      </c>
      <c r="BE23" s="66">
        <v>-52.848999999999997</v>
      </c>
      <c r="BF23" s="66">
        <v>-39.956000000000003</v>
      </c>
      <c r="BG23" s="66">
        <v>-42.002000000000002</v>
      </c>
      <c r="BH23" s="66">
        <v>-133.6</v>
      </c>
      <c r="BI23" s="66">
        <v>-35.799999999999997</v>
      </c>
      <c r="BJ23" s="66">
        <v>-29.1</v>
      </c>
      <c r="BK23" s="66">
        <v>-31.7</v>
      </c>
      <c r="BL23" s="66">
        <v>-36.9</v>
      </c>
      <c r="BM23" s="66">
        <v>-111.9</v>
      </c>
      <c r="BN23" s="66">
        <v>-34.9</v>
      </c>
      <c r="BO23" s="66">
        <v>-28.2</v>
      </c>
      <c r="BP23" s="66">
        <v>-21.5</v>
      </c>
      <c r="BQ23" s="66">
        <v>-27.2</v>
      </c>
      <c r="BR23" s="66">
        <v>-82.8</v>
      </c>
      <c r="BS23" s="66">
        <v>-17.2</v>
      </c>
      <c r="BT23" s="66">
        <v>-22.5</v>
      </c>
      <c r="BU23" s="66">
        <v>-19.899999999999999</v>
      </c>
      <c r="BV23" s="66">
        <v>-23.2</v>
      </c>
      <c r="BW23" s="66">
        <v>-73.3</v>
      </c>
      <c r="BX23" s="66">
        <v>-19.100000000000001</v>
      </c>
      <c r="BY23" s="66">
        <v>-11.8</v>
      </c>
      <c r="BZ23" s="66">
        <v>-16.100000000000001</v>
      </c>
      <c r="CA23" s="66">
        <v>-26.2</v>
      </c>
    </row>
    <row r="24" spans="2:79">
      <c r="B24" s="63" t="s">
        <v>301</v>
      </c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  <c r="J24" s="64">
        <v>0</v>
      </c>
      <c r="K24" s="64">
        <v>0</v>
      </c>
      <c r="L24" s="64">
        <v>0</v>
      </c>
      <c r="M24" s="64">
        <v>0</v>
      </c>
      <c r="N24" s="64">
        <v>0</v>
      </c>
      <c r="O24" s="64">
        <v>0</v>
      </c>
      <c r="P24" s="64" t="s">
        <v>80</v>
      </c>
      <c r="Q24" s="64">
        <v>2.3370000000000002</v>
      </c>
      <c r="R24" s="64">
        <v>0.52700000000000002</v>
      </c>
      <c r="S24" s="64">
        <v>4.0730000000000004</v>
      </c>
      <c r="T24" s="64">
        <v>19.844999999999999</v>
      </c>
      <c r="U24" s="64">
        <v>7.4630000000000001</v>
      </c>
      <c r="V24" s="64">
        <v>4.6539999999999999</v>
      </c>
      <c r="W24" s="64">
        <v>4.2779999999999996</v>
      </c>
      <c r="X24" s="64">
        <v>3.45</v>
      </c>
      <c r="Y24" s="64">
        <v>15.488</v>
      </c>
      <c r="Z24" s="64">
        <v>3.488</v>
      </c>
      <c r="AA24" s="64">
        <v>3.36</v>
      </c>
      <c r="AB24" s="64">
        <v>2.629</v>
      </c>
      <c r="AC24" s="64">
        <v>6.0106075429999999</v>
      </c>
      <c r="AD24" s="64">
        <v>6.798</v>
      </c>
      <c r="AE24" s="64">
        <v>4.7629999999999999</v>
      </c>
      <c r="AF24" s="64">
        <v>-2.2069999999999999</v>
      </c>
      <c r="AG24" s="64">
        <v>3.552</v>
      </c>
      <c r="AH24" s="64">
        <v>0.69</v>
      </c>
      <c r="AI24" s="64">
        <v>2.35</v>
      </c>
      <c r="AJ24" s="64">
        <v>3.1789999999999998</v>
      </c>
      <c r="AK24" s="64">
        <v>2.9</v>
      </c>
      <c r="AL24" s="64">
        <v>0</v>
      </c>
      <c r="AM24" s="64">
        <v>-3.7</v>
      </c>
      <c r="AN24" s="64">
        <v>1.7</v>
      </c>
      <c r="AO24" s="64">
        <v>-1.1000000000000001</v>
      </c>
      <c r="AP24" s="64">
        <v>0.3</v>
      </c>
      <c r="AQ24" s="64">
        <v>1.5</v>
      </c>
      <c r="AR24" s="64">
        <v>1</v>
      </c>
      <c r="AS24" s="64">
        <v>5</v>
      </c>
      <c r="AT24" s="64">
        <v>1.3</v>
      </c>
      <c r="AU24" s="64">
        <v>1.2</v>
      </c>
      <c r="AV24" s="64">
        <v>1.4</v>
      </c>
      <c r="AW24" s="64">
        <v>1</v>
      </c>
      <c r="AX24" s="64">
        <v>4.5</v>
      </c>
      <c r="AY24" s="64">
        <v>1.1000000000000001</v>
      </c>
      <c r="AZ24" s="64">
        <v>1.08</v>
      </c>
      <c r="BA24" s="64">
        <v>1.2</v>
      </c>
      <c r="BB24" s="64">
        <v>1.129</v>
      </c>
      <c r="BC24" s="64">
        <v>3.74</v>
      </c>
      <c r="BD24" s="64">
        <v>1.0069999999999999</v>
      </c>
      <c r="BE24" s="64">
        <v>0.873</v>
      </c>
      <c r="BF24" s="64">
        <v>1.145</v>
      </c>
      <c r="BG24" s="64">
        <v>0.71899999999999997</v>
      </c>
      <c r="BH24" s="64">
        <v>2.4</v>
      </c>
      <c r="BI24" s="64">
        <v>0.5</v>
      </c>
      <c r="BJ24" s="64">
        <v>0.6</v>
      </c>
      <c r="BK24" s="64">
        <v>0.9</v>
      </c>
      <c r="BL24" s="64">
        <v>0.4</v>
      </c>
      <c r="BM24" s="64">
        <v>2.2000000000000002</v>
      </c>
      <c r="BN24" s="64">
        <v>0.4</v>
      </c>
      <c r="BO24" s="64">
        <v>0.5</v>
      </c>
      <c r="BP24" s="64">
        <v>0.8</v>
      </c>
      <c r="BQ24" s="64">
        <v>0.5</v>
      </c>
      <c r="BR24" s="64">
        <v>2.1</v>
      </c>
      <c r="BS24" s="64">
        <v>0.4</v>
      </c>
      <c r="BT24" s="64">
        <v>0.6</v>
      </c>
      <c r="BU24" s="64">
        <v>0.6</v>
      </c>
      <c r="BV24" s="64">
        <v>0.4</v>
      </c>
      <c r="BW24" s="64">
        <v>1.6</v>
      </c>
      <c r="BX24" s="64">
        <v>0.3</v>
      </c>
      <c r="BY24" s="64">
        <v>0.3</v>
      </c>
      <c r="BZ24" s="64">
        <v>0.5</v>
      </c>
      <c r="CA24" s="64">
        <v>0.5</v>
      </c>
    </row>
    <row r="25" spans="2:79">
      <c r="B25" s="61" t="s">
        <v>15</v>
      </c>
      <c r="C25" s="67">
        <f t="shared" ref="C25:H25" si="5">C22+C23</f>
        <v>127.36100000000002</v>
      </c>
      <c r="D25" s="67">
        <f t="shared" si="5"/>
        <v>87.985000000000042</v>
      </c>
      <c r="E25" s="67">
        <f t="shared" si="5"/>
        <v>-417.988</v>
      </c>
      <c r="F25" s="67">
        <f t="shared" si="5"/>
        <v>-627.74399999999991</v>
      </c>
      <c r="G25" s="67">
        <f t="shared" si="5"/>
        <v>74.622</v>
      </c>
      <c r="H25" s="67">
        <f t="shared" si="5"/>
        <v>35.295000000000258</v>
      </c>
      <c r="I25" s="67">
        <v>99.839000000000027</v>
      </c>
      <c r="J25" s="67">
        <f>J22+J23</f>
        <v>-185.29399999999919</v>
      </c>
      <c r="K25" s="67">
        <f>K22+K23</f>
        <v>82.093208780000083</v>
      </c>
      <c r="L25" s="67">
        <v>-408.63099999999986</v>
      </c>
      <c r="M25" s="67">
        <v>57.163000000000267</v>
      </c>
      <c r="N25" s="67">
        <v>83.980999999999909</v>
      </c>
      <c r="O25" s="67">
        <v>382.13499999999999</v>
      </c>
      <c r="P25" s="67">
        <v>56.582999999999998</v>
      </c>
      <c r="Q25" s="67">
        <v>95.864999999999995</v>
      </c>
      <c r="R25" s="67">
        <v>80.028000000000006</v>
      </c>
      <c r="S25" s="67">
        <v>149.17400000000001</v>
      </c>
      <c r="T25" s="67">
        <v>412.33100000000002</v>
      </c>
      <c r="U25" s="67">
        <v>100.396</v>
      </c>
      <c r="V25" s="67">
        <v>129.99600000000001</v>
      </c>
      <c r="W25" s="67">
        <v>80.698999999999998</v>
      </c>
      <c r="X25" s="67">
        <v>101.24</v>
      </c>
      <c r="Y25" s="67">
        <v>-949.13400000000001</v>
      </c>
      <c r="Z25" s="67">
        <v>92.23</v>
      </c>
      <c r="AA25" s="67">
        <v>67.075999999999993</v>
      </c>
      <c r="AB25" s="67">
        <v>-1176.925</v>
      </c>
      <c r="AC25" s="67">
        <v>-620.62262202299996</v>
      </c>
      <c r="AD25" s="67">
        <v>108.974</v>
      </c>
      <c r="AE25" s="67">
        <v>40.606999999999999</v>
      </c>
      <c r="AF25" s="67">
        <v>20.100000000000001</v>
      </c>
      <c r="AG25" s="67">
        <v>19.620000000000068</v>
      </c>
      <c r="AH25" s="67">
        <v>28.6</v>
      </c>
      <c r="AI25" s="67">
        <v>471.9</v>
      </c>
      <c r="AJ25" s="67">
        <v>53.89</v>
      </c>
      <c r="AK25" s="67">
        <v>77.400000000000006</v>
      </c>
      <c r="AL25" s="67">
        <v>52.2</v>
      </c>
      <c r="AM25" s="67">
        <v>288.39999999999998</v>
      </c>
      <c r="AN25" s="67">
        <v>397.8</v>
      </c>
      <c r="AO25" s="67">
        <v>88.3</v>
      </c>
      <c r="AP25" s="67">
        <v>111.3</v>
      </c>
      <c r="AQ25" s="67">
        <v>87.1</v>
      </c>
      <c r="AR25" s="67">
        <v>111.2</v>
      </c>
      <c r="AS25" s="67">
        <v>422.1</v>
      </c>
      <c r="AT25" s="67">
        <v>130.5</v>
      </c>
      <c r="AU25" s="67">
        <v>99.7</v>
      </c>
      <c r="AV25" s="67">
        <v>84.4</v>
      </c>
      <c r="AW25" s="67">
        <v>107.5</v>
      </c>
      <c r="AX25" s="67">
        <v>383</v>
      </c>
      <c r="AY25" s="67">
        <v>102.8</v>
      </c>
      <c r="AZ25" s="67">
        <v>102.7</v>
      </c>
      <c r="BA25" s="67">
        <v>85.9</v>
      </c>
      <c r="BB25" s="67">
        <v>91.582999999999998</v>
      </c>
      <c r="BC25" s="67">
        <v>590.29499999999996</v>
      </c>
      <c r="BD25" s="67">
        <v>70.98</v>
      </c>
      <c r="BE25" s="67">
        <v>84.992999999999995</v>
      </c>
      <c r="BF25" s="67">
        <v>70.366</v>
      </c>
      <c r="BG25" s="67">
        <v>363.95100000000002</v>
      </c>
      <c r="BH25" s="67">
        <v>192.4</v>
      </c>
      <c r="BI25" s="67">
        <v>53.4</v>
      </c>
      <c r="BJ25" s="67">
        <v>38.4</v>
      </c>
      <c r="BK25" s="67">
        <v>46.4</v>
      </c>
      <c r="BL25" s="67">
        <v>54.3</v>
      </c>
      <c r="BM25" s="67">
        <v>129.5</v>
      </c>
      <c r="BN25" s="67">
        <v>34.799999999999997</v>
      </c>
      <c r="BO25" s="67">
        <v>35.5</v>
      </c>
      <c r="BP25" s="67">
        <v>18.2</v>
      </c>
      <c r="BQ25" s="67">
        <v>41</v>
      </c>
      <c r="BR25" s="67">
        <v>159.80000000000001</v>
      </c>
      <c r="BS25" s="67">
        <v>35.700000000000003</v>
      </c>
      <c r="BT25" s="67">
        <v>37.4</v>
      </c>
      <c r="BU25" s="67">
        <v>40.700000000000003</v>
      </c>
      <c r="BV25" s="67">
        <v>45.8</v>
      </c>
      <c r="BW25" s="67">
        <v>135.1</v>
      </c>
      <c r="BX25" s="67">
        <v>22.5</v>
      </c>
      <c r="BY25" s="67">
        <v>21.3</v>
      </c>
      <c r="BZ25" s="67">
        <v>34.799999999999997</v>
      </c>
      <c r="CA25" s="67">
        <v>56.5</v>
      </c>
    </row>
    <row r="26" spans="2:79">
      <c r="B26" s="68" t="s">
        <v>311</v>
      </c>
      <c r="C26" s="69">
        <f t="shared" ref="C26:H26" si="6">C25/C13</f>
        <v>0.11597661909319308</v>
      </c>
      <c r="D26" s="69">
        <f t="shared" si="6"/>
        <v>8.7471194205238467E-2</v>
      </c>
      <c r="E26" s="69">
        <f t="shared" si="6"/>
        <v>-0.10450259088861254</v>
      </c>
      <c r="F26" s="69">
        <f t="shared" si="6"/>
        <v>-0.59026178630767623</v>
      </c>
      <c r="G26" s="69">
        <f t="shared" si="6"/>
        <v>7.0497874350495981E-2</v>
      </c>
      <c r="H26" s="69">
        <f t="shared" si="6"/>
        <v>3.8881465234715654E-2</v>
      </c>
      <c r="I26" s="69">
        <v>0.10292404533486733</v>
      </c>
      <c r="J26" s="69">
        <f>J25/J13</f>
        <v>-4.6875754988457551E-2</v>
      </c>
      <c r="K26" s="69">
        <v>7.4012466889895032E-2</v>
      </c>
      <c r="L26" s="69">
        <v>-0.41845000010240208</v>
      </c>
      <c r="M26" s="69">
        <v>6.5035138791324026E-2</v>
      </c>
      <c r="N26" s="69">
        <v>9.4448118257802638E-2</v>
      </c>
      <c r="O26" s="69">
        <v>0.12057519924954256</v>
      </c>
      <c r="P26" s="69">
        <v>6.3360196721972323E-2</v>
      </c>
      <c r="Q26" s="69">
        <v>0.12502217051998998</v>
      </c>
      <c r="R26" s="69">
        <v>0.1109736751605782</v>
      </c>
      <c r="S26" s="69">
        <v>0.18923458268531604</v>
      </c>
      <c r="T26" s="69">
        <v>0.13446925164339857</v>
      </c>
      <c r="U26" s="69">
        <v>0.12319011298603136</v>
      </c>
      <c r="V26" s="69">
        <v>0.16318465916579947</v>
      </c>
      <c r="W26" s="69">
        <v>0.10878544332976552</v>
      </c>
      <c r="X26" s="69">
        <v>0.14200074619119885</v>
      </c>
      <c r="Y26" s="69">
        <v>-0.33550206504357022</v>
      </c>
      <c r="Z26" s="69">
        <v>0.12371114661172566</v>
      </c>
      <c r="AA26" s="69">
        <v>8.8799924804166472E-2</v>
      </c>
      <c r="AB26" s="69">
        <v>-1.7707466647809595</v>
      </c>
      <c r="AC26" s="69">
        <v>-0.93543477746627901</v>
      </c>
      <c r="AD26" s="69">
        <v>3.7568082539877347E-2</v>
      </c>
      <c r="AE26" s="69">
        <v>5.2433678311565049E-2</v>
      </c>
      <c r="AF26" s="69">
        <v>2.5852788306822437E-2</v>
      </c>
      <c r="AG26" s="69">
        <v>2.9582140950910635E-2</v>
      </c>
      <c r="AH26" s="69">
        <v>4.1718632620761587E-2</v>
      </c>
      <c r="AI26" s="69">
        <v>0.16067410259649212</v>
      </c>
      <c r="AJ26" s="69">
        <v>7.3299981773617448E-2</v>
      </c>
      <c r="AK26" s="69">
        <v>0.1086620805840236</v>
      </c>
      <c r="AL26" s="69">
        <v>6.3096820983923607E-2</v>
      </c>
      <c r="AM26" s="69">
        <v>0.43551797040169127</v>
      </c>
      <c r="AN26" s="69">
        <v>0.15073320450153463</v>
      </c>
      <c r="AO26" s="69">
        <v>0.12306620209059232</v>
      </c>
      <c r="AP26" s="69">
        <v>0.15913640263082643</v>
      </c>
      <c r="AQ26" s="69">
        <v>0.13320079522862824</v>
      </c>
      <c r="AR26" s="69">
        <v>0.19567130036952315</v>
      </c>
      <c r="AS26" s="69">
        <v>0.17521065958241669</v>
      </c>
      <c r="AT26" s="69">
        <v>0.1810975762066927</v>
      </c>
      <c r="AU26" s="69">
        <v>0.14413763192135318</v>
      </c>
      <c r="AV26" s="69">
        <v>0.16192778481255515</v>
      </c>
      <c r="AW26" s="69">
        <v>0.22603027754415475</v>
      </c>
      <c r="AX26" s="69">
        <v>0.20958739192295062</v>
      </c>
      <c r="AY26" s="69">
        <v>0.20864623503145929</v>
      </c>
      <c r="AZ26" s="69">
        <v>0.21804670912951168</v>
      </c>
      <c r="BA26" s="69">
        <v>0.19465216406072966</v>
      </c>
      <c r="BB26" s="69">
        <v>0.2168158143939394</v>
      </c>
      <c r="BC26" s="69">
        <v>0.41348767161669936</v>
      </c>
      <c r="BD26" s="69">
        <v>0.19335647000495787</v>
      </c>
      <c r="BE26" s="69">
        <v>0.23918647387587169</v>
      </c>
      <c r="BF26" s="69">
        <v>0.20896612756656591</v>
      </c>
      <c r="BG26" s="69">
        <v>0.98782424132212565</v>
      </c>
      <c r="BH26" s="69">
        <v>0.1918819188191882</v>
      </c>
      <c r="BI26" s="69">
        <v>0.18363136176066022</v>
      </c>
      <c r="BJ26" s="69">
        <v>0.15029354207436399</v>
      </c>
      <c r="BK26" s="69">
        <v>0.20467578297309219</v>
      </c>
      <c r="BL26" s="69">
        <v>0.23629242819843341</v>
      </c>
      <c r="BM26" s="69">
        <v>0.15578010345242393</v>
      </c>
      <c r="BN26" s="69">
        <v>0.14720812182741116</v>
      </c>
      <c r="BO26" s="69">
        <v>0.16920877025738798</v>
      </c>
      <c r="BP26" s="69">
        <v>9.4056847545219632E-2</v>
      </c>
      <c r="BQ26" s="69">
        <v>0.21398747390396661</v>
      </c>
      <c r="BR26" s="69">
        <v>0.24840665319446606</v>
      </c>
      <c r="BS26" s="69">
        <v>0.20828471411901986</v>
      </c>
      <c r="BT26" s="69">
        <v>0.22916666666666669</v>
      </c>
      <c r="BU26" s="69">
        <v>0.27724795640326977</v>
      </c>
      <c r="BV26" s="69">
        <v>0.28306551297898636</v>
      </c>
      <c r="BW26" s="69">
        <v>0.23689286340522533</v>
      </c>
      <c r="BX26" s="69">
        <v>0.14930325149303253</v>
      </c>
      <c r="BY26" s="69">
        <v>0.15181753385602281</v>
      </c>
      <c r="BZ26" s="69">
        <v>0.26383623957543589</v>
      </c>
      <c r="CA26" s="69">
        <v>0.38357094365241001</v>
      </c>
    </row>
    <row r="27" spans="2:79">
      <c r="B27" s="63" t="s">
        <v>302</v>
      </c>
      <c r="C27" s="40">
        <v>176.39400000000001</v>
      </c>
      <c r="D27" s="40">
        <v>154.30000000000001</v>
      </c>
      <c r="E27" s="64">
        <v>547.06100000000004</v>
      </c>
      <c r="F27" s="64">
        <v>132.59299999999999</v>
      </c>
      <c r="G27" s="64">
        <v>145.04</v>
      </c>
      <c r="H27" s="64">
        <v>143.583</v>
      </c>
      <c r="I27" s="64">
        <v>125.845</v>
      </c>
      <c r="J27" s="64">
        <v>563.52479121999988</v>
      </c>
      <c r="K27" s="64">
        <v>156.03579121999999</v>
      </c>
      <c r="L27" s="64">
        <v>150.995</v>
      </c>
      <c r="M27" s="64">
        <v>134.69399999999999</v>
      </c>
      <c r="N27" s="64">
        <v>123.812</v>
      </c>
      <c r="O27" s="64">
        <v>433.56900000000002</v>
      </c>
      <c r="P27" s="64">
        <v>87.18</v>
      </c>
      <c r="Q27" s="64">
        <v>117.2</v>
      </c>
      <c r="R27" s="64">
        <v>115.63200000000001</v>
      </c>
      <c r="S27" s="64">
        <v>114.6</v>
      </c>
      <c r="T27" s="64">
        <v>418.50599999999997</v>
      </c>
      <c r="U27" s="64">
        <v>107.86499999999999</v>
      </c>
      <c r="V27" s="64">
        <v>105.8</v>
      </c>
      <c r="W27" s="64">
        <v>103.02800000000001</v>
      </c>
      <c r="X27" s="64">
        <v>101.831</v>
      </c>
      <c r="Y27" s="64">
        <v>339.96600000000001</v>
      </c>
      <c r="Z27" s="64">
        <v>77.569999999999993</v>
      </c>
      <c r="AA27" s="64">
        <v>87.4</v>
      </c>
      <c r="AB27" s="64">
        <v>87.5</v>
      </c>
      <c r="AC27" s="64">
        <v>87.478999999999999</v>
      </c>
      <c r="AD27" s="64">
        <v>381.44000000000005</v>
      </c>
      <c r="AE27" s="64">
        <v>102.3</v>
      </c>
      <c r="AF27" s="64">
        <v>96.8</v>
      </c>
      <c r="AG27" s="64">
        <v>91.600999999999942</v>
      </c>
      <c r="AH27" s="64">
        <v>90.989000000000033</v>
      </c>
      <c r="AI27" s="64">
        <v>274.39999999999998</v>
      </c>
      <c r="AJ27" s="64">
        <v>113.8</v>
      </c>
      <c r="AK27" s="64">
        <v>82.699999999999989</v>
      </c>
      <c r="AL27" s="64">
        <v>79.900000000000006</v>
      </c>
      <c r="AM27" s="64">
        <v>72.600000000000023</v>
      </c>
      <c r="AN27" s="64">
        <v>235.8</v>
      </c>
      <c r="AO27" s="64">
        <v>81.199999999999989</v>
      </c>
      <c r="AP27" s="64">
        <v>56.300000000000011</v>
      </c>
      <c r="AQ27" s="64">
        <v>55.100000000000023</v>
      </c>
      <c r="AR27" s="64">
        <v>43.200000000000017</v>
      </c>
      <c r="AS27" s="64">
        <v>237</v>
      </c>
      <c r="AT27" s="64">
        <v>69.099999999999994</v>
      </c>
      <c r="AU27" s="64">
        <v>71.7</v>
      </c>
      <c r="AV27" s="64">
        <v>49.9</v>
      </c>
      <c r="AW27" s="64">
        <v>46.3</v>
      </c>
      <c r="AX27" s="64">
        <v>163.19999999999999</v>
      </c>
      <c r="AY27" s="64">
        <v>39.200000000000003</v>
      </c>
      <c r="AZ27" s="64">
        <v>41.915999999999997</v>
      </c>
      <c r="BA27" s="64">
        <v>41.8</v>
      </c>
      <c r="BB27" s="64">
        <v>40.860999999999997</v>
      </c>
      <c r="BC27" s="64">
        <v>139.589</v>
      </c>
      <c r="BD27" s="64">
        <v>39.082999999999998</v>
      </c>
      <c r="BE27" s="64">
        <v>34.127000000000002</v>
      </c>
      <c r="BF27" s="64">
        <v>33.395000000000003</v>
      </c>
      <c r="BG27" s="64">
        <v>32.984000000000002</v>
      </c>
      <c r="BH27" s="64">
        <v>205.69999999999993</v>
      </c>
      <c r="BI27" s="64">
        <v>61.799999999999983</v>
      </c>
      <c r="BJ27" s="64">
        <v>54.8</v>
      </c>
      <c r="BK27" s="64">
        <v>47</v>
      </c>
      <c r="BL27" s="64">
        <v>42</v>
      </c>
      <c r="BM27" s="64">
        <v>157.80000000000001</v>
      </c>
      <c r="BN27" s="64">
        <v>12.099999999999994</v>
      </c>
      <c r="BO27" s="64">
        <v>33.799999999999997</v>
      </c>
      <c r="BP27" s="64">
        <v>39.5</v>
      </c>
      <c r="BQ27" s="64">
        <v>31.200000000000017</v>
      </c>
      <c r="BR27" s="64">
        <v>115.7</v>
      </c>
      <c r="BS27" s="64">
        <v>30.2</v>
      </c>
      <c r="BT27" s="64">
        <v>29.399999999999991</v>
      </c>
      <c r="BU27" s="64">
        <v>28.3</v>
      </c>
      <c r="BV27" s="64">
        <v>27.9</v>
      </c>
      <c r="BW27" s="64">
        <v>122.9</v>
      </c>
      <c r="BX27" s="64">
        <v>31.8</v>
      </c>
      <c r="BY27" s="64">
        <v>32.1</v>
      </c>
      <c r="BZ27" s="64">
        <v>29.8</v>
      </c>
      <c r="CA27" s="64">
        <v>29.2</v>
      </c>
    </row>
    <row r="28" spans="2:79">
      <c r="B28" s="61" t="s">
        <v>326</v>
      </c>
      <c r="C28" s="67">
        <v>539.53599999999994</v>
      </c>
      <c r="D28" s="67">
        <v>543.31100000000004</v>
      </c>
      <c r="E28" s="67">
        <v>1412.8019999999999</v>
      </c>
      <c r="F28" s="67">
        <v>70.363</v>
      </c>
      <c r="G28" s="67">
        <v>488.80200000000002</v>
      </c>
      <c r="H28" s="67">
        <v>354.29599999999999</v>
      </c>
      <c r="I28" s="67">
        <v>499.34100000000001</v>
      </c>
      <c r="J28" s="67">
        <v>1363.191</v>
      </c>
      <c r="K28" s="67">
        <v>528.74279121999996</v>
      </c>
      <c r="L28" s="67">
        <v>-9.7609999999999957</v>
      </c>
      <c r="M28" s="67">
        <v>431.86399999999998</v>
      </c>
      <c r="N28" s="67">
        <v>411.26799999999997</v>
      </c>
      <c r="O28" s="67">
        <v>1617.8389999999999</v>
      </c>
      <c r="P28" s="67">
        <v>355.40199999999999</v>
      </c>
      <c r="Q28" s="67">
        <v>409.9</v>
      </c>
      <c r="R28" s="67">
        <v>389.37400000000002</v>
      </c>
      <c r="S28" s="67">
        <v>467.3</v>
      </c>
      <c r="T28" s="67">
        <v>1630.135</v>
      </c>
      <c r="U28" s="67">
        <v>398.48099999999999</v>
      </c>
      <c r="V28" s="67">
        <v>420.1</v>
      </c>
      <c r="W28" s="67">
        <v>389.44299999999998</v>
      </c>
      <c r="X28" s="67">
        <v>422.0774346</v>
      </c>
      <c r="Y28" s="67">
        <v>1114.4459999999999</v>
      </c>
      <c r="Z28" s="67">
        <v>349.464</v>
      </c>
      <c r="AA28" s="67">
        <v>354.5</v>
      </c>
      <c r="AB28" s="67">
        <v>27.798999999999999</v>
      </c>
      <c r="AC28" s="67">
        <v>382.71812025999998</v>
      </c>
      <c r="AD28" s="67">
        <v>1327.182</v>
      </c>
      <c r="AE28" s="67">
        <v>359.53100000000001</v>
      </c>
      <c r="AF28" s="67">
        <v>345.64299999999997</v>
      </c>
      <c r="AG28" s="67">
        <v>291.5</v>
      </c>
      <c r="AH28" s="67">
        <v>330.61700000000002</v>
      </c>
      <c r="AI28" s="67">
        <v>1446.8</v>
      </c>
      <c r="AJ28" s="67">
        <v>299.67700000000002</v>
      </c>
      <c r="AK28" s="67">
        <v>299.39999999999998</v>
      </c>
      <c r="AL28" s="67">
        <v>267</v>
      </c>
      <c r="AM28" s="67">
        <v>580.70000000000005</v>
      </c>
      <c r="AN28" s="67">
        <v>1195.5</v>
      </c>
      <c r="AO28" s="67">
        <v>298.89999999999998</v>
      </c>
      <c r="AP28" s="67">
        <v>311</v>
      </c>
      <c r="AQ28" s="67">
        <v>288.8</v>
      </c>
      <c r="AR28" s="67">
        <v>296.8</v>
      </c>
      <c r="AS28" s="67">
        <v>1190.8</v>
      </c>
      <c r="AT28" s="67">
        <v>357.7</v>
      </c>
      <c r="AU28" s="67">
        <v>326.10000000000002</v>
      </c>
      <c r="AV28" s="67">
        <v>245.8</v>
      </c>
      <c r="AW28" s="67">
        <v>261.3</v>
      </c>
      <c r="AX28" s="67">
        <v>957.3</v>
      </c>
      <c r="AY28" s="67">
        <v>251.9</v>
      </c>
      <c r="AZ28" s="67">
        <v>250.3</v>
      </c>
      <c r="BA28" s="67">
        <v>220.3</v>
      </c>
      <c r="BB28" s="67">
        <v>234.8</v>
      </c>
      <c r="BC28" s="67">
        <v>812</v>
      </c>
      <c r="BD28" s="67">
        <v>206.5</v>
      </c>
      <c r="BE28" s="67">
        <v>208.5</v>
      </c>
      <c r="BF28" s="67">
        <v>196.2</v>
      </c>
      <c r="BG28" s="67">
        <v>200.9</v>
      </c>
      <c r="BH28" s="67">
        <v>690.8</v>
      </c>
      <c r="BI28" s="67">
        <v>201.1</v>
      </c>
      <c r="BJ28" s="67">
        <v>172.1</v>
      </c>
      <c r="BK28" s="67">
        <v>154.5</v>
      </c>
      <c r="BL28" s="67">
        <v>163.1</v>
      </c>
      <c r="BM28" s="67">
        <v>560.5</v>
      </c>
      <c r="BN28" s="67">
        <v>162.4</v>
      </c>
      <c r="BO28" s="67">
        <v>136.1</v>
      </c>
      <c r="BP28" s="67">
        <v>125.4</v>
      </c>
      <c r="BQ28" s="67">
        <v>136.6</v>
      </c>
      <c r="BR28" s="67">
        <v>435.2</v>
      </c>
      <c r="BS28" s="67">
        <v>105.5</v>
      </c>
      <c r="BT28" s="67">
        <v>112.6</v>
      </c>
      <c r="BU28" s="67">
        <v>103.7</v>
      </c>
      <c r="BV28" s="67">
        <v>113.3</v>
      </c>
      <c r="BW28" s="67">
        <v>380.5</v>
      </c>
      <c r="BX28" s="67">
        <v>96.2</v>
      </c>
      <c r="BY28" s="67">
        <v>86.4</v>
      </c>
      <c r="BZ28" s="67">
        <v>89.1</v>
      </c>
      <c r="CA28" s="67">
        <v>108.6</v>
      </c>
    </row>
    <row r="29" spans="2:79">
      <c r="B29" s="68" t="s">
        <v>312</v>
      </c>
      <c r="C29" s="69">
        <f t="shared" ref="C29:H29" si="7">C28/C13</f>
        <v>0.4913086514636742</v>
      </c>
      <c r="D29" s="69">
        <f t="shared" si="7"/>
        <v>0.54013822804844347</v>
      </c>
      <c r="E29" s="69">
        <f t="shared" si="7"/>
        <v>0.3532193972377522</v>
      </c>
      <c r="F29" s="69">
        <f t="shared" si="7"/>
        <v>6.6161667925088929E-2</v>
      </c>
      <c r="G29" s="69">
        <f t="shared" si="7"/>
        <v>0.46178743504959852</v>
      </c>
      <c r="H29" s="69">
        <f t="shared" si="7"/>
        <v>0.3902974247570114</v>
      </c>
      <c r="I29" s="69">
        <v>0.51477073810392704</v>
      </c>
      <c r="J29" s="69">
        <f>J28/J13</f>
        <v>0.34486063940802575</v>
      </c>
      <c r="K29" s="69">
        <f>K28/K13</f>
        <v>0.47669787105405975</v>
      </c>
      <c r="L29" s="69">
        <v>-9.9954738249865283E-3</v>
      </c>
      <c r="M29" s="69">
        <v>0.441588214061856</v>
      </c>
      <c r="N29" s="69">
        <v>0.46252710374549022</v>
      </c>
      <c r="O29" s="69">
        <v>0.51047734381483167</v>
      </c>
      <c r="P29" s="69">
        <v>0.39797007290851327</v>
      </c>
      <c r="Q29" s="69">
        <v>0.5345703614055588</v>
      </c>
      <c r="R29" s="69">
        <v>0.5399393186381638</v>
      </c>
      <c r="S29" s="69">
        <v>0.59279311735857576</v>
      </c>
      <c r="T29" s="69">
        <v>0.53161909613323166</v>
      </c>
      <c r="U29" s="69">
        <v>0.48895294048355276</v>
      </c>
      <c r="V29" s="69">
        <v>0.52735372869590103</v>
      </c>
      <c r="W29" s="69">
        <v>0.52498456494719725</v>
      </c>
      <c r="X29" s="69">
        <v>0.59201215590346634</v>
      </c>
      <c r="Y29" s="69">
        <v>0.39393693027491022</v>
      </c>
      <c r="Z29" s="69">
        <v>0.46874761075051607</v>
      </c>
      <c r="AA29" s="69">
        <v>0.46931202431684982</v>
      </c>
      <c r="AB29" s="69">
        <v>4.1825083615562496E-2</v>
      </c>
      <c r="AC29" s="69">
        <v>0.57685270719064785</v>
      </c>
      <c r="AD29" s="69">
        <v>0.45753742104942002</v>
      </c>
      <c r="AE29" s="69">
        <v>0.46424342593728407</v>
      </c>
      <c r="AF29" s="69">
        <v>0.44456892083258837</v>
      </c>
      <c r="AG29" s="69">
        <v>0.43951040199747299</v>
      </c>
      <c r="AH29" s="69">
        <v>0.48226885178945222</v>
      </c>
      <c r="AI29" s="69">
        <v>0.49261134061581863</v>
      </c>
      <c r="AJ29" s="69">
        <v>0.40761400330251174</v>
      </c>
      <c r="AK29" s="69">
        <v>0.42032851326688192</v>
      </c>
      <c r="AL29" s="69">
        <v>0.32273661307868973</v>
      </c>
      <c r="AM29" s="69">
        <v>0.87692540018121412</v>
      </c>
      <c r="AN29" s="69">
        <v>0.45299533932022285</v>
      </c>
      <c r="AO29" s="69">
        <v>0.41658536585365852</v>
      </c>
      <c r="AP29" s="69">
        <v>0.44466685730626254</v>
      </c>
      <c r="AQ29" s="69">
        <v>0.44165774583269618</v>
      </c>
      <c r="AR29" s="69">
        <v>0.5222593700510294</v>
      </c>
      <c r="AS29" s="69">
        <v>0.49429247436802126</v>
      </c>
      <c r="AT29" s="69">
        <v>0.49638776252209943</v>
      </c>
      <c r="AU29" s="69">
        <v>0.47144715917305191</v>
      </c>
      <c r="AV29" s="69">
        <v>0.47158589463182532</v>
      </c>
      <c r="AW29" s="69">
        <v>0.54941126997476875</v>
      </c>
      <c r="AX29" s="69">
        <v>0.52385903469410089</v>
      </c>
      <c r="AY29" s="69">
        <v>0.51126446113253499</v>
      </c>
      <c r="AZ29" s="69">
        <v>0.53142250530785562</v>
      </c>
      <c r="BA29" s="69">
        <v>0.4992068887378201</v>
      </c>
      <c r="BB29" s="69">
        <v>0.55587121212121215</v>
      </c>
      <c r="BC29" s="69">
        <v>0.56878677500700481</v>
      </c>
      <c r="BD29" s="69">
        <v>0.56252621944243164</v>
      </c>
      <c r="BE29" s="69">
        <v>0.58675867192732634</v>
      </c>
      <c r="BF29" s="69">
        <v>0.58265574607850712</v>
      </c>
      <c r="BG29" s="69">
        <v>0.54527639732165878</v>
      </c>
      <c r="BH29" s="69">
        <v>0.68893986237159666</v>
      </c>
      <c r="BI29" s="69">
        <v>0.69154057771664368</v>
      </c>
      <c r="BJ29" s="69">
        <v>0.67358121330724063</v>
      </c>
      <c r="BK29" s="69">
        <v>0.68151742390824888</v>
      </c>
      <c r="BL29" s="69">
        <v>0.70974760661444725</v>
      </c>
      <c r="BM29" s="69">
        <v>0.67424515818597386</v>
      </c>
      <c r="BN29" s="69">
        <v>0.68697123519458547</v>
      </c>
      <c r="BO29" s="69">
        <v>0.64871306005719731</v>
      </c>
      <c r="BP29" s="69">
        <v>0.64806201550387599</v>
      </c>
      <c r="BQ29" s="69">
        <v>0.71294363256784965</v>
      </c>
      <c r="BR29" s="69">
        <v>0.67651173635939688</v>
      </c>
      <c r="BS29" s="69">
        <v>0.61551925320886813</v>
      </c>
      <c r="BT29" s="69">
        <v>0.68995098039215685</v>
      </c>
      <c r="BU29" s="69">
        <v>0.7064032697547683</v>
      </c>
      <c r="BV29" s="69">
        <v>0.70024721878862783</v>
      </c>
      <c r="BW29" s="69">
        <v>0.66719270559354726</v>
      </c>
      <c r="BX29" s="69">
        <v>0.63835434638354349</v>
      </c>
      <c r="BY29" s="69">
        <v>0.61582323592302213</v>
      </c>
      <c r="BZ29" s="69">
        <v>0.67551175132676267</v>
      </c>
      <c r="CA29" s="69">
        <v>0.73727087576374739</v>
      </c>
    </row>
    <row r="30" spans="2:79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202"/>
      <c r="O30" s="71"/>
      <c r="P30" s="71"/>
      <c r="Q30" s="71"/>
      <c r="R30" s="70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3"/>
      <c r="AJ30" s="73"/>
      <c r="AK30" s="73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</row>
    <row r="31" spans="2:79">
      <c r="B31" s="74" t="s">
        <v>134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4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76"/>
      <c r="BX31" s="76"/>
      <c r="BY31" s="76"/>
      <c r="BZ31" s="76"/>
      <c r="CA31" s="76"/>
    </row>
    <row r="32" spans="2:79">
      <c r="B32" s="75" t="s">
        <v>135</v>
      </c>
      <c r="C32" s="77"/>
      <c r="D32" s="77"/>
      <c r="E32" s="77"/>
      <c r="F32" s="77"/>
      <c r="G32" s="77"/>
      <c r="H32" s="77"/>
      <c r="I32" s="77"/>
      <c r="J32" s="77"/>
      <c r="K32" s="77"/>
      <c r="L32" s="75"/>
      <c r="M32" s="77"/>
      <c r="N32" s="75"/>
      <c r="O32" s="75"/>
      <c r="P32" s="75"/>
      <c r="Q32" s="75"/>
      <c r="R32" s="75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6"/>
      <c r="CA32" s="76"/>
    </row>
    <row r="33" spans="2:79">
      <c r="B33" s="74"/>
      <c r="C33" s="78"/>
      <c r="D33" s="78"/>
      <c r="E33" s="78"/>
      <c r="F33" s="78"/>
      <c r="G33" s="78"/>
      <c r="H33" s="78"/>
      <c r="I33" s="78"/>
      <c r="J33" s="78" t="s">
        <v>324</v>
      </c>
      <c r="K33" s="74"/>
      <c r="L33" s="74"/>
      <c r="M33" s="78"/>
      <c r="N33" s="74"/>
      <c r="O33" s="74"/>
      <c r="P33" s="74"/>
      <c r="Q33" s="74"/>
      <c r="R33" s="74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76"/>
      <c r="BX33" s="76"/>
      <c r="BY33" s="76"/>
      <c r="BZ33" s="76"/>
      <c r="CA33" s="76"/>
    </row>
    <row r="34" spans="2:79">
      <c r="B34" s="74" t="s">
        <v>84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9"/>
      <c r="N34" s="74"/>
      <c r="O34" s="74"/>
      <c r="P34" s="74"/>
      <c r="Q34" s="74"/>
      <c r="R34" s="74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</row>
    <row r="35" spans="2:79">
      <c r="B35" s="161" t="s">
        <v>370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</row>
    <row r="36" spans="2:79"/>
    <row r="37" spans="2:79" hidden="1"/>
    <row r="38" spans="2:79" hidden="1"/>
    <row r="39" spans="2:79" hidden="1"/>
    <row r="40" spans="2:79" hidden="1"/>
  </sheetData>
  <pageMargins left="0.511811024" right="0.511811024" top="0.78740157499999996" bottom="0.78740157499999996" header="0.31496062000000002" footer="0.31496062000000002"/>
  <pageSetup orientation="portrait" r:id="rId1"/>
  <ignoredErrors>
    <ignoredError sqref="A1:XFD13 A15:XFD1048576 A14 C14:XFD14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7847C-F953-4F91-A306-AC706D48B78E}">
  <dimension ref="A4:BH109"/>
  <sheetViews>
    <sheetView showGridLines="0"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5" sqref="B5"/>
    </sheetView>
  </sheetViews>
  <sheetFormatPr defaultColWidth="0" defaultRowHeight="15" outlineLevelRow="1" outlineLevelCol="1"/>
  <cols>
    <col min="1" max="1" width="3.28515625" style="57" customWidth="1"/>
    <col min="2" max="2" width="62.5703125" style="203" customWidth="1"/>
    <col min="3" max="5" width="11.140625" style="203" customWidth="1"/>
    <col min="6" max="8" width="11.7109375" style="203" hidden="1" customWidth="1" outlineLevel="1"/>
    <col min="9" max="9" width="11.140625" style="203" customWidth="1" collapsed="1"/>
    <col min="10" max="12" width="11.7109375" style="203" hidden="1" customWidth="1" outlineLevel="1"/>
    <col min="13" max="13" width="11.140625" style="203" customWidth="1" collapsed="1"/>
    <col min="14" max="16" width="10.5703125" style="203" hidden="1" customWidth="1" outlineLevel="1"/>
    <col min="17" max="17" width="11.140625" style="203" customWidth="1" collapsed="1"/>
    <col min="18" max="20" width="10.5703125" style="203" hidden="1" customWidth="1" outlineLevel="1"/>
    <col min="21" max="21" width="11.140625" style="203" customWidth="1" collapsed="1"/>
    <col min="22" max="26" width="10.5703125" style="203" hidden="1" customWidth="1" outlineLevel="1"/>
    <col min="27" max="27" width="11.140625" style="203" customWidth="1" collapsed="1"/>
    <col min="28" max="28" width="11" style="203" hidden="1" customWidth="1" outlineLevel="1"/>
    <col min="29" max="29" width="10.5703125" style="203" hidden="1" customWidth="1" outlineLevel="1"/>
    <col min="30" max="30" width="11" style="203" hidden="1" customWidth="1" outlineLevel="1"/>
    <col min="31" max="31" width="19.85546875" style="203" hidden="1" customWidth="1" outlineLevel="1"/>
    <col min="32" max="32" width="11" style="203" hidden="1" customWidth="1" outlineLevel="1"/>
    <col min="33" max="33" width="19.85546875" style="203" hidden="1" customWidth="1" outlineLevel="1"/>
    <col min="34" max="34" width="11" style="203" hidden="1" customWidth="1" outlineLevel="1"/>
    <col min="35" max="35" width="11.140625" style="203" customWidth="1" collapsed="1"/>
    <col min="36" max="36" width="22.5703125" style="203" hidden="1" customWidth="1" outlineLevel="1"/>
    <col min="37" max="37" width="19.85546875" style="203" hidden="1" customWidth="1" outlineLevel="1"/>
    <col min="38" max="38" width="22.5703125" style="203" hidden="1" customWidth="1" outlineLevel="1"/>
    <col min="39" max="39" width="19.85546875" style="203" hidden="1" customWidth="1" outlineLevel="1"/>
    <col min="40" max="40" width="22.5703125" style="203" hidden="1" customWidth="1" outlineLevel="1"/>
    <col min="41" max="41" width="19.85546875" style="203" hidden="1" customWidth="1" outlineLevel="1"/>
    <col min="42" max="42" width="22.5703125" style="203" hidden="1" customWidth="1" outlineLevel="1"/>
    <col min="43" max="43" width="10.5703125" style="203" hidden="1" customWidth="1" outlineLevel="1"/>
    <col min="44" max="44" width="22.5703125" style="203" hidden="1" customWidth="1" outlineLevel="1"/>
    <col min="45" max="45" width="19.85546875" style="203" hidden="1" customWidth="1" outlineLevel="1"/>
    <col min="46" max="46" width="22.5703125" style="203" hidden="1" customWidth="1" outlineLevel="1"/>
    <col min="47" max="47" width="19.85546875" style="203" hidden="1" customWidth="1" outlineLevel="1"/>
    <col min="48" max="48" width="22.5703125" style="203" hidden="1" customWidth="1" outlineLevel="1"/>
    <col min="49" max="49" width="19.85546875" style="203" hidden="1" customWidth="1" outlineLevel="1"/>
    <col min="50" max="50" width="22.5703125" style="203" hidden="1" customWidth="1" outlineLevel="1"/>
    <col min="51" max="51" width="10.5703125" style="203" hidden="1" customWidth="1" outlineLevel="1"/>
    <col min="52" max="52" width="22.5703125" style="203" hidden="1" customWidth="1" outlineLevel="1"/>
    <col min="53" max="53" width="19.85546875" style="203" hidden="1" customWidth="1" outlineLevel="1"/>
    <col min="54" max="54" width="22.5703125" style="203" hidden="1" customWidth="1" outlineLevel="1"/>
    <col min="55" max="55" width="19.85546875" style="203" hidden="1" customWidth="1" outlineLevel="1"/>
    <col min="56" max="56" width="22.5703125" style="203" hidden="1" customWidth="1" outlineLevel="1"/>
    <col min="57" max="57" width="19.85546875" style="203" hidden="1" customWidth="1" outlineLevel="1"/>
    <col min="58" max="58" width="22.5703125" style="203" hidden="1" customWidth="1" outlineLevel="1"/>
    <col min="59" max="59" width="10.28515625" style="203" hidden="1" customWidth="1" outlineLevel="1"/>
    <col min="60" max="60" width="11.140625" style="203" customWidth="1" collapsed="1"/>
    <col min="61" max="16384" width="8.85546875" style="203" hidden="1"/>
  </cols>
  <sheetData>
    <row r="4" spans="1:59" s="242" customFormat="1">
      <c r="A4" s="60"/>
      <c r="B4" s="246" t="s">
        <v>225</v>
      </c>
      <c r="C4" s="245">
        <v>44377</v>
      </c>
      <c r="D4" s="245">
        <v>44286</v>
      </c>
      <c r="E4" s="245">
        <v>44196</v>
      </c>
      <c r="F4" s="245" t="s">
        <v>366</v>
      </c>
      <c r="G4" s="245" t="s">
        <v>363</v>
      </c>
      <c r="H4" s="245">
        <v>43921</v>
      </c>
      <c r="I4" s="245">
        <v>43830</v>
      </c>
      <c r="J4" s="245">
        <v>43738</v>
      </c>
      <c r="K4" s="245">
        <v>43646</v>
      </c>
      <c r="L4" s="245">
        <v>43555</v>
      </c>
      <c r="M4" s="245">
        <v>43465</v>
      </c>
      <c r="N4" s="245">
        <v>43373</v>
      </c>
      <c r="O4" s="245">
        <v>43281</v>
      </c>
      <c r="P4" s="243">
        <v>43190</v>
      </c>
      <c r="Q4" s="243">
        <v>43100</v>
      </c>
      <c r="R4" s="243">
        <v>43008</v>
      </c>
      <c r="S4" s="243">
        <v>42916</v>
      </c>
      <c r="T4" s="243">
        <v>42825</v>
      </c>
      <c r="U4" s="243">
        <v>42735</v>
      </c>
      <c r="V4" s="243">
        <v>42643</v>
      </c>
      <c r="W4" s="243">
        <v>42551</v>
      </c>
      <c r="X4" s="243">
        <v>42551</v>
      </c>
      <c r="Y4" s="243">
        <v>42460</v>
      </c>
      <c r="Z4" s="244" t="s">
        <v>162</v>
      </c>
      <c r="AA4" s="243">
        <v>42369</v>
      </c>
      <c r="AB4" s="244" t="s">
        <v>163</v>
      </c>
      <c r="AC4" s="243">
        <v>42277</v>
      </c>
      <c r="AD4" s="244" t="s">
        <v>164</v>
      </c>
      <c r="AE4" s="244" t="s">
        <v>165</v>
      </c>
      <c r="AF4" s="244" t="s">
        <v>166</v>
      </c>
      <c r="AG4" s="244" t="s">
        <v>167</v>
      </c>
      <c r="AH4" s="244" t="s">
        <v>168</v>
      </c>
      <c r="AI4" s="243">
        <v>42004</v>
      </c>
      <c r="AJ4" s="244" t="s">
        <v>169</v>
      </c>
      <c r="AK4" s="244" t="s">
        <v>170</v>
      </c>
      <c r="AL4" s="244" t="s">
        <v>171</v>
      </c>
      <c r="AM4" s="244" t="s">
        <v>172</v>
      </c>
      <c r="AN4" s="244" t="s">
        <v>173</v>
      </c>
      <c r="AO4" s="244" t="s">
        <v>174</v>
      </c>
      <c r="AP4" s="244" t="s">
        <v>175</v>
      </c>
      <c r="AQ4" s="243">
        <v>41639</v>
      </c>
      <c r="AR4" s="244" t="s">
        <v>176</v>
      </c>
      <c r="AS4" s="244" t="s">
        <v>177</v>
      </c>
      <c r="AT4" s="244" t="s">
        <v>178</v>
      </c>
      <c r="AU4" s="244" t="s">
        <v>179</v>
      </c>
      <c r="AV4" s="244" t="s">
        <v>180</v>
      </c>
      <c r="AW4" s="244" t="s">
        <v>181</v>
      </c>
      <c r="AX4" s="244" t="s">
        <v>182</v>
      </c>
      <c r="AY4" s="243">
        <v>41274</v>
      </c>
      <c r="AZ4" s="244" t="s">
        <v>183</v>
      </c>
      <c r="BA4" s="244" t="s">
        <v>184</v>
      </c>
      <c r="BB4" s="244" t="s">
        <v>185</v>
      </c>
      <c r="BC4" s="244" t="s">
        <v>186</v>
      </c>
      <c r="BD4" s="244" t="s">
        <v>187</v>
      </c>
      <c r="BE4" s="244" t="s">
        <v>188</v>
      </c>
      <c r="BF4" s="244" t="s">
        <v>189</v>
      </c>
      <c r="BG4" s="243">
        <v>40908</v>
      </c>
    </row>
    <row r="5" spans="1:59">
      <c r="B5" s="241"/>
      <c r="C5" s="241"/>
      <c r="D5" s="241"/>
      <c r="E5" s="241"/>
      <c r="F5" s="241"/>
      <c r="G5" s="241"/>
      <c r="H5" s="241"/>
      <c r="I5" s="241"/>
      <c r="J5" s="213"/>
      <c r="K5" s="213"/>
      <c r="L5" s="213"/>
      <c r="M5" s="213"/>
      <c r="N5" s="213"/>
      <c r="O5" s="213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</row>
    <row r="6" spans="1:59">
      <c r="B6" s="239" t="s">
        <v>333</v>
      </c>
      <c r="C6" s="238"/>
      <c r="D6" s="238"/>
      <c r="E6" s="238"/>
      <c r="F6" s="238"/>
      <c r="G6" s="238"/>
      <c r="H6" s="238"/>
      <c r="I6" s="238"/>
      <c r="J6" s="225"/>
      <c r="K6" s="225"/>
      <c r="L6" s="225"/>
      <c r="M6" s="225"/>
      <c r="N6" s="225"/>
      <c r="O6" s="225"/>
      <c r="P6" s="237"/>
      <c r="Q6" s="237"/>
      <c r="R6" s="236"/>
      <c r="S6" s="236"/>
      <c r="T6" s="236"/>
      <c r="U6" s="236"/>
      <c r="V6" s="236"/>
      <c r="W6" s="236"/>
      <c r="X6" s="236"/>
      <c r="Y6" s="236"/>
      <c r="Z6" s="236"/>
      <c r="AA6" s="236"/>
      <c r="AB6" s="236"/>
      <c r="AC6" s="236"/>
      <c r="AD6" s="236"/>
      <c r="AE6" s="236"/>
      <c r="AF6" s="236"/>
      <c r="AG6" s="236"/>
      <c r="AH6" s="236"/>
      <c r="AI6" s="236"/>
      <c r="AJ6" s="236"/>
      <c r="AK6" s="236"/>
      <c r="AL6" s="236"/>
      <c r="AM6" s="236"/>
      <c r="AN6" s="236"/>
      <c r="AO6" s="236"/>
      <c r="AP6" s="236"/>
      <c r="AQ6" s="236"/>
      <c r="AR6" s="236"/>
      <c r="AS6" s="236"/>
      <c r="AT6" s="236"/>
      <c r="AU6" s="236"/>
      <c r="AV6" s="236"/>
      <c r="AW6" s="236"/>
      <c r="AX6" s="236"/>
      <c r="AY6" s="236"/>
      <c r="AZ6" s="236"/>
      <c r="BA6" s="236"/>
      <c r="BB6" s="236"/>
      <c r="BC6" s="236"/>
      <c r="BD6" s="236"/>
      <c r="BE6" s="236"/>
      <c r="BF6" s="236"/>
      <c r="BG6" s="236"/>
    </row>
    <row r="7" spans="1:59">
      <c r="B7" s="220" t="s">
        <v>356</v>
      </c>
      <c r="C7" s="219">
        <v>3241440</v>
      </c>
      <c r="D7" s="219">
        <v>1526909</v>
      </c>
      <c r="E7" s="219">
        <v>1394010</v>
      </c>
      <c r="F7" s="219">
        <f>2142306+12663</f>
        <v>2154969</v>
      </c>
      <c r="G7" s="219">
        <v>1458207</v>
      </c>
      <c r="H7" s="219">
        <v>1956714</v>
      </c>
      <c r="I7" s="219">
        <v>1961926</v>
      </c>
      <c r="J7" s="217">
        <v>2872550</v>
      </c>
      <c r="K7" s="215">
        <v>3174952</v>
      </c>
      <c r="L7" s="215">
        <v>2511234</v>
      </c>
      <c r="M7" s="215">
        <v>2650489</v>
      </c>
      <c r="N7" s="215">
        <v>2796244</v>
      </c>
      <c r="O7" s="215">
        <v>2050374</v>
      </c>
      <c r="P7" s="214">
        <v>2480530</v>
      </c>
      <c r="Q7" s="214">
        <v>1607979</v>
      </c>
      <c r="R7" s="214">
        <v>697488</v>
      </c>
      <c r="S7" s="214">
        <v>605158</v>
      </c>
      <c r="T7" s="214">
        <v>800034</v>
      </c>
      <c r="U7" s="214">
        <v>589504</v>
      </c>
      <c r="V7" s="214">
        <v>772303</v>
      </c>
      <c r="W7" s="214">
        <v>739137</v>
      </c>
      <c r="X7" s="214">
        <v>739137</v>
      </c>
      <c r="Y7" s="214">
        <v>861942</v>
      </c>
      <c r="Z7" s="214">
        <v>862406</v>
      </c>
      <c r="AA7" s="214">
        <v>772903</v>
      </c>
      <c r="AB7" s="214">
        <v>773430</v>
      </c>
      <c r="AC7" s="214">
        <v>668344</v>
      </c>
      <c r="AD7" s="214">
        <v>668946</v>
      </c>
      <c r="AE7" s="214">
        <v>475063</v>
      </c>
      <c r="AF7" s="214">
        <v>476874</v>
      </c>
      <c r="AG7" s="214">
        <v>717960</v>
      </c>
      <c r="AH7" s="214">
        <v>801155</v>
      </c>
      <c r="AI7" s="214">
        <v>605115</v>
      </c>
      <c r="AJ7" s="214">
        <v>628659</v>
      </c>
      <c r="AK7" s="214">
        <v>718862</v>
      </c>
      <c r="AL7" s="214">
        <v>754617</v>
      </c>
      <c r="AM7" s="214">
        <v>722453</v>
      </c>
      <c r="AN7" s="214">
        <v>788848</v>
      </c>
      <c r="AO7" s="214">
        <v>1423330</v>
      </c>
      <c r="AP7" s="214">
        <v>1496661</v>
      </c>
      <c r="AQ7" s="214">
        <v>1071043</v>
      </c>
      <c r="AR7" s="214">
        <v>1189623</v>
      </c>
      <c r="AS7" s="214">
        <v>1260360</v>
      </c>
      <c r="AT7" s="214">
        <v>1388158</v>
      </c>
      <c r="AU7" s="214">
        <v>1209512</v>
      </c>
      <c r="AV7" s="214">
        <v>1352802</v>
      </c>
      <c r="AW7" s="214">
        <v>898390</v>
      </c>
      <c r="AX7" s="214">
        <v>1037561</v>
      </c>
      <c r="AY7" s="214">
        <v>778981</v>
      </c>
      <c r="AZ7" s="214">
        <v>946916</v>
      </c>
      <c r="BA7" s="214">
        <v>417261</v>
      </c>
      <c r="BB7" s="214">
        <v>525185</v>
      </c>
      <c r="BC7" s="214">
        <v>372394</v>
      </c>
      <c r="BD7" s="214">
        <v>409910</v>
      </c>
      <c r="BE7" s="214">
        <v>562433</v>
      </c>
      <c r="BF7" s="214">
        <v>612287</v>
      </c>
      <c r="BG7" s="214">
        <v>604551</v>
      </c>
    </row>
    <row r="8" spans="1:59" hidden="1" outlineLevel="1">
      <c r="B8" s="220" t="s">
        <v>243</v>
      </c>
      <c r="C8" s="216">
        <v>0</v>
      </c>
      <c r="D8" s="216">
        <v>0</v>
      </c>
      <c r="E8" s="216">
        <v>0</v>
      </c>
      <c r="F8" s="216"/>
      <c r="G8" s="216">
        <v>0</v>
      </c>
      <c r="H8" s="216">
        <v>0</v>
      </c>
      <c r="I8" s="216">
        <v>0</v>
      </c>
      <c r="J8" s="216">
        <v>0</v>
      </c>
      <c r="K8" s="216">
        <v>0</v>
      </c>
      <c r="L8" s="216">
        <v>0</v>
      </c>
      <c r="M8" s="216">
        <v>0</v>
      </c>
      <c r="N8" s="216">
        <v>0</v>
      </c>
      <c r="O8" s="216">
        <v>0</v>
      </c>
      <c r="P8" s="216">
        <v>0</v>
      </c>
      <c r="Q8" s="216">
        <v>0</v>
      </c>
      <c r="R8" s="216">
        <v>0</v>
      </c>
      <c r="S8" s="216">
        <v>0</v>
      </c>
      <c r="T8" s="216">
        <v>0</v>
      </c>
      <c r="U8" s="216">
        <v>0</v>
      </c>
      <c r="V8" s="216">
        <v>0</v>
      </c>
      <c r="W8" s="216">
        <v>0</v>
      </c>
      <c r="X8" s="216">
        <v>0</v>
      </c>
      <c r="Y8" s="216">
        <v>0</v>
      </c>
      <c r="Z8" s="216">
        <v>0</v>
      </c>
      <c r="AA8" s="216">
        <v>0</v>
      </c>
      <c r="AB8" s="216">
        <v>0</v>
      </c>
      <c r="AC8" s="216">
        <v>0</v>
      </c>
      <c r="AD8" s="216">
        <v>0</v>
      </c>
      <c r="AE8" s="216">
        <v>0</v>
      </c>
      <c r="AF8" s="216">
        <v>0</v>
      </c>
      <c r="AG8" s="216">
        <v>0</v>
      </c>
      <c r="AH8" s="216">
        <v>0</v>
      </c>
      <c r="AI8" s="216">
        <v>0</v>
      </c>
      <c r="AJ8" s="216">
        <v>0</v>
      </c>
      <c r="AK8" s="216">
        <v>0</v>
      </c>
      <c r="AL8" s="216">
        <v>0</v>
      </c>
      <c r="AM8" s="216">
        <v>0</v>
      </c>
      <c r="AN8" s="216">
        <v>0</v>
      </c>
      <c r="AO8" s="216">
        <v>0</v>
      </c>
      <c r="AP8" s="216">
        <v>0</v>
      </c>
      <c r="AQ8" s="216">
        <v>0</v>
      </c>
      <c r="AR8" s="216">
        <v>0</v>
      </c>
      <c r="AS8" s="216">
        <v>0</v>
      </c>
      <c r="AT8" s="216">
        <v>0</v>
      </c>
      <c r="AU8" s="216">
        <v>0</v>
      </c>
      <c r="AV8" s="216">
        <v>0</v>
      </c>
      <c r="AW8" s="216">
        <v>0</v>
      </c>
      <c r="AX8" s="216">
        <v>0</v>
      </c>
      <c r="AY8" s="216">
        <v>0</v>
      </c>
      <c r="AZ8" s="214">
        <v>-54799</v>
      </c>
      <c r="BA8" s="216">
        <v>0</v>
      </c>
      <c r="BB8" s="216">
        <v>0</v>
      </c>
      <c r="BC8" s="216">
        <v>0</v>
      </c>
      <c r="BD8" s="216">
        <v>0</v>
      </c>
      <c r="BE8" s="216">
        <v>0</v>
      </c>
      <c r="BF8" s="216">
        <v>0</v>
      </c>
      <c r="BG8" s="216">
        <v>0</v>
      </c>
    </row>
    <row r="9" spans="1:59" collapsed="1">
      <c r="B9" s="220" t="s">
        <v>244</v>
      </c>
      <c r="C9" s="219">
        <v>71187</v>
      </c>
      <c r="D9" s="219">
        <v>77868</v>
      </c>
      <c r="E9" s="219">
        <v>62532</v>
      </c>
      <c r="F9" s="219">
        <v>73434</v>
      </c>
      <c r="G9" s="219">
        <v>64207</v>
      </c>
      <c r="H9" s="219">
        <v>69875</v>
      </c>
      <c r="I9" s="219">
        <v>56614</v>
      </c>
      <c r="J9" s="217">
        <v>89243</v>
      </c>
      <c r="K9" s="215">
        <v>75110</v>
      </c>
      <c r="L9" s="215">
        <v>70851</v>
      </c>
      <c r="M9" s="215">
        <v>61521</v>
      </c>
      <c r="N9" s="215">
        <v>62511</v>
      </c>
      <c r="O9" s="215">
        <v>62622</v>
      </c>
      <c r="P9" s="214">
        <v>67602</v>
      </c>
      <c r="Q9" s="214">
        <v>60234</v>
      </c>
      <c r="R9" s="214">
        <v>61426</v>
      </c>
      <c r="S9" s="214">
        <v>63147</v>
      </c>
      <c r="T9" s="214">
        <v>62351</v>
      </c>
      <c r="U9" s="214">
        <v>61748</v>
      </c>
      <c r="V9" s="214">
        <v>59070</v>
      </c>
      <c r="W9" s="214">
        <v>55395</v>
      </c>
      <c r="X9" s="214">
        <v>55395</v>
      </c>
      <c r="Y9" s="214">
        <v>52973</v>
      </c>
      <c r="Z9" s="214">
        <v>52973</v>
      </c>
      <c r="AA9" s="214">
        <v>49666</v>
      </c>
      <c r="AB9" s="214">
        <v>49666</v>
      </c>
      <c r="AC9" s="214">
        <v>53710</v>
      </c>
      <c r="AD9" s="214">
        <v>53710</v>
      </c>
      <c r="AE9" s="214">
        <v>52008</v>
      </c>
      <c r="AF9" s="214">
        <v>52008</v>
      </c>
      <c r="AG9" s="214">
        <v>59622</v>
      </c>
      <c r="AH9" s="214">
        <v>59622</v>
      </c>
      <c r="AI9" s="214">
        <v>54959</v>
      </c>
      <c r="AJ9" s="214">
        <v>54959</v>
      </c>
      <c r="AK9" s="214">
        <v>99033</v>
      </c>
      <c r="AL9" s="214">
        <v>99033</v>
      </c>
      <c r="AM9" s="214">
        <v>90241</v>
      </c>
      <c r="AN9" s="214">
        <v>90241</v>
      </c>
      <c r="AO9" s="214">
        <v>99848</v>
      </c>
      <c r="AP9" s="214">
        <v>99848</v>
      </c>
      <c r="AQ9" s="214">
        <v>70740</v>
      </c>
      <c r="AR9" s="214">
        <v>70740</v>
      </c>
      <c r="AS9" s="214">
        <v>110145</v>
      </c>
      <c r="AT9" s="214">
        <v>110145</v>
      </c>
      <c r="AU9" s="214">
        <v>72711</v>
      </c>
      <c r="AV9" s="214">
        <v>72711</v>
      </c>
      <c r="AW9" s="214">
        <v>65139</v>
      </c>
      <c r="AX9" s="214">
        <v>65139</v>
      </c>
      <c r="AY9" s="214">
        <v>66722</v>
      </c>
      <c r="AZ9" s="214">
        <v>28498</v>
      </c>
      <c r="BA9" s="214">
        <v>71567</v>
      </c>
      <c r="BB9" s="214">
        <v>71567</v>
      </c>
      <c r="BC9" s="214">
        <v>51642</v>
      </c>
      <c r="BD9" s="214">
        <v>51642</v>
      </c>
      <c r="BE9" s="214">
        <v>70071</v>
      </c>
      <c r="BF9" s="214">
        <v>70071</v>
      </c>
      <c r="BG9" s="214">
        <v>30106</v>
      </c>
    </row>
    <row r="10" spans="1:59">
      <c r="B10" s="220" t="s">
        <v>245</v>
      </c>
      <c r="C10" s="219">
        <v>221718</v>
      </c>
      <c r="D10" s="219">
        <v>227449</v>
      </c>
      <c r="E10" s="219">
        <v>183607</v>
      </c>
      <c r="F10" s="219">
        <v>187597</v>
      </c>
      <c r="G10" s="219">
        <v>167993</v>
      </c>
      <c r="H10" s="219">
        <v>169821</v>
      </c>
      <c r="I10" s="219">
        <v>164749</v>
      </c>
      <c r="J10" s="217">
        <v>178143</v>
      </c>
      <c r="K10" s="215">
        <v>177738</v>
      </c>
      <c r="L10" s="215">
        <v>145183</v>
      </c>
      <c r="M10" s="215">
        <v>138338</v>
      </c>
      <c r="N10" s="215">
        <v>147773</v>
      </c>
      <c r="O10" s="215">
        <v>133096</v>
      </c>
      <c r="P10" s="214">
        <v>152809</v>
      </c>
      <c r="Q10" s="214">
        <v>148954</v>
      </c>
      <c r="R10" s="214">
        <v>140397</v>
      </c>
      <c r="S10" s="214">
        <v>137745</v>
      </c>
      <c r="T10" s="214">
        <v>137671</v>
      </c>
      <c r="U10" s="214">
        <v>154790</v>
      </c>
      <c r="V10" s="214">
        <v>139054</v>
      </c>
      <c r="W10" s="214">
        <v>141334</v>
      </c>
      <c r="X10" s="214">
        <v>141334</v>
      </c>
      <c r="Y10" s="214">
        <v>203138</v>
      </c>
      <c r="Z10" s="214">
        <v>203138</v>
      </c>
      <c r="AA10" s="214">
        <v>197979</v>
      </c>
      <c r="AB10" s="214">
        <v>197979</v>
      </c>
      <c r="AC10" s="214">
        <v>201226</v>
      </c>
      <c r="AD10" s="214">
        <v>201226</v>
      </c>
      <c r="AE10" s="214">
        <v>202385</v>
      </c>
      <c r="AF10" s="214">
        <v>202385</v>
      </c>
      <c r="AG10" s="214">
        <v>151458</v>
      </c>
      <c r="AH10" s="214">
        <v>186000</v>
      </c>
      <c r="AI10" s="214">
        <v>162733</v>
      </c>
      <c r="AJ10" s="214">
        <v>193685</v>
      </c>
      <c r="AK10" s="214">
        <v>175593</v>
      </c>
      <c r="AL10" s="214">
        <v>206627</v>
      </c>
      <c r="AM10" s="214">
        <v>158949</v>
      </c>
      <c r="AN10" s="214">
        <v>187884</v>
      </c>
      <c r="AO10" s="214">
        <v>139847</v>
      </c>
      <c r="AP10" s="214">
        <v>168910</v>
      </c>
      <c r="AQ10" s="214">
        <v>151651</v>
      </c>
      <c r="AR10" s="214">
        <v>257933</v>
      </c>
      <c r="AS10" s="214">
        <v>168754</v>
      </c>
      <c r="AT10" s="214">
        <v>290106</v>
      </c>
      <c r="AU10" s="214">
        <v>151177</v>
      </c>
      <c r="AV10" s="214">
        <v>265180</v>
      </c>
      <c r="AW10" s="214">
        <v>153025</v>
      </c>
      <c r="AX10" s="214">
        <v>266062</v>
      </c>
      <c r="AY10" s="214">
        <v>149888</v>
      </c>
      <c r="AZ10" s="214">
        <v>254032</v>
      </c>
      <c r="BA10" s="214">
        <v>111679</v>
      </c>
      <c r="BB10" s="214">
        <v>232769</v>
      </c>
      <c r="BC10" s="214">
        <v>102236</v>
      </c>
      <c r="BD10" s="214">
        <v>206900</v>
      </c>
      <c r="BE10" s="214">
        <v>63553</v>
      </c>
      <c r="BF10" s="214">
        <v>169931</v>
      </c>
      <c r="BG10" s="214">
        <v>176505</v>
      </c>
    </row>
    <row r="11" spans="1:59">
      <c r="B11" s="220" t="s">
        <v>372</v>
      </c>
      <c r="C11" s="219">
        <v>1259</v>
      </c>
      <c r="D11" s="219">
        <v>1</v>
      </c>
      <c r="E11" s="219">
        <v>1</v>
      </c>
      <c r="F11" s="234">
        <v>0</v>
      </c>
      <c r="G11" s="234">
        <v>0</v>
      </c>
      <c r="H11" s="234">
        <v>0</v>
      </c>
      <c r="I11" s="234">
        <v>0</v>
      </c>
      <c r="J11" s="234">
        <v>0</v>
      </c>
      <c r="K11" s="234">
        <v>0</v>
      </c>
      <c r="L11" s="234">
        <v>0</v>
      </c>
      <c r="M11" s="234">
        <v>0</v>
      </c>
      <c r="N11" s="234">
        <v>0</v>
      </c>
      <c r="O11" s="234">
        <v>0</v>
      </c>
      <c r="P11" s="234">
        <v>0</v>
      </c>
      <c r="Q11" s="234">
        <v>0</v>
      </c>
      <c r="R11" s="234">
        <v>0</v>
      </c>
      <c r="S11" s="234">
        <v>0</v>
      </c>
      <c r="T11" s="234">
        <v>0</v>
      </c>
      <c r="U11" s="234">
        <v>0</v>
      </c>
      <c r="V11" s="234">
        <v>0</v>
      </c>
      <c r="W11" s="234">
        <v>0</v>
      </c>
      <c r="X11" s="234">
        <v>0</v>
      </c>
      <c r="Y11" s="234">
        <v>0</v>
      </c>
      <c r="Z11" s="234">
        <v>0</v>
      </c>
      <c r="AA11" s="234">
        <v>0</v>
      </c>
      <c r="AB11" s="234">
        <v>0</v>
      </c>
      <c r="AC11" s="234">
        <v>0</v>
      </c>
      <c r="AD11" s="234">
        <v>0</v>
      </c>
      <c r="AE11" s="234">
        <v>0</v>
      </c>
      <c r="AF11" s="234">
        <v>0</v>
      </c>
      <c r="AG11" s="234">
        <v>0</v>
      </c>
      <c r="AH11" s="234">
        <v>0</v>
      </c>
      <c r="AI11" s="234">
        <v>0</v>
      </c>
      <c r="AJ11" s="234">
        <v>0</v>
      </c>
      <c r="AK11" s="234">
        <v>0</v>
      </c>
      <c r="AL11" s="234">
        <v>0</v>
      </c>
      <c r="AM11" s="234">
        <v>0</v>
      </c>
      <c r="AN11" s="234">
        <v>0</v>
      </c>
      <c r="AO11" s="234">
        <v>0</v>
      </c>
      <c r="AP11" s="234">
        <v>0</v>
      </c>
      <c r="AQ11" s="234">
        <v>0</v>
      </c>
      <c r="AR11" s="234">
        <v>0</v>
      </c>
      <c r="AS11" s="234">
        <v>0</v>
      </c>
      <c r="AT11" s="234">
        <v>0</v>
      </c>
      <c r="AU11" s="234">
        <v>0</v>
      </c>
      <c r="AV11" s="234">
        <v>0</v>
      </c>
      <c r="AW11" s="234">
        <v>0</v>
      </c>
      <c r="AX11" s="234">
        <v>0</v>
      </c>
      <c r="AY11" s="234">
        <v>0</v>
      </c>
      <c r="AZ11" s="234">
        <v>0</v>
      </c>
      <c r="BA11" s="234">
        <v>0</v>
      </c>
      <c r="BB11" s="234">
        <v>0</v>
      </c>
      <c r="BC11" s="234">
        <v>0</v>
      </c>
      <c r="BD11" s="234">
        <v>0</v>
      </c>
      <c r="BE11" s="234">
        <v>0</v>
      </c>
      <c r="BF11" s="234">
        <v>0</v>
      </c>
      <c r="BG11" s="234">
        <v>0</v>
      </c>
    </row>
    <row r="12" spans="1:59">
      <c r="B12" s="220" t="s">
        <v>246</v>
      </c>
      <c r="C12" s="219">
        <v>61825</v>
      </c>
      <c r="D12" s="219">
        <v>51052</v>
      </c>
      <c r="E12" s="219">
        <v>58456</v>
      </c>
      <c r="F12" s="219">
        <v>57728</v>
      </c>
      <c r="G12" s="219">
        <v>61883</v>
      </c>
      <c r="H12" s="219">
        <v>69854</v>
      </c>
      <c r="I12" s="219">
        <v>80242</v>
      </c>
      <c r="J12" s="217">
        <v>100380</v>
      </c>
      <c r="K12" s="215">
        <v>100901</v>
      </c>
      <c r="L12" s="215">
        <v>90727</v>
      </c>
      <c r="M12" s="215">
        <v>100757</v>
      </c>
      <c r="N12" s="215">
        <v>79251</v>
      </c>
      <c r="O12" s="215">
        <v>81517</v>
      </c>
      <c r="P12" s="214">
        <v>76606</v>
      </c>
      <c r="Q12" s="214">
        <v>55686</v>
      </c>
      <c r="R12" s="214">
        <v>59478</v>
      </c>
      <c r="S12" s="214">
        <v>65456</v>
      </c>
      <c r="T12" s="214">
        <v>59579</v>
      </c>
      <c r="U12" s="214">
        <v>60882</v>
      </c>
      <c r="V12" s="214">
        <v>59890</v>
      </c>
      <c r="W12" s="214">
        <v>72849</v>
      </c>
      <c r="X12" s="214">
        <v>72849</v>
      </c>
      <c r="Y12" s="214">
        <v>74494</v>
      </c>
      <c r="Z12" s="214">
        <v>75054</v>
      </c>
      <c r="AA12" s="214">
        <v>67955</v>
      </c>
      <c r="AB12" s="214">
        <v>68041</v>
      </c>
      <c r="AC12" s="214">
        <v>67926</v>
      </c>
      <c r="AD12" s="214">
        <v>68010</v>
      </c>
      <c r="AE12" s="214">
        <v>66176</v>
      </c>
      <c r="AF12" s="214">
        <v>66686</v>
      </c>
      <c r="AG12" s="214">
        <v>70843</v>
      </c>
      <c r="AH12" s="214">
        <v>76041</v>
      </c>
      <c r="AI12" s="214">
        <v>63049</v>
      </c>
      <c r="AJ12" s="214">
        <v>67775</v>
      </c>
      <c r="AK12" s="214">
        <v>34497</v>
      </c>
      <c r="AL12" s="214">
        <v>40784</v>
      </c>
      <c r="AM12" s="214">
        <v>32897</v>
      </c>
      <c r="AN12" s="214">
        <v>40522</v>
      </c>
      <c r="AO12" s="214">
        <v>39518</v>
      </c>
      <c r="AP12" s="214">
        <v>45534</v>
      </c>
      <c r="AQ12" s="214">
        <v>36576</v>
      </c>
      <c r="AR12" s="214">
        <v>42718</v>
      </c>
      <c r="AS12" s="214">
        <v>42196</v>
      </c>
      <c r="AT12" s="214">
        <v>47200</v>
      </c>
      <c r="AU12" s="214">
        <v>42574</v>
      </c>
      <c r="AV12" s="214">
        <v>46834</v>
      </c>
      <c r="AW12" s="214">
        <v>36374</v>
      </c>
      <c r="AX12" s="214">
        <v>40300</v>
      </c>
      <c r="AY12" s="214">
        <v>28180</v>
      </c>
      <c r="AZ12" s="214">
        <v>31948</v>
      </c>
      <c r="BA12" s="214">
        <v>23200</v>
      </c>
      <c r="BB12" s="214">
        <v>27376</v>
      </c>
      <c r="BC12" s="214">
        <v>26856</v>
      </c>
      <c r="BD12" s="214">
        <v>31559</v>
      </c>
      <c r="BE12" s="214">
        <v>26622</v>
      </c>
      <c r="BF12" s="214">
        <v>30274</v>
      </c>
      <c r="BG12" s="214">
        <v>27403</v>
      </c>
    </row>
    <row r="13" spans="1:59" hidden="1" outlineLevel="1">
      <c r="B13" s="220" t="s">
        <v>349</v>
      </c>
      <c r="C13" s="234">
        <v>0</v>
      </c>
      <c r="D13" s="234">
        <v>0</v>
      </c>
      <c r="E13" s="234">
        <v>0</v>
      </c>
      <c r="F13" s="234">
        <v>0</v>
      </c>
      <c r="G13" s="234">
        <v>0</v>
      </c>
      <c r="H13" s="234">
        <v>0</v>
      </c>
      <c r="I13" s="234">
        <v>0</v>
      </c>
      <c r="J13" s="234">
        <v>0</v>
      </c>
      <c r="K13" s="234">
        <v>0</v>
      </c>
      <c r="L13" s="216" t="s">
        <v>80</v>
      </c>
      <c r="M13" s="216" t="s">
        <v>80</v>
      </c>
      <c r="N13" s="216" t="s">
        <v>80</v>
      </c>
      <c r="O13" s="216" t="s">
        <v>80</v>
      </c>
      <c r="P13" s="214" t="s">
        <v>80</v>
      </c>
      <c r="Q13" s="214" t="s">
        <v>80</v>
      </c>
      <c r="R13" s="214" t="s">
        <v>80</v>
      </c>
      <c r="S13" s="214" t="s">
        <v>80</v>
      </c>
      <c r="T13" s="214" t="s">
        <v>80</v>
      </c>
      <c r="U13" s="214" t="s">
        <v>80</v>
      </c>
      <c r="V13" s="214" t="s">
        <v>80</v>
      </c>
      <c r="W13" s="214" t="s">
        <v>80</v>
      </c>
      <c r="X13" s="214" t="s">
        <v>80</v>
      </c>
      <c r="Y13" s="214" t="s">
        <v>80</v>
      </c>
      <c r="Z13" s="214" t="s">
        <v>80</v>
      </c>
      <c r="AA13" s="214" t="s">
        <v>80</v>
      </c>
      <c r="AB13" s="214" t="s">
        <v>80</v>
      </c>
      <c r="AC13" s="214" t="s">
        <v>80</v>
      </c>
      <c r="AD13" s="214" t="s">
        <v>80</v>
      </c>
      <c r="AE13" s="214" t="s">
        <v>80</v>
      </c>
      <c r="AF13" s="214" t="s">
        <v>80</v>
      </c>
      <c r="AG13" s="214">
        <v>0</v>
      </c>
      <c r="AH13" s="214">
        <v>10419</v>
      </c>
      <c r="AI13" s="214">
        <v>222</v>
      </c>
      <c r="AJ13" s="214">
        <v>222</v>
      </c>
      <c r="AK13" s="214" t="s">
        <v>80</v>
      </c>
      <c r="AL13" s="214" t="s">
        <v>80</v>
      </c>
      <c r="AM13" s="214" t="s">
        <v>80</v>
      </c>
      <c r="AN13" s="214" t="s">
        <v>80</v>
      </c>
      <c r="AO13" s="214" t="s">
        <v>80</v>
      </c>
      <c r="AP13" s="214" t="s">
        <v>80</v>
      </c>
      <c r="AQ13" s="214" t="s">
        <v>80</v>
      </c>
      <c r="AR13" s="214" t="s">
        <v>80</v>
      </c>
      <c r="AS13" s="214" t="s">
        <v>80</v>
      </c>
      <c r="AT13" s="214" t="s">
        <v>80</v>
      </c>
      <c r="AU13" s="214" t="s">
        <v>80</v>
      </c>
      <c r="AV13" s="214" t="s">
        <v>80</v>
      </c>
      <c r="AW13" s="214" t="s">
        <v>80</v>
      </c>
      <c r="AX13" s="214" t="s">
        <v>80</v>
      </c>
      <c r="AY13" s="214" t="s">
        <v>80</v>
      </c>
      <c r="AZ13" s="214" t="s">
        <v>80</v>
      </c>
      <c r="BA13" s="214" t="s">
        <v>80</v>
      </c>
      <c r="BB13" s="214" t="s">
        <v>80</v>
      </c>
      <c r="BC13" s="214" t="s">
        <v>80</v>
      </c>
      <c r="BD13" s="214" t="s">
        <v>80</v>
      </c>
      <c r="BE13" s="214" t="s">
        <v>80</v>
      </c>
      <c r="BF13" s="214" t="s">
        <v>80</v>
      </c>
      <c r="BG13" s="214" t="s">
        <v>80</v>
      </c>
    </row>
    <row r="14" spans="1:59" collapsed="1">
      <c r="B14" s="220" t="s">
        <v>247</v>
      </c>
      <c r="C14" s="219">
        <v>20679</v>
      </c>
      <c r="D14" s="219">
        <v>15177</v>
      </c>
      <c r="E14" s="219">
        <v>13443</v>
      </c>
      <c r="F14" s="219">
        <v>13886</v>
      </c>
      <c r="G14" s="219">
        <v>18195</v>
      </c>
      <c r="H14" s="219">
        <v>14351</v>
      </c>
      <c r="I14" s="219">
        <v>12070</v>
      </c>
      <c r="J14" s="217">
        <v>16925</v>
      </c>
      <c r="K14" s="215">
        <v>21021</v>
      </c>
      <c r="L14" s="215">
        <v>12585</v>
      </c>
      <c r="M14" s="215">
        <v>8112</v>
      </c>
      <c r="N14" s="215">
        <v>12210</v>
      </c>
      <c r="O14" s="215">
        <v>16653</v>
      </c>
      <c r="P14" s="214">
        <v>14023</v>
      </c>
      <c r="Q14" s="214">
        <v>7977</v>
      </c>
      <c r="R14" s="214">
        <v>11255</v>
      </c>
      <c r="S14" s="214">
        <v>15232</v>
      </c>
      <c r="T14" s="214">
        <v>19909</v>
      </c>
      <c r="U14" s="214">
        <v>18194</v>
      </c>
      <c r="V14" s="214">
        <v>23303</v>
      </c>
      <c r="W14" s="214">
        <v>20555</v>
      </c>
      <c r="X14" s="214">
        <v>20555</v>
      </c>
      <c r="Y14" s="214">
        <v>30239</v>
      </c>
      <c r="Z14" s="214">
        <v>30239</v>
      </c>
      <c r="AA14" s="214">
        <v>8798</v>
      </c>
      <c r="AB14" s="214">
        <v>8798</v>
      </c>
      <c r="AC14" s="214">
        <v>14920</v>
      </c>
      <c r="AD14" s="214">
        <v>14920</v>
      </c>
      <c r="AE14" s="214">
        <v>21641</v>
      </c>
      <c r="AF14" s="214">
        <v>21643</v>
      </c>
      <c r="AG14" s="214">
        <v>8796</v>
      </c>
      <c r="AH14" s="214">
        <v>12482</v>
      </c>
      <c r="AI14" s="214">
        <v>6490</v>
      </c>
      <c r="AJ14" s="214">
        <v>6563</v>
      </c>
      <c r="AK14" s="214">
        <v>11094</v>
      </c>
      <c r="AL14" s="214">
        <v>12493</v>
      </c>
      <c r="AM14" s="214">
        <v>4618</v>
      </c>
      <c r="AN14" s="214">
        <v>7484</v>
      </c>
      <c r="AO14" s="214">
        <v>8601</v>
      </c>
      <c r="AP14" s="214">
        <v>12479</v>
      </c>
      <c r="AQ14" s="214">
        <v>6865</v>
      </c>
      <c r="AR14" s="214">
        <v>7075</v>
      </c>
      <c r="AS14" s="214">
        <v>11947</v>
      </c>
      <c r="AT14" s="214">
        <v>14250</v>
      </c>
      <c r="AU14" s="214">
        <v>9553</v>
      </c>
      <c r="AV14" s="214">
        <v>12800</v>
      </c>
      <c r="AW14" s="214">
        <v>7444</v>
      </c>
      <c r="AX14" s="214">
        <v>10862</v>
      </c>
      <c r="AY14" s="214">
        <v>6987</v>
      </c>
      <c r="AZ14" s="214">
        <v>7603</v>
      </c>
      <c r="BA14" s="214">
        <v>10538</v>
      </c>
      <c r="BB14" s="214">
        <v>11941</v>
      </c>
      <c r="BC14" s="214">
        <v>4794</v>
      </c>
      <c r="BD14" s="214">
        <v>7548</v>
      </c>
      <c r="BE14" s="214">
        <v>3351</v>
      </c>
      <c r="BF14" s="214">
        <v>6824</v>
      </c>
      <c r="BG14" s="214">
        <v>8503</v>
      </c>
    </row>
    <row r="15" spans="1:59" hidden="1" outlineLevel="1">
      <c r="B15" s="220" t="s">
        <v>248</v>
      </c>
      <c r="C15" s="234">
        <v>0</v>
      </c>
      <c r="D15" s="234">
        <v>0</v>
      </c>
      <c r="E15" s="234">
        <v>0</v>
      </c>
      <c r="F15" s="234">
        <v>0</v>
      </c>
      <c r="G15" s="234">
        <v>0</v>
      </c>
      <c r="H15" s="234">
        <v>0</v>
      </c>
      <c r="I15" s="235">
        <v>0</v>
      </c>
      <c r="J15" s="235">
        <v>0</v>
      </c>
      <c r="K15" s="214"/>
      <c r="L15" s="214" t="s">
        <v>80</v>
      </c>
      <c r="M15" s="214" t="s">
        <v>80</v>
      </c>
      <c r="N15" s="214" t="s">
        <v>80</v>
      </c>
      <c r="O15" s="214" t="s">
        <v>80</v>
      </c>
      <c r="P15" s="214" t="s">
        <v>80</v>
      </c>
      <c r="Q15" s="214" t="s">
        <v>80</v>
      </c>
      <c r="R15" s="214" t="s">
        <v>80</v>
      </c>
      <c r="S15" s="214" t="s">
        <v>80</v>
      </c>
      <c r="T15" s="214" t="s">
        <v>80</v>
      </c>
      <c r="U15" s="214" t="s">
        <v>80</v>
      </c>
      <c r="V15" s="214" t="s">
        <v>80</v>
      </c>
      <c r="W15" s="214" t="s">
        <v>80</v>
      </c>
      <c r="X15" s="214" t="s">
        <v>80</v>
      </c>
      <c r="Y15" s="214" t="s">
        <v>80</v>
      </c>
      <c r="Z15" s="214" t="s">
        <v>80</v>
      </c>
      <c r="AA15" s="214" t="s">
        <v>80</v>
      </c>
      <c r="AB15" s="214" t="s">
        <v>80</v>
      </c>
      <c r="AC15" s="214" t="s">
        <v>80</v>
      </c>
      <c r="AD15" s="214" t="s">
        <v>80</v>
      </c>
      <c r="AE15" s="214" t="s">
        <v>80</v>
      </c>
      <c r="AF15" s="214">
        <v>545</v>
      </c>
      <c r="AG15" s="214" t="s">
        <v>80</v>
      </c>
      <c r="AH15" s="214" t="s">
        <v>80</v>
      </c>
      <c r="AI15" s="214" t="s">
        <v>80</v>
      </c>
      <c r="AJ15" s="214" t="s">
        <v>80</v>
      </c>
      <c r="AK15" s="214">
        <v>8502</v>
      </c>
      <c r="AL15" s="214">
        <v>10366</v>
      </c>
      <c r="AM15" s="214" t="s">
        <v>80</v>
      </c>
      <c r="AN15" s="214" t="s">
        <v>80</v>
      </c>
      <c r="AO15" s="214">
        <v>14098</v>
      </c>
      <c r="AP15" s="214">
        <v>18622</v>
      </c>
      <c r="AQ15" s="214" t="s">
        <v>80</v>
      </c>
      <c r="AR15" s="214" t="s">
        <v>80</v>
      </c>
      <c r="AS15" s="214" t="s">
        <v>80</v>
      </c>
      <c r="AT15" s="214" t="s">
        <v>80</v>
      </c>
      <c r="AU15" s="214">
        <v>3905</v>
      </c>
      <c r="AV15" s="214">
        <v>8434</v>
      </c>
      <c r="AW15" s="214">
        <v>22753</v>
      </c>
      <c r="AX15" s="214">
        <v>33546</v>
      </c>
      <c r="AY15" s="214" t="s">
        <v>80</v>
      </c>
      <c r="AZ15" s="214">
        <v>4334</v>
      </c>
      <c r="BA15" s="214" t="s">
        <v>80</v>
      </c>
      <c r="BB15" s="214" t="s">
        <v>80</v>
      </c>
      <c r="BC15" s="214" t="s">
        <v>80</v>
      </c>
      <c r="BD15" s="214" t="s">
        <v>80</v>
      </c>
      <c r="BE15" s="214" t="s">
        <v>80</v>
      </c>
      <c r="BF15" s="214" t="s">
        <v>80</v>
      </c>
      <c r="BG15" s="214" t="s">
        <v>80</v>
      </c>
    </row>
    <row r="16" spans="1:59" collapsed="1">
      <c r="B16" s="220" t="s">
        <v>249</v>
      </c>
      <c r="C16" s="219">
        <v>11096</v>
      </c>
      <c r="D16" s="219">
        <v>11552</v>
      </c>
      <c r="E16" s="219">
        <v>11957</v>
      </c>
      <c r="F16" s="219">
        <v>12303</v>
      </c>
      <c r="G16" s="219">
        <v>12587</v>
      </c>
      <c r="H16" s="219">
        <v>12820</v>
      </c>
      <c r="I16" s="219">
        <v>13008</v>
      </c>
      <c r="J16" s="217">
        <v>13136</v>
      </c>
      <c r="K16" s="215">
        <v>11677</v>
      </c>
      <c r="L16" s="215">
        <v>12157</v>
      </c>
      <c r="M16" s="215">
        <v>13215</v>
      </c>
      <c r="N16" s="215">
        <v>13151</v>
      </c>
      <c r="O16" s="215">
        <v>16859</v>
      </c>
      <c r="P16" s="214">
        <v>20176</v>
      </c>
      <c r="Q16" s="214" t="s">
        <v>80</v>
      </c>
      <c r="R16" s="214" t="s">
        <v>80</v>
      </c>
      <c r="S16" s="214" t="s">
        <v>80</v>
      </c>
      <c r="T16" s="214" t="s">
        <v>80</v>
      </c>
      <c r="U16" s="214" t="s">
        <v>80</v>
      </c>
      <c r="V16" s="214" t="s">
        <v>80</v>
      </c>
      <c r="W16" s="214" t="s">
        <v>80</v>
      </c>
      <c r="X16" s="214" t="s">
        <v>80</v>
      </c>
      <c r="Y16" s="214" t="s">
        <v>80</v>
      </c>
      <c r="Z16" s="214" t="s">
        <v>80</v>
      </c>
      <c r="AA16" s="214" t="s">
        <v>80</v>
      </c>
      <c r="AB16" s="214" t="s">
        <v>80</v>
      </c>
      <c r="AC16" s="214" t="s">
        <v>80</v>
      </c>
      <c r="AD16" s="214" t="s">
        <v>80</v>
      </c>
      <c r="AE16" s="214" t="s">
        <v>80</v>
      </c>
      <c r="AF16" s="214" t="s">
        <v>80</v>
      </c>
      <c r="AG16" s="214" t="s">
        <v>80</v>
      </c>
      <c r="AH16" s="214" t="s">
        <v>80</v>
      </c>
      <c r="AI16" s="214" t="s">
        <v>80</v>
      </c>
      <c r="AJ16" s="214" t="s">
        <v>80</v>
      </c>
      <c r="AK16" s="214" t="s">
        <v>80</v>
      </c>
      <c r="AL16" s="214" t="s">
        <v>80</v>
      </c>
      <c r="AM16" s="214" t="s">
        <v>80</v>
      </c>
      <c r="AN16" s="214" t="s">
        <v>80</v>
      </c>
      <c r="AO16" s="214" t="s">
        <v>80</v>
      </c>
      <c r="AP16" s="214" t="s">
        <v>80</v>
      </c>
      <c r="AQ16" s="214" t="s">
        <v>80</v>
      </c>
      <c r="AR16" s="214" t="s">
        <v>80</v>
      </c>
      <c r="AS16" s="214" t="s">
        <v>80</v>
      </c>
      <c r="AT16" s="214" t="s">
        <v>80</v>
      </c>
      <c r="AU16" s="214" t="s">
        <v>80</v>
      </c>
      <c r="AV16" s="214" t="s">
        <v>80</v>
      </c>
      <c r="AW16" s="214" t="s">
        <v>80</v>
      </c>
      <c r="AX16" s="214" t="s">
        <v>80</v>
      </c>
      <c r="AY16" s="214" t="s">
        <v>80</v>
      </c>
      <c r="AZ16" s="214" t="s">
        <v>80</v>
      </c>
      <c r="BA16" s="214" t="s">
        <v>80</v>
      </c>
      <c r="BB16" s="214" t="s">
        <v>80</v>
      </c>
      <c r="BC16" s="214" t="s">
        <v>80</v>
      </c>
      <c r="BD16" s="214" t="s">
        <v>80</v>
      </c>
      <c r="BE16" s="214" t="s">
        <v>80</v>
      </c>
      <c r="BF16" s="214" t="s">
        <v>80</v>
      </c>
      <c r="BG16" s="214" t="s">
        <v>80</v>
      </c>
    </row>
    <row r="17" spans="2:59">
      <c r="B17" s="220" t="s">
        <v>250</v>
      </c>
      <c r="C17" s="219">
        <v>49400</v>
      </c>
      <c r="D17" s="219">
        <v>34070</v>
      </c>
      <c r="E17" s="219">
        <v>26082</v>
      </c>
      <c r="F17" s="219">
        <v>44842</v>
      </c>
      <c r="G17" s="219">
        <v>30548</v>
      </c>
      <c r="H17" s="219">
        <v>42792</v>
      </c>
      <c r="I17" s="219">
        <v>38431</v>
      </c>
      <c r="J17" s="217">
        <v>44777</v>
      </c>
      <c r="K17" s="215">
        <v>34370</v>
      </c>
      <c r="L17" s="215">
        <v>30058</v>
      </c>
      <c r="M17" s="215">
        <v>35405</v>
      </c>
      <c r="N17" s="215">
        <v>31220</v>
      </c>
      <c r="O17" s="215">
        <v>28006</v>
      </c>
      <c r="P17" s="214">
        <v>25737</v>
      </c>
      <c r="Q17" s="214">
        <v>26064</v>
      </c>
      <c r="R17" s="214">
        <v>17073</v>
      </c>
      <c r="S17" s="214">
        <v>16223</v>
      </c>
      <c r="T17" s="214">
        <v>13203</v>
      </c>
      <c r="U17" s="214">
        <v>12351</v>
      </c>
      <c r="V17" s="214">
        <v>14185</v>
      </c>
      <c r="W17" s="214">
        <v>17496</v>
      </c>
      <c r="X17" s="214">
        <v>17496</v>
      </c>
      <c r="Y17" s="214">
        <v>17054</v>
      </c>
      <c r="Z17" s="214">
        <v>17098</v>
      </c>
      <c r="AA17" s="214">
        <v>20834</v>
      </c>
      <c r="AB17" s="214">
        <v>20910</v>
      </c>
      <c r="AC17" s="214">
        <v>31952</v>
      </c>
      <c r="AD17" s="214">
        <v>31959</v>
      </c>
      <c r="AE17" s="214">
        <v>34019</v>
      </c>
      <c r="AF17" s="214">
        <v>33516</v>
      </c>
      <c r="AG17" s="214">
        <v>47283</v>
      </c>
      <c r="AH17" s="214">
        <v>23990</v>
      </c>
      <c r="AI17" s="214">
        <v>30132</v>
      </c>
      <c r="AJ17" s="214">
        <v>31795</v>
      </c>
      <c r="AK17" s="214">
        <v>22198</v>
      </c>
      <c r="AL17" s="214">
        <v>23595</v>
      </c>
      <c r="AM17" s="214">
        <v>34005</v>
      </c>
      <c r="AN17" s="214">
        <v>40556</v>
      </c>
      <c r="AO17" s="214">
        <v>18798</v>
      </c>
      <c r="AP17" s="214">
        <v>21040</v>
      </c>
      <c r="AQ17" s="214">
        <v>30003</v>
      </c>
      <c r="AR17" s="214">
        <v>38940</v>
      </c>
      <c r="AS17" s="214">
        <v>36565</v>
      </c>
      <c r="AT17" s="214">
        <v>46908</v>
      </c>
      <c r="AU17" s="214">
        <v>29078</v>
      </c>
      <c r="AV17" s="214">
        <v>37464</v>
      </c>
      <c r="AW17" s="214" t="s">
        <v>80</v>
      </c>
      <c r="AX17" s="214" t="s">
        <v>80</v>
      </c>
      <c r="AY17" s="214">
        <v>15837</v>
      </c>
      <c r="AZ17" s="214">
        <v>36451</v>
      </c>
      <c r="BA17" s="214">
        <v>43111</v>
      </c>
      <c r="BB17" s="214">
        <v>50200</v>
      </c>
      <c r="BC17" s="214">
        <v>38193</v>
      </c>
      <c r="BD17" s="214">
        <v>41683</v>
      </c>
      <c r="BE17" s="214">
        <v>28233</v>
      </c>
      <c r="BF17" s="214">
        <v>33244</v>
      </c>
      <c r="BG17" s="214">
        <v>30564</v>
      </c>
    </row>
    <row r="18" spans="2:59">
      <c r="B18" s="220" t="s">
        <v>379</v>
      </c>
      <c r="C18" s="219">
        <v>616104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0</v>
      </c>
      <c r="P18" s="234">
        <v>0</v>
      </c>
      <c r="Q18" s="234">
        <v>0</v>
      </c>
      <c r="R18" s="234">
        <v>0</v>
      </c>
      <c r="S18" s="234">
        <v>0</v>
      </c>
      <c r="T18" s="234">
        <v>0</v>
      </c>
      <c r="U18" s="234">
        <v>0</v>
      </c>
      <c r="V18" s="234">
        <v>0</v>
      </c>
      <c r="W18" s="234">
        <v>0</v>
      </c>
      <c r="X18" s="234">
        <v>0</v>
      </c>
      <c r="Y18" s="234">
        <v>0</v>
      </c>
      <c r="Z18" s="234">
        <v>0</v>
      </c>
      <c r="AA18" s="234">
        <v>0</v>
      </c>
      <c r="AB18" s="234">
        <v>0</v>
      </c>
      <c r="AC18" s="234">
        <v>0</v>
      </c>
      <c r="AD18" s="234">
        <v>0</v>
      </c>
      <c r="AE18" s="234">
        <v>0</v>
      </c>
      <c r="AF18" s="234">
        <v>0</v>
      </c>
      <c r="AG18" s="234">
        <v>0</v>
      </c>
      <c r="AH18" s="234">
        <v>0</v>
      </c>
      <c r="AI18" s="234">
        <v>0</v>
      </c>
      <c r="AJ18" s="234">
        <v>0</v>
      </c>
      <c r="AK18" s="234">
        <v>0</v>
      </c>
      <c r="AL18" s="234">
        <v>0</v>
      </c>
      <c r="AM18" s="234">
        <v>0</v>
      </c>
      <c r="AN18" s="234">
        <v>0</v>
      </c>
      <c r="AO18" s="234">
        <v>0</v>
      </c>
      <c r="AP18" s="234">
        <v>0</v>
      </c>
      <c r="AQ18" s="234">
        <v>0</v>
      </c>
      <c r="AR18" s="234">
        <v>0</v>
      </c>
      <c r="AS18" s="234">
        <v>0</v>
      </c>
      <c r="AT18" s="234">
        <v>0</v>
      </c>
      <c r="AU18" s="234">
        <v>0</v>
      </c>
      <c r="AV18" s="234">
        <v>0</v>
      </c>
      <c r="AW18" s="234">
        <v>0</v>
      </c>
      <c r="AX18" s="234">
        <v>0</v>
      </c>
      <c r="AY18" s="234">
        <v>0</v>
      </c>
      <c r="AZ18" s="234">
        <v>0</v>
      </c>
      <c r="BA18" s="234">
        <v>0</v>
      </c>
      <c r="BB18" s="234">
        <v>0</v>
      </c>
      <c r="BC18" s="234">
        <v>0</v>
      </c>
      <c r="BD18" s="234">
        <v>0</v>
      </c>
      <c r="BE18" s="234">
        <v>0</v>
      </c>
      <c r="BF18" s="234">
        <v>0</v>
      </c>
      <c r="BG18" s="234">
        <v>0</v>
      </c>
    </row>
    <row r="19" spans="2:59">
      <c r="B19" s="220" t="s">
        <v>251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17">
        <v>0</v>
      </c>
      <c r="J19" s="217">
        <v>0</v>
      </c>
      <c r="K19" s="215">
        <v>79694</v>
      </c>
      <c r="L19" s="215">
        <v>82526</v>
      </c>
      <c r="M19" s="215">
        <v>80502</v>
      </c>
      <c r="N19" s="215">
        <v>77446</v>
      </c>
      <c r="O19" s="215">
        <v>78807</v>
      </c>
      <c r="P19" s="214">
        <v>77435</v>
      </c>
      <c r="Q19" s="214">
        <v>231916</v>
      </c>
      <c r="R19" s="214">
        <v>243039</v>
      </c>
      <c r="S19" s="214">
        <v>233805</v>
      </c>
      <c r="T19" s="214">
        <v>232809</v>
      </c>
      <c r="U19" s="214">
        <v>253248</v>
      </c>
      <c r="V19" s="214">
        <v>449432</v>
      </c>
      <c r="W19" s="214">
        <v>448703</v>
      </c>
      <c r="X19" s="214">
        <v>448703</v>
      </c>
      <c r="Y19" s="214" t="s">
        <v>80</v>
      </c>
      <c r="Z19" s="214" t="s">
        <v>80</v>
      </c>
      <c r="AA19" s="214" t="s">
        <v>80</v>
      </c>
      <c r="AB19" s="214" t="s">
        <v>80</v>
      </c>
      <c r="AC19" s="214" t="s">
        <v>80</v>
      </c>
      <c r="AD19" s="214" t="s">
        <v>80</v>
      </c>
      <c r="AE19" s="214" t="s">
        <v>80</v>
      </c>
      <c r="AF19" s="214" t="s">
        <v>80</v>
      </c>
      <c r="AG19" s="214" t="s">
        <v>80</v>
      </c>
      <c r="AH19" s="214" t="s">
        <v>80</v>
      </c>
      <c r="AI19" s="214" t="s">
        <v>80</v>
      </c>
      <c r="AJ19" s="214" t="s">
        <v>80</v>
      </c>
      <c r="AK19" s="214" t="s">
        <v>80</v>
      </c>
      <c r="AL19" s="214" t="s">
        <v>80</v>
      </c>
      <c r="AM19" s="214" t="s">
        <v>80</v>
      </c>
      <c r="AN19" s="214" t="s">
        <v>80</v>
      </c>
      <c r="AO19" s="214" t="s">
        <v>80</v>
      </c>
      <c r="AP19" s="214" t="s">
        <v>80</v>
      </c>
      <c r="AQ19" s="214" t="s">
        <v>80</v>
      </c>
      <c r="AR19" s="214" t="s">
        <v>80</v>
      </c>
      <c r="AS19" s="214" t="s">
        <v>80</v>
      </c>
      <c r="AT19" s="214" t="s">
        <v>80</v>
      </c>
      <c r="AU19" s="214" t="s">
        <v>80</v>
      </c>
      <c r="AV19" s="214" t="s">
        <v>80</v>
      </c>
      <c r="AW19" s="214" t="s">
        <v>80</v>
      </c>
      <c r="AX19" s="214" t="s">
        <v>80</v>
      </c>
      <c r="AY19" s="214" t="s">
        <v>80</v>
      </c>
      <c r="AZ19" s="214" t="s">
        <v>80</v>
      </c>
      <c r="BA19" s="214" t="s">
        <v>80</v>
      </c>
      <c r="BB19" s="214" t="s">
        <v>80</v>
      </c>
      <c r="BC19" s="214" t="s">
        <v>80</v>
      </c>
      <c r="BD19" s="214" t="s">
        <v>80</v>
      </c>
      <c r="BE19" s="214" t="s">
        <v>80</v>
      </c>
      <c r="BF19" s="214" t="s">
        <v>80</v>
      </c>
      <c r="BG19" s="214" t="s">
        <v>80</v>
      </c>
    </row>
    <row r="20" spans="2:59">
      <c r="B20" s="220" t="s">
        <v>252</v>
      </c>
      <c r="C20" s="234">
        <v>0</v>
      </c>
      <c r="D20" s="234">
        <v>0</v>
      </c>
      <c r="E20" s="234">
        <v>0</v>
      </c>
      <c r="F20" s="234">
        <v>0</v>
      </c>
      <c r="G20" s="234">
        <v>0</v>
      </c>
      <c r="H20" s="234">
        <v>0</v>
      </c>
      <c r="I20" s="217">
        <v>0</v>
      </c>
      <c r="J20" s="217">
        <v>0</v>
      </c>
      <c r="K20" s="215">
        <v>337</v>
      </c>
      <c r="L20" s="215">
        <v>317</v>
      </c>
      <c r="M20" s="215">
        <v>186</v>
      </c>
      <c r="N20" s="215">
        <v>253</v>
      </c>
      <c r="O20" s="215">
        <v>792</v>
      </c>
      <c r="P20" s="214">
        <v>430</v>
      </c>
      <c r="Q20" s="214">
        <v>583</v>
      </c>
      <c r="R20" s="214" t="s">
        <v>80</v>
      </c>
      <c r="S20" s="214" t="s">
        <v>80</v>
      </c>
      <c r="T20" s="214" t="s">
        <v>80</v>
      </c>
      <c r="U20" s="214" t="s">
        <v>80</v>
      </c>
      <c r="V20" s="214">
        <v>2651</v>
      </c>
      <c r="W20" s="214">
        <v>1592</v>
      </c>
      <c r="X20" s="214">
        <v>1592</v>
      </c>
      <c r="Y20" s="214" t="s">
        <v>80</v>
      </c>
      <c r="Z20" s="214" t="s">
        <v>80</v>
      </c>
      <c r="AA20" s="214" t="s">
        <v>80</v>
      </c>
      <c r="AB20" s="214" t="s">
        <v>80</v>
      </c>
      <c r="AC20" s="214" t="s">
        <v>80</v>
      </c>
      <c r="AD20" s="214" t="s">
        <v>80</v>
      </c>
      <c r="AE20" s="214" t="s">
        <v>80</v>
      </c>
      <c r="AF20" s="214" t="s">
        <v>80</v>
      </c>
      <c r="AG20" s="214" t="s">
        <v>80</v>
      </c>
      <c r="AH20" s="214" t="s">
        <v>80</v>
      </c>
      <c r="AI20" s="214" t="s">
        <v>80</v>
      </c>
      <c r="AJ20" s="214" t="s">
        <v>80</v>
      </c>
      <c r="AK20" s="214" t="s">
        <v>80</v>
      </c>
      <c r="AL20" s="214" t="s">
        <v>80</v>
      </c>
      <c r="AM20" s="214" t="s">
        <v>80</v>
      </c>
      <c r="AN20" s="214" t="s">
        <v>80</v>
      </c>
      <c r="AO20" s="214" t="s">
        <v>80</v>
      </c>
      <c r="AP20" s="214" t="s">
        <v>80</v>
      </c>
      <c r="AQ20" s="214" t="s">
        <v>80</v>
      </c>
      <c r="AR20" s="214" t="s">
        <v>80</v>
      </c>
      <c r="AS20" s="214" t="s">
        <v>80</v>
      </c>
      <c r="AT20" s="214" t="s">
        <v>80</v>
      </c>
      <c r="AU20" s="214" t="s">
        <v>80</v>
      </c>
      <c r="AV20" s="214" t="s">
        <v>80</v>
      </c>
      <c r="AW20" s="214" t="s">
        <v>80</v>
      </c>
      <c r="AX20" s="214" t="s">
        <v>80</v>
      </c>
      <c r="AY20" s="214" t="s">
        <v>80</v>
      </c>
      <c r="AZ20" s="214" t="s">
        <v>80</v>
      </c>
      <c r="BA20" s="214" t="s">
        <v>80</v>
      </c>
      <c r="BB20" s="214" t="s">
        <v>80</v>
      </c>
      <c r="BC20" s="214" t="s">
        <v>80</v>
      </c>
      <c r="BD20" s="214" t="s">
        <v>80</v>
      </c>
      <c r="BE20" s="214" t="s">
        <v>80</v>
      </c>
      <c r="BF20" s="214" t="s">
        <v>80</v>
      </c>
      <c r="BG20" s="214" t="s">
        <v>80</v>
      </c>
    </row>
    <row r="21" spans="2:59">
      <c r="B21" s="228" t="s">
        <v>226</v>
      </c>
      <c r="C21" s="233">
        <f>SUM(C7:C20)</f>
        <v>4294708</v>
      </c>
      <c r="D21" s="233">
        <f>SUM(D7:D20)</f>
        <v>1944078</v>
      </c>
      <c r="E21" s="233">
        <f>SUM(E7:E20)</f>
        <v>1750088</v>
      </c>
      <c r="F21" s="233">
        <f>SUM(F7:F20)</f>
        <v>2544759</v>
      </c>
      <c r="G21" s="233">
        <f>SUM(G7:G20)</f>
        <v>1813620</v>
      </c>
      <c r="H21" s="233">
        <v>2336227</v>
      </c>
      <c r="I21" s="233">
        <v>2327040</v>
      </c>
      <c r="J21" s="233">
        <v>3315154</v>
      </c>
      <c r="K21" s="233">
        <v>3675800</v>
      </c>
      <c r="L21" s="233">
        <v>2955638</v>
      </c>
      <c r="M21" s="233">
        <v>3088525</v>
      </c>
      <c r="N21" s="233">
        <v>3220059</v>
      </c>
      <c r="O21" s="233">
        <v>2468726</v>
      </c>
      <c r="P21" s="226">
        <v>2915348</v>
      </c>
      <c r="Q21" s="226">
        <v>2139393</v>
      </c>
      <c r="R21" s="226">
        <v>1230156</v>
      </c>
      <c r="S21" s="226">
        <v>1136766</v>
      </c>
      <c r="T21" s="226">
        <v>1325556</v>
      </c>
      <c r="U21" s="226">
        <v>1150717</v>
      </c>
      <c r="V21" s="226">
        <v>1519888</v>
      </c>
      <c r="W21" s="226">
        <v>1497061</v>
      </c>
      <c r="X21" s="226">
        <v>1497061</v>
      </c>
      <c r="Y21" s="226">
        <v>1239840</v>
      </c>
      <c r="Z21" s="226">
        <v>1240908</v>
      </c>
      <c r="AA21" s="226">
        <v>1118135</v>
      </c>
      <c r="AB21" s="226">
        <v>1118823</v>
      </c>
      <c r="AC21" s="226">
        <v>1038078</v>
      </c>
      <c r="AD21" s="226">
        <v>1038771</v>
      </c>
      <c r="AE21" s="226">
        <v>851292</v>
      </c>
      <c r="AF21" s="226">
        <v>853657</v>
      </c>
      <c r="AG21" s="226">
        <v>1055962</v>
      </c>
      <c r="AH21" s="226">
        <v>1169709</v>
      </c>
      <c r="AI21" s="226">
        <v>922700</v>
      </c>
      <c r="AJ21" s="226">
        <v>983658</v>
      </c>
      <c r="AK21" s="226">
        <v>1069780</v>
      </c>
      <c r="AL21" s="226">
        <v>1147516</v>
      </c>
      <c r="AM21" s="226">
        <v>1043163</v>
      </c>
      <c r="AN21" s="226">
        <v>1155535</v>
      </c>
      <c r="AO21" s="226">
        <v>1744040</v>
      </c>
      <c r="AP21" s="226">
        <v>1863093</v>
      </c>
      <c r="AQ21" s="226">
        <v>1366878</v>
      </c>
      <c r="AR21" s="226">
        <v>1607029</v>
      </c>
      <c r="AS21" s="226">
        <v>1629967</v>
      </c>
      <c r="AT21" s="226">
        <v>1896767</v>
      </c>
      <c r="AU21" s="226">
        <v>1518510</v>
      </c>
      <c r="AV21" s="226">
        <v>1796225</v>
      </c>
      <c r="AW21" s="226">
        <v>1183125</v>
      </c>
      <c r="AX21" s="226">
        <v>1453469</v>
      </c>
      <c r="AY21" s="226">
        <v>1046595</v>
      </c>
      <c r="AZ21" s="226">
        <v>1254983</v>
      </c>
      <c r="BA21" s="226">
        <v>677356</v>
      </c>
      <c r="BB21" s="226">
        <v>919038</v>
      </c>
      <c r="BC21" s="226">
        <v>596115</v>
      </c>
      <c r="BD21" s="226">
        <v>749242</v>
      </c>
      <c r="BE21" s="226">
        <v>754263</v>
      </c>
      <c r="BF21" s="226">
        <v>922631</v>
      </c>
      <c r="BG21" s="226">
        <v>877632</v>
      </c>
    </row>
    <row r="22" spans="2:59">
      <c r="B22" s="232"/>
      <c r="C22" s="231"/>
      <c r="D22" s="231"/>
      <c r="E22" s="231"/>
      <c r="F22" s="231"/>
      <c r="G22" s="231"/>
      <c r="H22" s="231"/>
      <c r="I22" s="231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0"/>
      <c r="U22" s="230"/>
      <c r="V22" s="230"/>
      <c r="W22" s="230"/>
      <c r="X22" s="230"/>
      <c r="Y22" s="230"/>
      <c r="Z22" s="230"/>
      <c r="AA22" s="230"/>
      <c r="AB22" s="230"/>
      <c r="AC22" s="230"/>
      <c r="AD22" s="230"/>
      <c r="AE22" s="230"/>
      <c r="AF22" s="230"/>
      <c r="AG22" s="230"/>
      <c r="AH22" s="230"/>
      <c r="AI22" s="230"/>
      <c r="AJ22" s="230"/>
      <c r="AK22" s="230"/>
      <c r="AL22" s="230"/>
      <c r="AM22" s="230"/>
      <c r="AN22" s="230"/>
      <c r="AO22" s="230"/>
      <c r="AP22" s="230"/>
      <c r="AQ22" s="230"/>
      <c r="AR22" s="230"/>
      <c r="AS22" s="230"/>
      <c r="AT22" s="230"/>
      <c r="AU22" s="230"/>
      <c r="AV22" s="230"/>
      <c r="AW22" s="230"/>
      <c r="AX22" s="230"/>
      <c r="AY22" s="230"/>
      <c r="AZ22" s="230"/>
      <c r="BA22" s="230"/>
      <c r="BB22" s="230"/>
      <c r="BC22" s="230"/>
      <c r="BD22" s="230"/>
      <c r="BE22" s="230"/>
      <c r="BF22" s="230"/>
      <c r="BG22" s="230"/>
    </row>
    <row r="23" spans="2:59">
      <c r="B23" s="225" t="s">
        <v>334</v>
      </c>
      <c r="C23" s="225"/>
      <c r="D23" s="225"/>
      <c r="E23" s="225"/>
      <c r="F23" s="225"/>
      <c r="G23" s="225"/>
      <c r="H23" s="225"/>
      <c r="I23" s="225"/>
      <c r="J23" s="222"/>
      <c r="K23" s="222"/>
      <c r="L23" s="222"/>
      <c r="M23" s="222"/>
      <c r="N23" s="222"/>
      <c r="O23" s="222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  <c r="BG23" s="221"/>
    </row>
    <row r="24" spans="2:59">
      <c r="B24" s="220" t="s">
        <v>243</v>
      </c>
      <c r="C24" s="219">
        <v>270713</v>
      </c>
      <c r="D24" s="219">
        <v>273392</v>
      </c>
      <c r="E24" s="219">
        <v>252704</v>
      </c>
      <c r="F24" s="219">
        <v>455921</v>
      </c>
      <c r="G24" s="219">
        <v>434796</v>
      </c>
      <c r="H24" s="219">
        <v>431259</v>
      </c>
      <c r="I24" s="219">
        <v>421425</v>
      </c>
      <c r="J24" s="217">
        <v>404427</v>
      </c>
      <c r="K24" s="215">
        <v>381942</v>
      </c>
      <c r="L24" s="215">
        <v>378351</v>
      </c>
      <c r="M24" s="215">
        <v>367379</v>
      </c>
      <c r="N24" s="215">
        <v>355264</v>
      </c>
      <c r="O24" s="215">
        <v>352143</v>
      </c>
      <c r="P24" s="214">
        <v>358013</v>
      </c>
      <c r="Q24" s="214">
        <v>356491</v>
      </c>
      <c r="R24" s="214">
        <v>357871</v>
      </c>
      <c r="S24" s="214">
        <v>364613</v>
      </c>
      <c r="T24" s="214">
        <v>368242</v>
      </c>
      <c r="U24" s="214">
        <v>368784</v>
      </c>
      <c r="V24" s="214">
        <v>354413</v>
      </c>
      <c r="W24" s="214">
        <v>344495</v>
      </c>
      <c r="X24" s="214">
        <v>344495</v>
      </c>
      <c r="Y24" s="214">
        <v>684870</v>
      </c>
      <c r="Z24" s="214">
        <v>684870</v>
      </c>
      <c r="AA24" s="214">
        <v>669845</v>
      </c>
      <c r="AB24" s="214">
        <v>669845</v>
      </c>
      <c r="AC24" s="214">
        <v>648652</v>
      </c>
      <c r="AD24" s="214">
        <v>648652</v>
      </c>
      <c r="AE24" s="214">
        <v>626194</v>
      </c>
      <c r="AF24" s="214">
        <v>626194</v>
      </c>
      <c r="AG24" s="214">
        <v>538884</v>
      </c>
      <c r="AH24" s="214">
        <v>593397</v>
      </c>
      <c r="AI24" s="214">
        <v>520055</v>
      </c>
      <c r="AJ24" s="214">
        <v>568059</v>
      </c>
      <c r="AK24" s="214">
        <v>528121</v>
      </c>
      <c r="AL24" s="214">
        <v>569587</v>
      </c>
      <c r="AM24" s="214">
        <v>531827</v>
      </c>
      <c r="AN24" s="214">
        <v>568021</v>
      </c>
      <c r="AO24" s="214">
        <v>530632</v>
      </c>
      <c r="AP24" s="214">
        <v>561088</v>
      </c>
      <c r="AQ24" s="214">
        <v>531563</v>
      </c>
      <c r="AR24" s="214">
        <v>558474</v>
      </c>
      <c r="AS24" s="214">
        <v>521769</v>
      </c>
      <c r="AT24" s="214">
        <v>538114</v>
      </c>
      <c r="AU24" s="214">
        <v>549964</v>
      </c>
      <c r="AV24" s="214">
        <v>92585</v>
      </c>
      <c r="AW24" s="214">
        <v>65859</v>
      </c>
      <c r="AX24" s="214">
        <v>73531</v>
      </c>
      <c r="AY24" s="214">
        <v>541416</v>
      </c>
      <c r="AZ24" s="214">
        <v>441998</v>
      </c>
      <c r="BA24" s="214">
        <v>51458</v>
      </c>
      <c r="BB24" s="214">
        <v>56203</v>
      </c>
      <c r="BC24" s="214">
        <v>45703</v>
      </c>
      <c r="BD24" s="214">
        <v>68645</v>
      </c>
      <c r="BE24" s="214">
        <v>63201</v>
      </c>
      <c r="BF24" s="214">
        <v>67820</v>
      </c>
      <c r="BG24" s="214">
        <v>68444</v>
      </c>
    </row>
    <row r="25" spans="2:59">
      <c r="B25" s="220" t="s">
        <v>253</v>
      </c>
      <c r="C25" s="219">
        <v>208960</v>
      </c>
      <c r="D25" s="219">
        <v>209307</v>
      </c>
      <c r="E25" s="219">
        <v>209082</v>
      </c>
      <c r="F25" s="219">
        <v>208976</v>
      </c>
      <c r="G25" s="219">
        <v>208439</v>
      </c>
      <c r="H25" s="219">
        <v>205580</v>
      </c>
      <c r="I25" s="219">
        <v>206010</v>
      </c>
      <c r="J25" s="217">
        <v>385814</v>
      </c>
      <c r="K25" s="215">
        <v>380921</v>
      </c>
      <c r="L25" s="215">
        <v>383327</v>
      </c>
      <c r="M25" s="215">
        <v>189732</v>
      </c>
      <c r="N25" s="215">
        <v>202545</v>
      </c>
      <c r="O25" s="215">
        <v>194574</v>
      </c>
      <c r="P25" s="214">
        <v>189072</v>
      </c>
      <c r="Q25" s="214">
        <v>188470</v>
      </c>
      <c r="R25" s="214">
        <v>180548</v>
      </c>
      <c r="S25" s="214">
        <v>179421</v>
      </c>
      <c r="T25" s="214">
        <v>178828</v>
      </c>
      <c r="U25" s="214">
        <v>174013</v>
      </c>
      <c r="V25" s="214">
        <v>182529</v>
      </c>
      <c r="W25" s="214">
        <v>175010</v>
      </c>
      <c r="X25" s="214">
        <v>175010</v>
      </c>
      <c r="Y25" s="214">
        <v>219529</v>
      </c>
      <c r="Z25" s="214">
        <v>219529</v>
      </c>
      <c r="AA25" s="214">
        <v>211119</v>
      </c>
      <c r="AB25" s="214">
        <v>211119</v>
      </c>
      <c r="AC25" s="214">
        <v>207298</v>
      </c>
      <c r="AD25" s="214">
        <v>207298</v>
      </c>
      <c r="AE25" s="214">
        <v>197062</v>
      </c>
      <c r="AF25" s="214">
        <v>197062</v>
      </c>
      <c r="AG25" s="214">
        <v>164840</v>
      </c>
      <c r="AH25" s="214">
        <v>193731</v>
      </c>
      <c r="AI25" s="214">
        <v>130447</v>
      </c>
      <c r="AJ25" s="214">
        <v>157692</v>
      </c>
      <c r="AK25" s="214">
        <v>127328</v>
      </c>
      <c r="AL25" s="214">
        <v>153092</v>
      </c>
      <c r="AM25" s="214">
        <v>93394</v>
      </c>
      <c r="AN25" s="214">
        <v>117445</v>
      </c>
      <c r="AO25" s="214">
        <v>90304</v>
      </c>
      <c r="AP25" s="214">
        <v>112671</v>
      </c>
      <c r="AQ25" s="214">
        <v>88399</v>
      </c>
      <c r="AR25" s="214">
        <v>109466</v>
      </c>
      <c r="AS25" s="214">
        <v>85732</v>
      </c>
      <c r="AT25" s="214">
        <v>99635</v>
      </c>
      <c r="AU25" s="214">
        <v>83231</v>
      </c>
      <c r="AV25" s="214">
        <v>96511</v>
      </c>
      <c r="AW25" s="214">
        <v>81037</v>
      </c>
      <c r="AX25" s="214">
        <v>93698</v>
      </c>
      <c r="AY25" s="214">
        <v>79472</v>
      </c>
      <c r="AZ25" s="214">
        <v>91129</v>
      </c>
      <c r="BA25" s="214">
        <v>67013</v>
      </c>
      <c r="BB25" s="214">
        <v>77426</v>
      </c>
      <c r="BC25" s="214">
        <v>62459</v>
      </c>
      <c r="BD25" s="214">
        <v>72092</v>
      </c>
      <c r="BE25" s="214">
        <v>18465</v>
      </c>
      <c r="BF25" s="214">
        <v>26607</v>
      </c>
      <c r="BG25" s="214">
        <v>25242</v>
      </c>
    </row>
    <row r="26" spans="2:59">
      <c r="B26" s="220" t="s">
        <v>247</v>
      </c>
      <c r="C26" s="219">
        <v>3706</v>
      </c>
      <c r="D26" s="219">
        <v>5060</v>
      </c>
      <c r="E26" s="219">
        <v>6087</v>
      </c>
      <c r="F26" s="219">
        <v>7138</v>
      </c>
      <c r="G26" s="219">
        <v>8190</v>
      </c>
      <c r="H26" s="219">
        <v>9273</v>
      </c>
      <c r="I26" s="219">
        <v>10302</v>
      </c>
      <c r="J26" s="217">
        <v>10558</v>
      </c>
      <c r="K26" s="215">
        <v>13030</v>
      </c>
      <c r="L26" s="215">
        <v>12668</v>
      </c>
      <c r="M26" s="215">
        <v>13713</v>
      </c>
      <c r="N26" s="215">
        <v>14770</v>
      </c>
      <c r="O26" s="215">
        <v>15827</v>
      </c>
      <c r="P26" s="214">
        <v>12835</v>
      </c>
      <c r="Q26" s="214">
        <v>13801</v>
      </c>
      <c r="R26" s="214">
        <v>13018</v>
      </c>
      <c r="S26" s="214">
        <v>13839</v>
      </c>
      <c r="T26" s="214">
        <v>127</v>
      </c>
      <c r="U26" s="214">
        <v>140</v>
      </c>
      <c r="V26" s="214">
        <v>152</v>
      </c>
      <c r="W26" s="214">
        <v>165</v>
      </c>
      <c r="X26" s="214">
        <v>165</v>
      </c>
      <c r="Y26" s="214">
        <v>177</v>
      </c>
      <c r="Z26" s="214">
        <v>177</v>
      </c>
      <c r="AA26" s="214">
        <v>190</v>
      </c>
      <c r="AB26" s="214">
        <v>190</v>
      </c>
      <c r="AC26" s="214">
        <v>202</v>
      </c>
      <c r="AD26" s="214">
        <v>202</v>
      </c>
      <c r="AE26" s="214">
        <v>376</v>
      </c>
      <c r="AF26" s="214">
        <v>376</v>
      </c>
      <c r="AG26" s="214">
        <v>227</v>
      </c>
      <c r="AH26" s="214">
        <v>227</v>
      </c>
      <c r="AI26" s="214">
        <v>240</v>
      </c>
      <c r="AJ26" s="214">
        <v>240</v>
      </c>
      <c r="AK26" s="214">
        <v>252</v>
      </c>
      <c r="AL26" s="214">
        <v>252</v>
      </c>
      <c r="AM26" s="214">
        <v>265</v>
      </c>
      <c r="AN26" s="214">
        <v>265</v>
      </c>
      <c r="AO26" s="214">
        <v>277</v>
      </c>
      <c r="AP26" s="214">
        <v>277</v>
      </c>
      <c r="AQ26" s="214">
        <v>290</v>
      </c>
      <c r="AR26" s="214">
        <v>310</v>
      </c>
      <c r="AS26" s="214">
        <v>302</v>
      </c>
      <c r="AT26" s="214">
        <v>323</v>
      </c>
      <c r="AU26" s="214">
        <v>315</v>
      </c>
      <c r="AV26" s="214">
        <v>335</v>
      </c>
      <c r="AW26" s="214">
        <v>327</v>
      </c>
      <c r="AX26" s="214">
        <v>347</v>
      </c>
      <c r="AY26" s="214">
        <v>340</v>
      </c>
      <c r="AZ26" s="214">
        <v>360</v>
      </c>
      <c r="BA26" s="214">
        <v>353</v>
      </c>
      <c r="BB26" s="214">
        <v>373</v>
      </c>
      <c r="BC26" s="214">
        <v>365</v>
      </c>
      <c r="BD26" s="214">
        <v>385</v>
      </c>
      <c r="BE26" s="214">
        <v>378</v>
      </c>
      <c r="BF26" s="214">
        <v>398</v>
      </c>
      <c r="BG26" s="214">
        <v>410</v>
      </c>
    </row>
    <row r="27" spans="2:59">
      <c r="B27" s="220" t="s">
        <v>362</v>
      </c>
      <c r="C27" s="219">
        <v>15750</v>
      </c>
      <c r="D27" s="219">
        <v>15630</v>
      </c>
      <c r="E27" s="219">
        <v>15558</v>
      </c>
      <c r="F27" s="219">
        <v>27528</v>
      </c>
      <c r="G27" s="219">
        <v>30868</v>
      </c>
      <c r="H27" s="219">
        <v>15247</v>
      </c>
      <c r="I27" s="219">
        <v>0</v>
      </c>
      <c r="J27" s="219">
        <v>0</v>
      </c>
      <c r="K27" s="219">
        <v>0</v>
      </c>
      <c r="L27" s="219">
        <v>0</v>
      </c>
      <c r="M27" s="219">
        <v>0</v>
      </c>
      <c r="N27" s="219">
        <v>0</v>
      </c>
      <c r="O27" s="219">
        <v>0</v>
      </c>
      <c r="P27" s="219">
        <v>0</v>
      </c>
      <c r="Q27" s="219">
        <v>0</v>
      </c>
      <c r="R27" s="219">
        <v>0</v>
      </c>
      <c r="S27" s="219">
        <v>0</v>
      </c>
      <c r="T27" s="219">
        <v>0</v>
      </c>
      <c r="U27" s="219">
        <v>0</v>
      </c>
      <c r="V27" s="219">
        <v>0</v>
      </c>
      <c r="W27" s="219">
        <v>0</v>
      </c>
      <c r="X27" s="219">
        <v>0</v>
      </c>
      <c r="Y27" s="219">
        <v>0</v>
      </c>
      <c r="Z27" s="219">
        <v>0</v>
      </c>
      <c r="AA27" s="219">
        <v>0</v>
      </c>
      <c r="AB27" s="219">
        <v>0</v>
      </c>
      <c r="AC27" s="219">
        <v>0</v>
      </c>
      <c r="AD27" s="219">
        <v>0</v>
      </c>
      <c r="AE27" s="219">
        <v>0</v>
      </c>
      <c r="AF27" s="219">
        <v>0</v>
      </c>
      <c r="AG27" s="219">
        <v>0</v>
      </c>
      <c r="AH27" s="219">
        <v>0</v>
      </c>
      <c r="AI27" s="219">
        <v>0</v>
      </c>
      <c r="AJ27" s="219">
        <v>0</v>
      </c>
      <c r="AK27" s="219">
        <v>0</v>
      </c>
      <c r="AL27" s="219">
        <v>0</v>
      </c>
      <c r="AM27" s="219">
        <v>0</v>
      </c>
      <c r="AN27" s="219">
        <v>0</v>
      </c>
      <c r="AO27" s="219">
        <v>0</v>
      </c>
      <c r="AP27" s="219">
        <v>0</v>
      </c>
      <c r="AQ27" s="219">
        <v>0</v>
      </c>
      <c r="AR27" s="219">
        <v>0</v>
      </c>
      <c r="AS27" s="219">
        <v>0</v>
      </c>
      <c r="AT27" s="219">
        <v>0</v>
      </c>
      <c r="AU27" s="219">
        <v>0</v>
      </c>
      <c r="AV27" s="219">
        <v>0</v>
      </c>
      <c r="AW27" s="219">
        <v>0</v>
      </c>
      <c r="AX27" s="219">
        <v>0</v>
      </c>
      <c r="AY27" s="219">
        <v>0</v>
      </c>
      <c r="AZ27" s="219">
        <v>0</v>
      </c>
      <c r="BA27" s="219">
        <v>0</v>
      </c>
      <c r="BB27" s="219">
        <v>0</v>
      </c>
      <c r="BC27" s="219">
        <v>0</v>
      </c>
      <c r="BD27" s="219">
        <v>0</v>
      </c>
      <c r="BE27" s="219">
        <v>0</v>
      </c>
      <c r="BF27" s="219">
        <v>0</v>
      </c>
      <c r="BG27" s="219">
        <v>0</v>
      </c>
    </row>
    <row r="28" spans="2:59">
      <c r="B28" s="220" t="s">
        <v>249</v>
      </c>
      <c r="C28" s="21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7">
        <v>63295</v>
      </c>
      <c r="K28" s="215">
        <v>64333</v>
      </c>
      <c r="L28" s="215">
        <v>68723</v>
      </c>
      <c r="M28" s="215">
        <v>69848</v>
      </c>
      <c r="N28" s="215">
        <v>71994</v>
      </c>
      <c r="O28" s="215">
        <v>74016</v>
      </c>
      <c r="P28" s="214">
        <v>76071</v>
      </c>
      <c r="Q28" s="219">
        <v>0</v>
      </c>
      <c r="R28" s="219">
        <v>0</v>
      </c>
      <c r="S28" s="219">
        <v>0</v>
      </c>
      <c r="T28" s="219">
        <v>0</v>
      </c>
      <c r="U28" s="219">
        <v>0</v>
      </c>
      <c r="V28" s="219">
        <v>0</v>
      </c>
      <c r="W28" s="219">
        <v>0</v>
      </c>
      <c r="X28" s="219">
        <v>0</v>
      </c>
      <c r="Y28" s="219">
        <v>0</v>
      </c>
      <c r="Z28" s="219">
        <v>0</v>
      </c>
      <c r="AA28" s="219">
        <v>0</v>
      </c>
      <c r="AB28" s="219">
        <v>0</v>
      </c>
      <c r="AC28" s="219">
        <v>0</v>
      </c>
      <c r="AD28" s="219">
        <v>0</v>
      </c>
      <c r="AE28" s="219">
        <v>0</v>
      </c>
      <c r="AF28" s="219">
        <v>0</v>
      </c>
      <c r="AG28" s="219">
        <v>0</v>
      </c>
      <c r="AH28" s="219">
        <v>0</v>
      </c>
      <c r="AI28" s="219">
        <v>0</v>
      </c>
      <c r="AJ28" s="219">
        <v>0</v>
      </c>
      <c r="AK28" s="219">
        <v>0</v>
      </c>
      <c r="AL28" s="219">
        <v>0</v>
      </c>
      <c r="AM28" s="219">
        <v>0</v>
      </c>
      <c r="AN28" s="219">
        <v>0</v>
      </c>
      <c r="AO28" s="219">
        <v>0</v>
      </c>
      <c r="AP28" s="219">
        <v>0</v>
      </c>
      <c r="AQ28" s="219">
        <v>0</v>
      </c>
      <c r="AR28" s="219">
        <v>0</v>
      </c>
      <c r="AS28" s="219">
        <v>0</v>
      </c>
      <c r="AT28" s="219">
        <v>0</v>
      </c>
      <c r="AU28" s="219">
        <v>0</v>
      </c>
      <c r="AV28" s="219">
        <v>0</v>
      </c>
      <c r="AW28" s="219">
        <v>0</v>
      </c>
      <c r="AX28" s="219">
        <v>0</v>
      </c>
      <c r="AY28" s="219">
        <v>0</v>
      </c>
      <c r="AZ28" s="219">
        <v>0</v>
      </c>
      <c r="BA28" s="219">
        <v>0</v>
      </c>
      <c r="BB28" s="219">
        <v>0</v>
      </c>
      <c r="BC28" s="219">
        <v>0</v>
      </c>
      <c r="BD28" s="219">
        <v>0</v>
      </c>
      <c r="BE28" s="219">
        <v>0</v>
      </c>
      <c r="BF28" s="219">
        <v>0</v>
      </c>
      <c r="BG28" s="219">
        <v>0</v>
      </c>
    </row>
    <row r="29" spans="2:59">
      <c r="B29" s="220" t="s">
        <v>250</v>
      </c>
      <c r="C29" s="219">
        <v>19590</v>
      </c>
      <c r="D29" s="219">
        <v>20167</v>
      </c>
      <c r="E29" s="219">
        <v>20642</v>
      </c>
      <c r="F29" s="219">
        <v>9906</v>
      </c>
      <c r="G29" s="219">
        <v>10549</v>
      </c>
      <c r="H29" s="219">
        <v>26497</v>
      </c>
      <c r="I29" s="219">
        <v>26731</v>
      </c>
      <c r="J29" s="217">
        <v>6653</v>
      </c>
      <c r="K29" s="215">
        <v>5605</v>
      </c>
      <c r="L29" s="215">
        <v>6136</v>
      </c>
      <c r="M29" s="215">
        <v>6496</v>
      </c>
      <c r="N29" s="215">
        <v>6817</v>
      </c>
      <c r="O29" s="215">
        <v>7132</v>
      </c>
      <c r="P29" s="214">
        <v>7441</v>
      </c>
      <c r="Q29" s="214">
        <v>7598</v>
      </c>
      <c r="R29" s="214">
        <v>7654</v>
      </c>
      <c r="S29" s="214">
        <v>8148</v>
      </c>
      <c r="T29" s="214">
        <v>8340</v>
      </c>
      <c r="U29" s="214">
        <v>8322</v>
      </c>
      <c r="V29" s="214">
        <v>9909</v>
      </c>
      <c r="W29" s="214">
        <v>12511</v>
      </c>
      <c r="X29" s="214">
        <v>12511</v>
      </c>
      <c r="Y29" s="214">
        <v>24065</v>
      </c>
      <c r="Z29" s="214">
        <v>24065</v>
      </c>
      <c r="AA29" s="214">
        <v>23116</v>
      </c>
      <c r="AB29" s="214">
        <v>23116</v>
      </c>
      <c r="AC29" s="214">
        <v>26456</v>
      </c>
      <c r="AD29" s="214">
        <v>26456</v>
      </c>
      <c r="AE29" s="214">
        <v>28441</v>
      </c>
      <c r="AF29" s="214">
        <v>28441</v>
      </c>
      <c r="AG29" s="214">
        <v>16331</v>
      </c>
      <c r="AH29" s="214">
        <v>25873</v>
      </c>
      <c r="AI29" s="214">
        <v>14893</v>
      </c>
      <c r="AJ29" s="214">
        <v>23941</v>
      </c>
      <c r="AK29" s="214">
        <v>20173</v>
      </c>
      <c r="AL29" s="214">
        <v>26807</v>
      </c>
      <c r="AM29" s="214">
        <v>18814</v>
      </c>
      <c r="AN29" s="214">
        <v>26164</v>
      </c>
      <c r="AO29" s="214">
        <v>10304</v>
      </c>
      <c r="AP29" s="214">
        <v>18832</v>
      </c>
      <c r="AQ29" s="214">
        <v>10302</v>
      </c>
      <c r="AR29" s="214">
        <v>17191</v>
      </c>
      <c r="AS29" s="214">
        <v>10577</v>
      </c>
      <c r="AT29" s="214">
        <v>16817</v>
      </c>
      <c r="AU29" s="214">
        <v>16077</v>
      </c>
      <c r="AV29" s="214">
        <v>22006</v>
      </c>
      <c r="AW29" s="214">
        <v>16077</v>
      </c>
      <c r="AX29" s="214">
        <v>21641</v>
      </c>
      <c r="AY29" s="214">
        <v>30556</v>
      </c>
      <c r="AZ29" s="214">
        <v>36169</v>
      </c>
      <c r="BA29" s="214">
        <v>531</v>
      </c>
      <c r="BB29" s="214">
        <v>9634</v>
      </c>
      <c r="BC29" s="214">
        <v>295</v>
      </c>
      <c r="BD29" s="214">
        <v>10354</v>
      </c>
      <c r="BE29" s="214">
        <v>0</v>
      </c>
      <c r="BF29" s="214">
        <v>10007</v>
      </c>
      <c r="BG29" s="214">
        <v>6393</v>
      </c>
    </row>
    <row r="30" spans="2:59">
      <c r="B30" s="220" t="s">
        <v>254</v>
      </c>
      <c r="C30" s="219">
        <v>46509</v>
      </c>
      <c r="D30" s="219">
        <v>49050</v>
      </c>
      <c r="E30" s="219">
        <v>51554</v>
      </c>
      <c r="F30" s="219">
        <v>54000</v>
      </c>
      <c r="G30" s="219">
        <v>56376</v>
      </c>
      <c r="H30" s="219">
        <v>58720</v>
      </c>
      <c r="I30" s="219">
        <v>61049</v>
      </c>
      <c r="J30" s="217">
        <v>20399</v>
      </c>
      <c r="K30" s="215">
        <v>20580</v>
      </c>
      <c r="L30" s="215">
        <v>21211</v>
      </c>
      <c r="M30" s="215">
        <v>21323</v>
      </c>
      <c r="N30" s="215">
        <v>21385</v>
      </c>
      <c r="O30" s="215">
        <v>21539</v>
      </c>
      <c r="P30" s="214">
        <v>21616</v>
      </c>
      <c r="Q30" s="214" t="s">
        <v>80</v>
      </c>
      <c r="R30" s="214" t="s">
        <v>80</v>
      </c>
      <c r="S30" s="214" t="s">
        <v>80</v>
      </c>
      <c r="T30" s="214" t="s">
        <v>80</v>
      </c>
      <c r="U30" s="214" t="s">
        <v>80</v>
      </c>
      <c r="V30" s="214" t="s">
        <v>80</v>
      </c>
      <c r="W30" s="214" t="s">
        <v>80</v>
      </c>
      <c r="X30" s="214" t="s">
        <v>80</v>
      </c>
      <c r="Y30" s="214" t="s">
        <v>80</v>
      </c>
      <c r="Z30" s="214" t="s">
        <v>80</v>
      </c>
      <c r="AA30" s="214" t="s">
        <v>80</v>
      </c>
      <c r="AB30" s="214" t="s">
        <v>80</v>
      </c>
      <c r="AC30" s="214" t="s">
        <v>80</v>
      </c>
      <c r="AD30" s="214" t="s">
        <v>80</v>
      </c>
      <c r="AE30" s="214" t="s">
        <v>80</v>
      </c>
      <c r="AF30" s="214" t="s">
        <v>80</v>
      </c>
      <c r="AG30" s="214" t="s">
        <v>80</v>
      </c>
      <c r="AH30" s="214" t="s">
        <v>80</v>
      </c>
      <c r="AI30" s="214" t="s">
        <v>80</v>
      </c>
      <c r="AJ30" s="214" t="s">
        <v>80</v>
      </c>
      <c r="AK30" s="214" t="s">
        <v>80</v>
      </c>
      <c r="AL30" s="214" t="s">
        <v>80</v>
      </c>
      <c r="AM30" s="214" t="s">
        <v>80</v>
      </c>
      <c r="AN30" s="214" t="s">
        <v>80</v>
      </c>
      <c r="AO30" s="214" t="s">
        <v>80</v>
      </c>
      <c r="AP30" s="214" t="s">
        <v>80</v>
      </c>
      <c r="AQ30" s="214" t="s">
        <v>80</v>
      </c>
      <c r="AR30" s="214" t="s">
        <v>80</v>
      </c>
      <c r="AS30" s="214" t="s">
        <v>80</v>
      </c>
      <c r="AT30" s="214" t="s">
        <v>80</v>
      </c>
      <c r="AU30" s="214" t="s">
        <v>80</v>
      </c>
      <c r="AV30" s="214" t="s">
        <v>80</v>
      </c>
      <c r="AW30" s="214" t="s">
        <v>80</v>
      </c>
      <c r="AX30" s="214" t="s">
        <v>80</v>
      </c>
      <c r="AY30" s="214" t="s">
        <v>80</v>
      </c>
      <c r="AZ30" s="214" t="s">
        <v>80</v>
      </c>
      <c r="BA30" s="214" t="s">
        <v>80</v>
      </c>
      <c r="BB30" s="214" t="s">
        <v>80</v>
      </c>
      <c r="BC30" s="214" t="s">
        <v>80</v>
      </c>
      <c r="BD30" s="214" t="s">
        <v>80</v>
      </c>
      <c r="BE30" s="214" t="s">
        <v>80</v>
      </c>
      <c r="BF30" s="214" t="s">
        <v>80</v>
      </c>
      <c r="BG30" s="214" t="s">
        <v>80</v>
      </c>
    </row>
    <row r="31" spans="2:59">
      <c r="B31" s="220" t="s">
        <v>373</v>
      </c>
      <c r="C31" s="217">
        <v>181359</v>
      </c>
      <c r="D31" s="217">
        <v>140384</v>
      </c>
      <c r="E31" s="217">
        <v>134278</v>
      </c>
      <c r="F31" s="217">
        <v>0</v>
      </c>
      <c r="G31" s="217">
        <v>0</v>
      </c>
      <c r="H31" s="217">
        <v>0</v>
      </c>
      <c r="I31" s="217">
        <v>0</v>
      </c>
      <c r="J31" s="217">
        <v>0</v>
      </c>
      <c r="K31" s="214" t="s">
        <v>80</v>
      </c>
      <c r="L31" s="214" t="s">
        <v>80</v>
      </c>
      <c r="M31" s="214" t="s">
        <v>80</v>
      </c>
      <c r="N31" s="214" t="s">
        <v>80</v>
      </c>
      <c r="O31" s="214" t="s">
        <v>80</v>
      </c>
      <c r="P31" s="214" t="s">
        <v>80</v>
      </c>
      <c r="Q31" s="214" t="s">
        <v>80</v>
      </c>
      <c r="R31" s="214" t="s">
        <v>80</v>
      </c>
      <c r="S31" s="214" t="s">
        <v>80</v>
      </c>
      <c r="T31" s="214" t="s">
        <v>80</v>
      </c>
      <c r="U31" s="214" t="s">
        <v>80</v>
      </c>
      <c r="V31" s="214" t="s">
        <v>80</v>
      </c>
      <c r="W31" s="214" t="s">
        <v>80</v>
      </c>
      <c r="X31" s="214" t="s">
        <v>80</v>
      </c>
      <c r="Y31" s="214" t="s">
        <v>80</v>
      </c>
      <c r="Z31" s="214" t="s">
        <v>80</v>
      </c>
      <c r="AA31" s="214" t="s">
        <v>80</v>
      </c>
      <c r="AB31" s="214" t="s">
        <v>80</v>
      </c>
      <c r="AC31" s="214" t="s">
        <v>80</v>
      </c>
      <c r="AD31" s="214" t="s">
        <v>80</v>
      </c>
      <c r="AE31" s="214" t="s">
        <v>80</v>
      </c>
      <c r="AF31" s="214" t="s">
        <v>80</v>
      </c>
      <c r="AG31" s="214" t="s">
        <v>80</v>
      </c>
      <c r="AH31" s="214" t="s">
        <v>80</v>
      </c>
      <c r="AI31" s="214" t="s">
        <v>80</v>
      </c>
      <c r="AJ31" s="214" t="s">
        <v>80</v>
      </c>
      <c r="AK31" s="214" t="s">
        <v>80</v>
      </c>
      <c r="AL31" s="214" t="s">
        <v>80</v>
      </c>
      <c r="AM31" s="214" t="s">
        <v>80</v>
      </c>
      <c r="AN31" s="214" t="s">
        <v>80</v>
      </c>
      <c r="AO31" s="214" t="s">
        <v>80</v>
      </c>
      <c r="AP31" s="214" t="s">
        <v>80</v>
      </c>
      <c r="AQ31" s="214" t="s">
        <v>80</v>
      </c>
      <c r="AR31" s="214" t="s">
        <v>80</v>
      </c>
      <c r="AS31" s="214" t="s">
        <v>80</v>
      </c>
      <c r="AT31" s="214" t="s">
        <v>80</v>
      </c>
      <c r="AU31" s="214" t="s">
        <v>80</v>
      </c>
      <c r="AV31" s="214" t="s">
        <v>80</v>
      </c>
      <c r="AW31" s="214" t="s">
        <v>80</v>
      </c>
      <c r="AX31" s="214" t="s">
        <v>80</v>
      </c>
      <c r="AY31" s="214" t="s">
        <v>80</v>
      </c>
      <c r="AZ31" s="214" t="s">
        <v>80</v>
      </c>
      <c r="BA31" s="214" t="s">
        <v>80</v>
      </c>
      <c r="BB31" s="214" t="s">
        <v>80</v>
      </c>
      <c r="BC31" s="214" t="s">
        <v>80</v>
      </c>
      <c r="BD31" s="214" t="s">
        <v>80</v>
      </c>
      <c r="BE31" s="214" t="s">
        <v>80</v>
      </c>
      <c r="BF31" s="214" t="s">
        <v>80</v>
      </c>
      <c r="BG31" s="214">
        <v>2870</v>
      </c>
    </row>
    <row r="32" spans="2:59" hidden="1" outlineLevel="1">
      <c r="B32" s="220" t="s">
        <v>255</v>
      </c>
      <c r="C32" s="217">
        <v>0</v>
      </c>
      <c r="D32" s="217">
        <v>0</v>
      </c>
      <c r="E32" s="217">
        <v>0</v>
      </c>
      <c r="F32" s="217">
        <v>0</v>
      </c>
      <c r="G32" s="217">
        <v>0</v>
      </c>
      <c r="H32" s="217">
        <v>0</v>
      </c>
      <c r="I32" s="217">
        <v>0</v>
      </c>
      <c r="J32" s="217">
        <v>0</v>
      </c>
      <c r="K32" s="214" t="s">
        <v>80</v>
      </c>
      <c r="L32" s="214" t="s">
        <v>80</v>
      </c>
      <c r="M32" s="214" t="s">
        <v>80</v>
      </c>
      <c r="N32" s="214" t="s">
        <v>80</v>
      </c>
      <c r="O32" s="214" t="s">
        <v>80</v>
      </c>
      <c r="P32" s="214" t="s">
        <v>80</v>
      </c>
      <c r="Q32" s="214" t="s">
        <v>80</v>
      </c>
      <c r="R32" s="214" t="s">
        <v>80</v>
      </c>
      <c r="S32" s="214" t="s">
        <v>80</v>
      </c>
      <c r="T32" s="214" t="s">
        <v>80</v>
      </c>
      <c r="U32" s="214" t="s">
        <v>80</v>
      </c>
      <c r="V32" s="214" t="s">
        <v>80</v>
      </c>
      <c r="W32" s="214" t="s">
        <v>80</v>
      </c>
      <c r="X32" s="214" t="s">
        <v>80</v>
      </c>
      <c r="Y32" s="214" t="s">
        <v>80</v>
      </c>
      <c r="Z32" s="214" t="s">
        <v>80</v>
      </c>
      <c r="AA32" s="214" t="s">
        <v>80</v>
      </c>
      <c r="AB32" s="214" t="s">
        <v>80</v>
      </c>
      <c r="AC32" s="214" t="s">
        <v>80</v>
      </c>
      <c r="AD32" s="214" t="s">
        <v>80</v>
      </c>
      <c r="AE32" s="214" t="s">
        <v>80</v>
      </c>
      <c r="AF32" s="214" t="s">
        <v>80</v>
      </c>
      <c r="AG32" s="214" t="s">
        <v>80</v>
      </c>
      <c r="AH32" s="214" t="s">
        <v>80</v>
      </c>
      <c r="AI32" s="214" t="s">
        <v>80</v>
      </c>
      <c r="AJ32" s="214" t="s">
        <v>80</v>
      </c>
      <c r="AK32" s="214" t="s">
        <v>80</v>
      </c>
      <c r="AL32" s="214" t="s">
        <v>80</v>
      </c>
      <c r="AM32" s="214" t="s">
        <v>80</v>
      </c>
      <c r="AN32" s="214" t="s">
        <v>80</v>
      </c>
      <c r="AO32" s="214" t="s">
        <v>80</v>
      </c>
      <c r="AP32" s="214" t="s">
        <v>80</v>
      </c>
      <c r="AQ32" s="214" t="s">
        <v>80</v>
      </c>
      <c r="AR32" s="214" t="s">
        <v>80</v>
      </c>
      <c r="AS32" s="214" t="s">
        <v>80</v>
      </c>
      <c r="AT32" s="214" t="s">
        <v>80</v>
      </c>
      <c r="AU32" s="214" t="s">
        <v>80</v>
      </c>
      <c r="AV32" s="214">
        <v>369142</v>
      </c>
      <c r="AW32" s="214" t="s">
        <v>80</v>
      </c>
      <c r="AX32" s="214" t="s">
        <v>80</v>
      </c>
      <c r="AY32" s="214" t="s">
        <v>80</v>
      </c>
      <c r="AZ32" s="214" t="s">
        <v>80</v>
      </c>
      <c r="BA32" s="214" t="s">
        <v>80</v>
      </c>
      <c r="BB32" s="214" t="s">
        <v>80</v>
      </c>
      <c r="BC32" s="214" t="s">
        <v>80</v>
      </c>
      <c r="BD32" s="214" t="s">
        <v>80</v>
      </c>
      <c r="BE32" s="214" t="s">
        <v>80</v>
      </c>
      <c r="BF32" s="214" t="s">
        <v>80</v>
      </c>
      <c r="BG32" s="214" t="s">
        <v>80</v>
      </c>
    </row>
    <row r="33" spans="2:59" hidden="1" outlineLevel="1">
      <c r="B33" s="220" t="s">
        <v>256</v>
      </c>
      <c r="C33" s="217">
        <v>0</v>
      </c>
      <c r="D33" s="217">
        <v>0</v>
      </c>
      <c r="E33" s="217">
        <v>0</v>
      </c>
      <c r="F33" s="217">
        <v>0</v>
      </c>
      <c r="G33" s="217">
        <v>0</v>
      </c>
      <c r="H33" s="217">
        <v>0</v>
      </c>
      <c r="I33" s="217">
        <v>0</v>
      </c>
      <c r="J33" s="217">
        <v>0</v>
      </c>
      <c r="K33" s="214" t="s">
        <v>80</v>
      </c>
      <c r="L33" s="214" t="s">
        <v>80</v>
      </c>
      <c r="M33" s="214" t="s">
        <v>80</v>
      </c>
      <c r="N33" s="214" t="s">
        <v>80</v>
      </c>
      <c r="O33" s="214" t="s">
        <v>80</v>
      </c>
      <c r="P33" s="214" t="s">
        <v>80</v>
      </c>
      <c r="Q33" s="214" t="s">
        <v>80</v>
      </c>
      <c r="R33" s="214" t="s">
        <v>80</v>
      </c>
      <c r="S33" s="214" t="s">
        <v>80</v>
      </c>
      <c r="T33" s="214" t="s">
        <v>80</v>
      </c>
      <c r="U33" s="214" t="s">
        <v>80</v>
      </c>
      <c r="V33" s="214" t="s">
        <v>80</v>
      </c>
      <c r="W33" s="214" t="s">
        <v>80</v>
      </c>
      <c r="X33" s="214" t="s">
        <v>80</v>
      </c>
      <c r="Y33" s="214" t="s">
        <v>80</v>
      </c>
      <c r="Z33" s="214" t="s">
        <v>80</v>
      </c>
      <c r="AA33" s="214" t="s">
        <v>80</v>
      </c>
      <c r="AB33" s="214" t="s">
        <v>80</v>
      </c>
      <c r="AC33" s="214" t="s">
        <v>80</v>
      </c>
      <c r="AD33" s="214" t="s">
        <v>80</v>
      </c>
      <c r="AE33" s="214" t="s">
        <v>80</v>
      </c>
      <c r="AF33" s="214" t="s">
        <v>80</v>
      </c>
      <c r="AG33" s="214" t="s">
        <v>80</v>
      </c>
      <c r="AH33" s="214" t="s">
        <v>80</v>
      </c>
      <c r="AI33" s="214" t="s">
        <v>80</v>
      </c>
      <c r="AJ33" s="214" t="s">
        <v>80</v>
      </c>
      <c r="AK33" s="214" t="s">
        <v>80</v>
      </c>
      <c r="AL33" s="214" t="s">
        <v>80</v>
      </c>
      <c r="AM33" s="214" t="s">
        <v>80</v>
      </c>
      <c r="AN33" s="214" t="s">
        <v>80</v>
      </c>
      <c r="AO33" s="214" t="s">
        <v>80</v>
      </c>
      <c r="AP33" s="214" t="s">
        <v>80</v>
      </c>
      <c r="AQ33" s="214" t="s">
        <v>80</v>
      </c>
      <c r="AR33" s="214" t="s">
        <v>80</v>
      </c>
      <c r="AS33" s="214" t="s">
        <v>80</v>
      </c>
      <c r="AT33" s="214" t="s">
        <v>80</v>
      </c>
      <c r="AU33" s="214" t="s">
        <v>80</v>
      </c>
      <c r="AV33" s="214" t="s">
        <v>80</v>
      </c>
      <c r="AW33" s="214" t="s">
        <v>80</v>
      </c>
      <c r="AX33" s="214" t="s">
        <v>80</v>
      </c>
      <c r="AY33" s="214" t="s">
        <v>80</v>
      </c>
      <c r="AZ33" s="214" t="s">
        <v>80</v>
      </c>
      <c r="BA33" s="214" t="s">
        <v>80</v>
      </c>
      <c r="BB33" s="214" t="s">
        <v>80</v>
      </c>
      <c r="BC33" s="214">
        <v>1085</v>
      </c>
      <c r="BD33" s="214">
        <v>1085</v>
      </c>
      <c r="BE33" s="214" t="s">
        <v>80</v>
      </c>
      <c r="BF33" s="214" t="s">
        <v>80</v>
      </c>
      <c r="BG33" s="214" t="s">
        <v>80</v>
      </c>
    </row>
    <row r="34" spans="2:59" collapsed="1">
      <c r="B34" s="220" t="s">
        <v>257</v>
      </c>
      <c r="C34" s="219">
        <v>68182</v>
      </c>
      <c r="D34" s="219">
        <v>65463</v>
      </c>
      <c r="E34" s="219">
        <v>64957</v>
      </c>
      <c r="F34" s="219">
        <v>61524</v>
      </c>
      <c r="G34" s="219">
        <v>59178</v>
      </c>
      <c r="H34" s="219">
        <v>53282</v>
      </c>
      <c r="I34" s="219">
        <v>50302</v>
      </c>
      <c r="J34" s="217">
        <v>22305</v>
      </c>
      <c r="K34" s="215">
        <v>19027</v>
      </c>
      <c r="L34" s="215">
        <v>16987</v>
      </c>
      <c r="M34" s="215">
        <v>15809</v>
      </c>
      <c r="N34" s="215">
        <v>14335</v>
      </c>
      <c r="O34" s="215">
        <v>13280</v>
      </c>
      <c r="P34" s="214">
        <v>12685</v>
      </c>
      <c r="Q34" s="214">
        <v>9602</v>
      </c>
      <c r="R34" s="214">
        <v>9495</v>
      </c>
      <c r="S34" s="214">
        <v>9062</v>
      </c>
      <c r="T34" s="214">
        <v>8985</v>
      </c>
      <c r="U34" s="214">
        <v>7371</v>
      </c>
      <c r="V34" s="214">
        <v>3090</v>
      </c>
      <c r="W34" s="214">
        <v>705</v>
      </c>
      <c r="X34" s="214">
        <v>705</v>
      </c>
      <c r="Y34" s="214">
        <v>695</v>
      </c>
      <c r="Z34" s="214">
        <v>695</v>
      </c>
      <c r="AA34" s="214">
        <v>684</v>
      </c>
      <c r="AB34" s="214">
        <v>684</v>
      </c>
      <c r="AC34" s="214">
        <v>673</v>
      </c>
      <c r="AD34" s="214">
        <v>673</v>
      </c>
      <c r="AE34" s="214">
        <v>663</v>
      </c>
      <c r="AF34" s="214">
        <v>663</v>
      </c>
      <c r="AG34" s="214">
        <v>654</v>
      </c>
      <c r="AH34" s="214">
        <v>654</v>
      </c>
      <c r="AI34" s="214">
        <v>645</v>
      </c>
      <c r="AJ34" s="214">
        <v>645</v>
      </c>
      <c r="AK34" s="214">
        <v>633</v>
      </c>
      <c r="AL34" s="214">
        <v>633</v>
      </c>
      <c r="AM34" s="214">
        <v>628</v>
      </c>
      <c r="AN34" s="214">
        <v>628</v>
      </c>
      <c r="AO34" s="214">
        <v>10771</v>
      </c>
      <c r="AP34" s="214">
        <v>10771</v>
      </c>
      <c r="AQ34" s="214">
        <v>10805</v>
      </c>
      <c r="AR34" s="214">
        <v>10805</v>
      </c>
      <c r="AS34" s="214">
        <v>11990</v>
      </c>
      <c r="AT34" s="214">
        <v>11990</v>
      </c>
      <c r="AU34" s="214">
        <v>12775</v>
      </c>
      <c r="AV34" s="214">
        <v>12775</v>
      </c>
      <c r="AW34" s="214">
        <v>56578</v>
      </c>
      <c r="AX34" s="214">
        <v>56578</v>
      </c>
      <c r="AY34" s="214">
        <v>12434</v>
      </c>
      <c r="AZ34" s="214">
        <v>50658</v>
      </c>
      <c r="BA34" s="214">
        <v>52972</v>
      </c>
      <c r="BB34" s="214">
        <v>52972</v>
      </c>
      <c r="BC34" s="214">
        <v>42241</v>
      </c>
      <c r="BD34" s="214">
        <v>42241</v>
      </c>
      <c r="BE34" s="214">
        <v>48256</v>
      </c>
      <c r="BF34" s="214">
        <v>48256</v>
      </c>
      <c r="BG34" s="214">
        <v>37201</v>
      </c>
    </row>
    <row r="35" spans="2:59">
      <c r="B35" s="212" t="s">
        <v>228</v>
      </c>
      <c r="C35" s="211">
        <f>SUM(C36:C39)</f>
        <v>9148003</v>
      </c>
      <c r="D35" s="211">
        <f>SUM(D36:D39)</f>
        <v>8622401</v>
      </c>
      <c r="E35" s="211">
        <f>SUM(E36:E39)</f>
        <v>8588690</v>
      </c>
      <c r="F35" s="211">
        <f>SUM(F36:F39)</f>
        <v>9024572</v>
      </c>
      <c r="G35" s="211">
        <f>SUM(G36:G39)</f>
        <v>8839983</v>
      </c>
      <c r="H35" s="211">
        <v>8686643</v>
      </c>
      <c r="I35" s="211">
        <v>775819</v>
      </c>
      <c r="J35" s="211">
        <v>913451</v>
      </c>
      <c r="K35" s="210">
        <v>885438</v>
      </c>
      <c r="L35" s="210">
        <v>887403</v>
      </c>
      <c r="M35" s="210">
        <v>684300</v>
      </c>
      <c r="N35" s="210">
        <v>687110</v>
      </c>
      <c r="O35" s="210">
        <v>678511</v>
      </c>
      <c r="P35" s="209">
        <v>677733</v>
      </c>
      <c r="Q35" s="209">
        <v>575962</v>
      </c>
      <c r="R35" s="209">
        <v>568586</v>
      </c>
      <c r="S35" s="209">
        <v>575083</v>
      </c>
      <c r="T35" s="209">
        <v>564522</v>
      </c>
      <c r="U35" s="209">
        <v>558630</v>
      </c>
      <c r="V35" s="209">
        <v>550093</v>
      </c>
      <c r="W35" s="209">
        <v>532886</v>
      </c>
      <c r="X35" s="209">
        <v>532886</v>
      </c>
      <c r="Y35" s="209">
        <v>929336</v>
      </c>
      <c r="Z35" s="209">
        <v>929336</v>
      </c>
      <c r="AA35" s="209">
        <v>904954</v>
      </c>
      <c r="AB35" s="209">
        <v>904954</v>
      </c>
      <c r="AC35" s="209">
        <v>883281</v>
      </c>
      <c r="AD35" s="209">
        <v>883281</v>
      </c>
      <c r="AE35" s="209">
        <v>852736</v>
      </c>
      <c r="AF35" s="209">
        <v>852736</v>
      </c>
      <c r="AG35" s="209">
        <v>720936</v>
      </c>
      <c r="AH35" s="209">
        <v>813882</v>
      </c>
      <c r="AI35" s="209">
        <v>666280</v>
      </c>
      <c r="AJ35" s="209">
        <v>750577</v>
      </c>
      <c r="AK35" s="209">
        <v>676508</v>
      </c>
      <c r="AL35" s="209">
        <v>750371</v>
      </c>
      <c r="AM35" s="209">
        <v>644928</v>
      </c>
      <c r="AN35" s="209">
        <v>712523</v>
      </c>
      <c r="AO35" s="209">
        <v>642289</v>
      </c>
      <c r="AP35" s="209">
        <v>703639</v>
      </c>
      <c r="AQ35" s="209">
        <v>641359</v>
      </c>
      <c r="AR35" s="209">
        <v>696246</v>
      </c>
      <c r="AS35" s="209">
        <v>630370</v>
      </c>
      <c r="AT35" s="209">
        <v>666879</v>
      </c>
      <c r="AU35" s="209">
        <v>662362</v>
      </c>
      <c r="AV35" s="209">
        <v>593354</v>
      </c>
      <c r="AW35" s="209">
        <v>219878</v>
      </c>
      <c r="AX35" s="209">
        <v>245795</v>
      </c>
      <c r="AY35" s="209">
        <v>664218</v>
      </c>
      <c r="AZ35" s="209">
        <v>620314</v>
      </c>
      <c r="BA35" s="209">
        <v>172327</v>
      </c>
      <c r="BB35" s="209">
        <v>196608</v>
      </c>
      <c r="BC35" s="209">
        <v>152147</v>
      </c>
      <c r="BD35" s="209">
        <v>194802</v>
      </c>
      <c r="BE35" s="209">
        <v>130300</v>
      </c>
      <c r="BF35" s="209">
        <v>153088</v>
      </c>
      <c r="BG35" s="209">
        <v>140560</v>
      </c>
    </row>
    <row r="36" spans="2:59">
      <c r="B36" s="220" t="s">
        <v>229</v>
      </c>
      <c r="C36" s="217">
        <v>0</v>
      </c>
      <c r="D36" s="219">
        <v>166</v>
      </c>
      <c r="E36" s="219">
        <v>166</v>
      </c>
      <c r="F36" s="219">
        <v>168</v>
      </c>
      <c r="G36" s="219">
        <v>170</v>
      </c>
      <c r="H36" s="219">
        <v>170</v>
      </c>
      <c r="I36" s="219">
        <v>250</v>
      </c>
      <c r="J36" s="217">
        <v>251</v>
      </c>
      <c r="K36" s="215">
        <v>248</v>
      </c>
      <c r="L36" s="215">
        <v>1113</v>
      </c>
      <c r="M36" s="215">
        <v>1105</v>
      </c>
      <c r="N36" s="215">
        <v>1094</v>
      </c>
      <c r="O36" s="215">
        <v>1086</v>
      </c>
      <c r="P36" s="214">
        <v>1078</v>
      </c>
      <c r="Q36" s="214">
        <v>1071</v>
      </c>
      <c r="R36" s="214">
        <v>1066</v>
      </c>
      <c r="S36" s="214">
        <v>1048</v>
      </c>
      <c r="T36" s="214">
        <v>1017</v>
      </c>
      <c r="U36" s="214">
        <v>1017</v>
      </c>
      <c r="V36" s="214">
        <v>1042</v>
      </c>
      <c r="W36" s="214">
        <v>1036</v>
      </c>
      <c r="X36" s="214">
        <v>1036</v>
      </c>
      <c r="Y36" s="214">
        <v>1020</v>
      </c>
      <c r="Z36" s="214">
        <v>-1</v>
      </c>
      <c r="AA36" s="214" t="s">
        <v>80</v>
      </c>
      <c r="AB36" s="214" t="s">
        <v>80</v>
      </c>
      <c r="AC36" s="214">
        <v>1074</v>
      </c>
      <c r="AD36" s="214" t="s">
        <v>80</v>
      </c>
      <c r="AE36" s="214">
        <v>1866</v>
      </c>
      <c r="AF36" s="214" t="s">
        <v>80</v>
      </c>
      <c r="AG36" s="214">
        <v>247398</v>
      </c>
      <c r="AH36" s="214">
        <v>0</v>
      </c>
      <c r="AI36" s="214">
        <v>256434</v>
      </c>
      <c r="AJ36" s="214">
        <v>54903</v>
      </c>
      <c r="AK36" s="214">
        <v>212807</v>
      </c>
      <c r="AL36" s="214" t="s">
        <v>80</v>
      </c>
      <c r="AM36" s="214">
        <v>220274</v>
      </c>
      <c r="AN36" s="214" t="s">
        <v>80</v>
      </c>
      <c r="AO36" s="214">
        <v>229188</v>
      </c>
      <c r="AP36" s="214" t="s">
        <v>80</v>
      </c>
      <c r="AQ36" s="214">
        <v>253159</v>
      </c>
      <c r="AR36" s="214" t="s">
        <v>80</v>
      </c>
      <c r="AS36" s="214">
        <v>262000</v>
      </c>
      <c r="AT36" s="214" t="s">
        <v>80</v>
      </c>
      <c r="AU36" s="214">
        <v>271905</v>
      </c>
      <c r="AV36" s="214" t="s">
        <v>80</v>
      </c>
      <c r="AW36" s="214">
        <v>273156</v>
      </c>
      <c r="AX36" s="214" t="s">
        <v>80</v>
      </c>
      <c r="AY36" s="214">
        <v>275506</v>
      </c>
      <c r="AZ36" s="214">
        <v>10</v>
      </c>
      <c r="BA36" s="214">
        <v>249702</v>
      </c>
      <c r="BB36" s="214">
        <v>10</v>
      </c>
      <c r="BC36" s="214">
        <v>249590</v>
      </c>
      <c r="BD36" s="214">
        <v>10</v>
      </c>
      <c r="BE36" s="214">
        <v>254802</v>
      </c>
      <c r="BF36" s="214">
        <v>9</v>
      </c>
      <c r="BG36" s="214" t="s">
        <v>80</v>
      </c>
    </row>
    <row r="37" spans="2:59" hidden="1" outlineLevel="1">
      <c r="B37" s="220" t="s">
        <v>230</v>
      </c>
      <c r="C37" s="217">
        <v>0</v>
      </c>
      <c r="D37" s="217">
        <v>0</v>
      </c>
      <c r="E37" s="217">
        <v>0</v>
      </c>
      <c r="F37" s="217">
        <v>0</v>
      </c>
      <c r="G37" s="217">
        <v>0</v>
      </c>
      <c r="H37" s="217">
        <v>0</v>
      </c>
      <c r="I37" s="217">
        <v>0</v>
      </c>
      <c r="J37" s="217">
        <v>0</v>
      </c>
      <c r="K37" s="214" t="s">
        <v>80</v>
      </c>
      <c r="L37" s="214" t="s">
        <v>80</v>
      </c>
      <c r="M37" s="214" t="s">
        <v>80</v>
      </c>
      <c r="N37" s="214" t="s">
        <v>80</v>
      </c>
      <c r="O37" s="214" t="s">
        <v>80</v>
      </c>
      <c r="P37" s="214" t="s">
        <v>80</v>
      </c>
      <c r="Q37" s="214" t="s">
        <v>80</v>
      </c>
      <c r="R37" s="214" t="s">
        <v>80</v>
      </c>
      <c r="S37" s="214" t="s">
        <v>80</v>
      </c>
      <c r="T37" s="214" t="s">
        <v>80</v>
      </c>
      <c r="U37" s="214" t="s">
        <v>80</v>
      </c>
      <c r="V37" s="214" t="s">
        <v>80</v>
      </c>
      <c r="W37" s="214" t="s">
        <v>80</v>
      </c>
      <c r="X37" s="214" t="s">
        <v>80</v>
      </c>
      <c r="Y37" s="214" t="s">
        <v>80</v>
      </c>
      <c r="Z37" s="214" t="s">
        <v>80</v>
      </c>
      <c r="AA37" s="214">
        <v>1025</v>
      </c>
      <c r="AB37" s="214">
        <v>-1</v>
      </c>
      <c r="AC37" s="214">
        <v>-1</v>
      </c>
      <c r="AD37" s="214" t="s">
        <v>80</v>
      </c>
      <c r="AE37" s="214" t="s">
        <v>80</v>
      </c>
      <c r="AF37" s="214" t="s">
        <v>80</v>
      </c>
      <c r="AG37" s="214" t="s">
        <v>80</v>
      </c>
      <c r="AH37" s="214" t="s">
        <v>80</v>
      </c>
      <c r="AI37" s="214" t="s">
        <v>80</v>
      </c>
      <c r="AJ37" s="214">
        <v>0</v>
      </c>
      <c r="AK37" s="214" t="s">
        <v>80</v>
      </c>
      <c r="AL37" s="214" t="s">
        <v>80</v>
      </c>
      <c r="AM37" s="214" t="s">
        <v>80</v>
      </c>
      <c r="AN37" s="214" t="s">
        <v>80</v>
      </c>
      <c r="AO37" s="214" t="s">
        <v>80</v>
      </c>
      <c r="AP37" s="214" t="s">
        <v>80</v>
      </c>
      <c r="AQ37" s="214" t="s">
        <v>80</v>
      </c>
      <c r="AR37" s="214" t="s">
        <v>80</v>
      </c>
      <c r="AS37" s="214" t="s">
        <v>80</v>
      </c>
      <c r="AT37" s="214" t="s">
        <v>80</v>
      </c>
      <c r="AU37" s="214" t="s">
        <v>80</v>
      </c>
      <c r="AV37" s="214" t="s">
        <v>80</v>
      </c>
      <c r="AW37" s="214" t="s">
        <v>80</v>
      </c>
      <c r="AX37" s="214" t="s">
        <v>80</v>
      </c>
      <c r="AY37" s="214" t="s">
        <v>80</v>
      </c>
      <c r="AZ37" s="214" t="s">
        <v>80</v>
      </c>
      <c r="BA37" s="214" t="s">
        <v>80</v>
      </c>
      <c r="BB37" s="214">
        <v>52881</v>
      </c>
      <c r="BC37" s="214" t="s">
        <v>80</v>
      </c>
      <c r="BD37" s="214">
        <v>53180</v>
      </c>
      <c r="BE37" s="214" t="s">
        <v>80</v>
      </c>
      <c r="BF37" s="214">
        <v>53007</v>
      </c>
      <c r="BG37" s="214">
        <v>51603</v>
      </c>
    </row>
    <row r="38" spans="2:59" collapsed="1">
      <c r="B38" s="220" t="s">
        <v>231</v>
      </c>
      <c r="C38" s="219">
        <v>423377</v>
      </c>
      <c r="D38" s="219">
        <v>424692</v>
      </c>
      <c r="E38" s="219">
        <v>433083</v>
      </c>
      <c r="F38" s="219">
        <v>552651</v>
      </c>
      <c r="G38" s="219">
        <v>542715</v>
      </c>
      <c r="H38" s="219">
        <v>534388</v>
      </c>
      <c r="I38" s="219">
        <v>545424</v>
      </c>
      <c r="J38" s="217">
        <v>594697</v>
      </c>
      <c r="K38" s="215">
        <v>497304</v>
      </c>
      <c r="L38" s="215">
        <v>517027</v>
      </c>
      <c r="M38" s="215">
        <v>523532</v>
      </c>
      <c r="N38" s="215">
        <v>518005</v>
      </c>
      <c r="O38" s="215">
        <v>521090</v>
      </c>
      <c r="P38" s="214">
        <v>528403</v>
      </c>
      <c r="Q38" s="214">
        <v>537499</v>
      </c>
      <c r="R38" s="214">
        <v>570220</v>
      </c>
      <c r="S38" s="214">
        <v>579735</v>
      </c>
      <c r="T38" s="214">
        <v>588124</v>
      </c>
      <c r="U38" s="214">
        <v>616763</v>
      </c>
      <c r="V38" s="214">
        <v>623221</v>
      </c>
      <c r="W38" s="214">
        <v>631425</v>
      </c>
      <c r="X38" s="214">
        <v>631425</v>
      </c>
      <c r="Y38" s="214">
        <v>852954</v>
      </c>
      <c r="Z38" s="214">
        <v>852954</v>
      </c>
      <c r="AA38" s="214">
        <v>870470</v>
      </c>
      <c r="AB38" s="214">
        <v>870470</v>
      </c>
      <c r="AC38" s="214">
        <v>870470</v>
      </c>
      <c r="AD38" s="214">
        <v>829717</v>
      </c>
      <c r="AE38" s="214">
        <v>777320</v>
      </c>
      <c r="AF38" s="214">
        <v>777320</v>
      </c>
      <c r="AG38" s="214">
        <v>490602</v>
      </c>
      <c r="AH38" s="214">
        <v>705394</v>
      </c>
      <c r="AI38" s="214">
        <v>502303</v>
      </c>
      <c r="AJ38" s="214">
        <v>720911</v>
      </c>
      <c r="AK38" s="214">
        <v>485244</v>
      </c>
      <c r="AL38" s="214">
        <v>697753</v>
      </c>
      <c r="AM38" s="214">
        <v>443649</v>
      </c>
      <c r="AN38" s="214">
        <v>655881</v>
      </c>
      <c r="AO38" s="214">
        <v>439595</v>
      </c>
      <c r="AP38" s="214">
        <v>658460</v>
      </c>
      <c r="AQ38" s="214">
        <v>426586</v>
      </c>
      <c r="AR38" s="214">
        <v>658686</v>
      </c>
      <c r="AS38" s="214">
        <v>398045</v>
      </c>
      <c r="AT38" s="214">
        <v>616523</v>
      </c>
      <c r="AU38" s="214">
        <v>393710</v>
      </c>
      <c r="AV38" s="214">
        <v>607608</v>
      </c>
      <c r="AW38" s="214">
        <v>355569</v>
      </c>
      <c r="AX38" s="214">
        <v>565175</v>
      </c>
      <c r="AY38" s="214">
        <v>405011</v>
      </c>
      <c r="AZ38" s="214">
        <v>446304</v>
      </c>
      <c r="BA38" s="214">
        <v>351039</v>
      </c>
      <c r="BB38" s="214">
        <v>533449</v>
      </c>
      <c r="BC38" s="214">
        <v>348971</v>
      </c>
      <c r="BD38" s="214">
        <v>541521</v>
      </c>
      <c r="BE38" s="214">
        <v>94359</v>
      </c>
      <c r="BF38" s="214">
        <v>279202</v>
      </c>
      <c r="BG38" s="214">
        <v>287933</v>
      </c>
    </row>
    <row r="39" spans="2:59">
      <c r="B39" s="220" t="s">
        <v>232</v>
      </c>
      <c r="C39" s="219">
        <v>8724626</v>
      </c>
      <c r="D39" s="219">
        <v>8197543</v>
      </c>
      <c r="E39" s="219">
        <v>8155441</v>
      </c>
      <c r="F39" s="219">
        <v>8471753</v>
      </c>
      <c r="G39" s="219">
        <v>8297098</v>
      </c>
      <c r="H39" s="219">
        <v>8152085</v>
      </c>
      <c r="I39" s="219">
        <v>7893920</v>
      </c>
      <c r="J39" s="217">
        <v>7832142</v>
      </c>
      <c r="K39" s="215">
        <v>7733605</v>
      </c>
      <c r="L39" s="215">
        <v>5914735</v>
      </c>
      <c r="M39" s="215">
        <v>5738806</v>
      </c>
      <c r="N39" s="215">
        <v>5459748</v>
      </c>
      <c r="O39" s="215">
        <v>5319515</v>
      </c>
      <c r="P39" s="214">
        <v>4599800</v>
      </c>
      <c r="Q39" s="214">
        <v>4561833</v>
      </c>
      <c r="R39" s="214">
        <v>4441788</v>
      </c>
      <c r="S39" s="214">
        <v>4364510</v>
      </c>
      <c r="T39" s="214">
        <v>4298409</v>
      </c>
      <c r="U39" s="214">
        <v>4276280</v>
      </c>
      <c r="V39" s="214">
        <v>4210152</v>
      </c>
      <c r="W39" s="214">
        <v>4119297</v>
      </c>
      <c r="X39" s="214">
        <v>4119297</v>
      </c>
      <c r="Y39" s="214">
        <v>4963205</v>
      </c>
      <c r="Z39" s="214">
        <v>4963205</v>
      </c>
      <c r="AA39" s="214">
        <v>4966399</v>
      </c>
      <c r="AB39" s="214">
        <v>4966399</v>
      </c>
      <c r="AC39" s="214">
        <v>4872920</v>
      </c>
      <c r="AD39" s="214">
        <v>4872920</v>
      </c>
      <c r="AE39" s="214">
        <v>4822410</v>
      </c>
      <c r="AF39" s="214">
        <v>4822410</v>
      </c>
      <c r="AG39" s="214">
        <v>4386308</v>
      </c>
      <c r="AH39" s="214">
        <v>4538183</v>
      </c>
      <c r="AI39" s="214">
        <v>4354153</v>
      </c>
      <c r="AJ39" s="214">
        <v>4506672</v>
      </c>
      <c r="AK39" s="214">
        <v>4262390</v>
      </c>
      <c r="AL39" s="214">
        <v>4416693</v>
      </c>
      <c r="AM39" s="214">
        <v>4161119</v>
      </c>
      <c r="AN39" s="214">
        <v>4318894</v>
      </c>
      <c r="AO39" s="214">
        <v>3936858</v>
      </c>
      <c r="AP39" s="214">
        <v>4091154</v>
      </c>
      <c r="AQ39" s="214">
        <v>3812786</v>
      </c>
      <c r="AR39" s="214">
        <v>3969395</v>
      </c>
      <c r="AS39" s="214">
        <v>3682224</v>
      </c>
      <c r="AT39" s="214">
        <v>3852725</v>
      </c>
      <c r="AU39" s="214">
        <v>3526506</v>
      </c>
      <c r="AV39" s="214">
        <v>3795448</v>
      </c>
      <c r="AW39" s="214">
        <v>3954037</v>
      </c>
      <c r="AX39" s="214">
        <v>4128415</v>
      </c>
      <c r="AY39" s="214">
        <v>3414245</v>
      </c>
      <c r="AZ39" s="214">
        <v>3874346</v>
      </c>
      <c r="BA39" s="214">
        <v>3825796</v>
      </c>
      <c r="BB39" s="214">
        <v>4013025</v>
      </c>
      <c r="BC39" s="214">
        <v>3771025</v>
      </c>
      <c r="BD39" s="214">
        <v>3949179</v>
      </c>
      <c r="BE39" s="214">
        <v>2627295</v>
      </c>
      <c r="BF39" s="214">
        <v>2812384</v>
      </c>
      <c r="BG39" s="214">
        <v>2798709</v>
      </c>
    </row>
    <row r="40" spans="2:59">
      <c r="B40" s="228" t="s">
        <v>233</v>
      </c>
      <c r="C40" s="227">
        <f>SUM(C24:C34,C35)</f>
        <v>9962772</v>
      </c>
      <c r="D40" s="227">
        <f>SUM(D24:D34,D35)</f>
        <v>9400854</v>
      </c>
      <c r="E40" s="227">
        <f>SUM(E24:E34,E35)</f>
        <v>9343552</v>
      </c>
      <c r="F40" s="227">
        <f>SUM(F24:F34,F35)</f>
        <v>9849565</v>
      </c>
      <c r="G40" s="227">
        <f>SUM(G24:G34,G35)</f>
        <v>9648379</v>
      </c>
      <c r="H40" s="227">
        <v>9486501</v>
      </c>
      <c r="I40" s="227">
        <v>9215413</v>
      </c>
      <c r="J40" s="227">
        <v>9340541</v>
      </c>
      <c r="K40" s="226">
        <v>9116595</v>
      </c>
      <c r="L40" s="226">
        <v>7320278</v>
      </c>
      <c r="M40" s="226">
        <v>6947743</v>
      </c>
      <c r="N40" s="226">
        <v>6665957</v>
      </c>
      <c r="O40" s="226">
        <v>6520202</v>
      </c>
      <c r="P40" s="226">
        <v>5807014</v>
      </c>
      <c r="Q40" s="226">
        <v>5676365</v>
      </c>
      <c r="R40" s="226">
        <v>5581660</v>
      </c>
      <c r="S40" s="226">
        <v>5520376</v>
      </c>
      <c r="T40" s="226">
        <v>5452072</v>
      </c>
      <c r="U40" s="226">
        <v>5452690</v>
      </c>
      <c r="V40" s="226">
        <v>5384508</v>
      </c>
      <c r="W40" s="226">
        <v>5284644</v>
      </c>
      <c r="X40" s="226">
        <v>5284644</v>
      </c>
      <c r="Y40" s="226">
        <v>6746515</v>
      </c>
      <c r="Z40" s="226">
        <v>6745494</v>
      </c>
      <c r="AA40" s="226">
        <v>6742848</v>
      </c>
      <c r="AB40" s="226">
        <v>6741822</v>
      </c>
      <c r="AC40" s="226">
        <v>6627744</v>
      </c>
      <c r="AD40" s="226">
        <v>6585918</v>
      </c>
      <c r="AE40" s="226">
        <v>6454332</v>
      </c>
      <c r="AF40" s="226">
        <v>6452466</v>
      </c>
      <c r="AG40" s="226">
        <v>5845244</v>
      </c>
      <c r="AH40" s="226">
        <v>6057459</v>
      </c>
      <c r="AI40" s="226">
        <v>5779170</v>
      </c>
      <c r="AJ40" s="226">
        <v>6033063</v>
      </c>
      <c r="AK40" s="226">
        <v>5636949</v>
      </c>
      <c r="AL40" s="226">
        <v>5864817</v>
      </c>
      <c r="AM40" s="226">
        <v>5469970</v>
      </c>
      <c r="AN40" s="226">
        <v>5687298</v>
      </c>
      <c r="AO40" s="226">
        <v>5247930</v>
      </c>
      <c r="AP40" s="226">
        <v>5453253</v>
      </c>
      <c r="AQ40" s="226">
        <v>5133890</v>
      </c>
      <c r="AR40" s="226">
        <v>5324327</v>
      </c>
      <c r="AS40" s="226">
        <v>4972639</v>
      </c>
      <c r="AT40" s="226">
        <v>5136127</v>
      </c>
      <c r="AU40" s="226">
        <v>4854483</v>
      </c>
      <c r="AV40" s="226">
        <v>4996410</v>
      </c>
      <c r="AW40" s="226">
        <v>4802640</v>
      </c>
      <c r="AX40" s="226">
        <v>4939385</v>
      </c>
      <c r="AY40" s="226">
        <v>4758980</v>
      </c>
      <c r="AZ40" s="226">
        <v>4940974</v>
      </c>
      <c r="BA40" s="226">
        <v>4598864</v>
      </c>
      <c r="BB40" s="226">
        <v>4795973</v>
      </c>
      <c r="BC40" s="226">
        <v>4521733</v>
      </c>
      <c r="BD40" s="226">
        <v>4738692</v>
      </c>
      <c r="BE40" s="226">
        <v>3106756</v>
      </c>
      <c r="BF40" s="226">
        <v>3297690</v>
      </c>
      <c r="BG40" s="226">
        <v>3278805</v>
      </c>
    </row>
    <row r="41" spans="2:59">
      <c r="B41" s="212"/>
      <c r="C41" s="211"/>
      <c r="D41" s="211"/>
      <c r="E41" s="211"/>
      <c r="F41" s="211"/>
      <c r="G41" s="211"/>
      <c r="H41" s="211"/>
      <c r="I41" s="211"/>
      <c r="J41" s="211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</row>
    <row r="42" spans="2:59" ht="15.75" thickBot="1">
      <c r="B42" s="229" t="s">
        <v>234</v>
      </c>
      <c r="C42" s="207">
        <f>C21+C40</f>
        <v>14257480</v>
      </c>
      <c r="D42" s="207">
        <f>D21+D40</f>
        <v>11344932</v>
      </c>
      <c r="E42" s="207">
        <f>E21+E40</f>
        <v>11093640</v>
      </c>
      <c r="F42" s="207">
        <f>F21+F40</f>
        <v>12394324</v>
      </c>
      <c r="G42" s="207">
        <f>G21+G40</f>
        <v>11461999</v>
      </c>
      <c r="H42" s="207">
        <v>11822728</v>
      </c>
      <c r="I42" s="207">
        <v>11542453</v>
      </c>
      <c r="J42" s="207">
        <v>12655695</v>
      </c>
      <c r="K42" s="206">
        <v>12792395</v>
      </c>
      <c r="L42" s="206">
        <v>10275916</v>
      </c>
      <c r="M42" s="205">
        <v>10036268</v>
      </c>
      <c r="N42" s="206">
        <v>9886016</v>
      </c>
      <c r="O42" s="206">
        <v>8988928</v>
      </c>
      <c r="P42" s="205">
        <v>8722362</v>
      </c>
      <c r="Q42" s="205">
        <v>7815758</v>
      </c>
      <c r="R42" s="205">
        <v>6811816</v>
      </c>
      <c r="S42" s="205">
        <v>6657142</v>
      </c>
      <c r="T42" s="205">
        <v>6777628</v>
      </c>
      <c r="U42" s="205">
        <v>6603407</v>
      </c>
      <c r="V42" s="205">
        <v>6904396</v>
      </c>
      <c r="W42" s="205">
        <v>6781705</v>
      </c>
      <c r="X42" s="205">
        <v>6781705</v>
      </c>
      <c r="Y42" s="205">
        <v>7986355</v>
      </c>
      <c r="Z42" s="205">
        <v>7986402</v>
      </c>
      <c r="AA42" s="205">
        <v>7860983</v>
      </c>
      <c r="AB42" s="205">
        <v>7860645</v>
      </c>
      <c r="AC42" s="205">
        <v>7625070</v>
      </c>
      <c r="AD42" s="205">
        <v>7624689</v>
      </c>
      <c r="AE42" s="205">
        <v>7305624</v>
      </c>
      <c r="AF42" s="205">
        <v>7306123</v>
      </c>
      <c r="AG42" s="205">
        <v>6901206</v>
      </c>
      <c r="AH42" s="205">
        <v>7227168</v>
      </c>
      <c r="AI42" s="205">
        <v>6701870</v>
      </c>
      <c r="AJ42" s="205">
        <v>7016721</v>
      </c>
      <c r="AK42" s="205">
        <v>6706729</v>
      </c>
      <c r="AL42" s="205">
        <v>7012333</v>
      </c>
      <c r="AM42" s="205">
        <v>6513133</v>
      </c>
      <c r="AN42" s="205">
        <v>6842833</v>
      </c>
      <c r="AO42" s="205">
        <v>6991969</v>
      </c>
      <c r="AP42" s="205">
        <v>7316346</v>
      </c>
      <c r="AQ42" s="205">
        <v>6500768</v>
      </c>
      <c r="AR42" s="205">
        <v>6931356</v>
      </c>
      <c r="AS42" s="205">
        <v>6602606</v>
      </c>
      <c r="AT42" s="205">
        <v>7032894</v>
      </c>
      <c r="AU42" s="205">
        <v>6372993</v>
      </c>
      <c r="AV42" s="205">
        <v>6792635</v>
      </c>
      <c r="AW42" s="205">
        <v>5985765</v>
      </c>
      <c r="AX42" s="205">
        <v>6392854</v>
      </c>
      <c r="AY42" s="205">
        <v>5805575</v>
      </c>
      <c r="AZ42" s="205">
        <v>6195957</v>
      </c>
      <c r="BA42" s="205">
        <v>5276220</v>
      </c>
      <c r="BB42" s="205">
        <v>5715011</v>
      </c>
      <c r="BC42" s="205">
        <v>5117849</v>
      </c>
      <c r="BD42" s="205">
        <v>5487933</v>
      </c>
      <c r="BE42" s="205">
        <v>3861019</v>
      </c>
      <c r="BF42" s="205">
        <v>4220321</v>
      </c>
      <c r="BG42" s="205">
        <v>4156437</v>
      </c>
    </row>
    <row r="43" spans="2:59">
      <c r="B43" s="212"/>
      <c r="C43" s="212"/>
      <c r="D43" s="212"/>
      <c r="E43" s="212"/>
      <c r="F43" s="212"/>
      <c r="G43" s="212"/>
      <c r="H43" s="212"/>
      <c r="I43" s="212"/>
      <c r="J43" s="211"/>
      <c r="K43" s="210"/>
      <c r="L43" s="210"/>
      <c r="M43" s="210"/>
      <c r="N43" s="210"/>
      <c r="O43" s="210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09"/>
    </row>
    <row r="44" spans="2:59">
      <c r="B44" s="212" t="s">
        <v>235</v>
      </c>
      <c r="C44" s="212"/>
      <c r="D44" s="212"/>
      <c r="E44" s="212"/>
      <c r="F44" s="212"/>
      <c r="G44" s="212"/>
      <c r="H44" s="212"/>
      <c r="I44" s="212"/>
      <c r="J44" s="217"/>
      <c r="K44" s="210"/>
      <c r="L44" s="210"/>
      <c r="M44" s="210"/>
      <c r="N44" s="210"/>
      <c r="O44" s="210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209"/>
      <c r="AB44" s="209"/>
      <c r="AC44" s="209"/>
      <c r="AD44" s="209"/>
      <c r="AE44" s="209"/>
      <c r="AF44" s="209"/>
      <c r="AG44" s="209"/>
      <c r="AH44" s="209"/>
      <c r="AI44" s="209"/>
      <c r="AJ44" s="209"/>
      <c r="AK44" s="209"/>
      <c r="AL44" s="209"/>
      <c r="AM44" s="209"/>
      <c r="AN44" s="209"/>
      <c r="AO44" s="209"/>
      <c r="AP44" s="209"/>
      <c r="AQ44" s="209"/>
      <c r="AR44" s="209"/>
      <c r="AS44" s="209"/>
      <c r="AT44" s="209"/>
      <c r="AU44" s="209"/>
      <c r="AV44" s="209"/>
      <c r="AW44" s="209"/>
      <c r="AX44" s="209"/>
      <c r="AY44" s="209"/>
      <c r="AZ44" s="209"/>
      <c r="BA44" s="209"/>
      <c r="BB44" s="209"/>
      <c r="BC44" s="209"/>
      <c r="BD44" s="209"/>
      <c r="BE44" s="209"/>
      <c r="BF44" s="209"/>
      <c r="BG44" s="209"/>
    </row>
    <row r="45" spans="2:59">
      <c r="B45" s="225" t="s">
        <v>277</v>
      </c>
      <c r="C45" s="225"/>
      <c r="D45" s="225"/>
      <c r="E45" s="225"/>
      <c r="F45" s="225"/>
      <c r="G45" s="225"/>
      <c r="H45" s="225"/>
      <c r="I45" s="225"/>
      <c r="J45" s="224"/>
      <c r="K45" s="222"/>
      <c r="L45" s="222"/>
      <c r="M45" s="222"/>
      <c r="N45" s="222"/>
      <c r="O45" s="222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</row>
    <row r="46" spans="2:59">
      <c r="B46" s="220" t="s">
        <v>258</v>
      </c>
      <c r="C46" s="219">
        <v>151522</v>
      </c>
      <c r="D46" s="219">
        <v>131579</v>
      </c>
      <c r="E46" s="219">
        <v>135521</v>
      </c>
      <c r="F46" s="219">
        <v>123982</v>
      </c>
      <c r="G46" s="219">
        <v>94790</v>
      </c>
      <c r="H46" s="219">
        <v>69346</v>
      </c>
      <c r="I46" s="219">
        <v>97773</v>
      </c>
      <c r="J46" s="217">
        <v>79552</v>
      </c>
      <c r="K46" s="217">
        <v>167134</v>
      </c>
      <c r="L46" s="217">
        <v>89270</v>
      </c>
      <c r="M46" s="217">
        <v>100708</v>
      </c>
      <c r="N46" s="217">
        <v>88469</v>
      </c>
      <c r="O46" s="217">
        <v>80447</v>
      </c>
      <c r="P46" s="217">
        <v>71850</v>
      </c>
      <c r="Q46" s="217">
        <v>89544</v>
      </c>
      <c r="R46" s="217">
        <v>81188</v>
      </c>
      <c r="S46" s="217">
        <v>59598</v>
      </c>
      <c r="T46" s="217">
        <v>51457</v>
      </c>
      <c r="U46" s="217">
        <v>76626</v>
      </c>
      <c r="V46" s="217">
        <v>95941</v>
      </c>
      <c r="W46" s="217">
        <v>83000</v>
      </c>
      <c r="X46" s="217">
        <v>83000</v>
      </c>
      <c r="Y46" s="217">
        <v>77788</v>
      </c>
      <c r="Z46" s="217">
        <v>77788</v>
      </c>
      <c r="AA46" s="217">
        <v>94158</v>
      </c>
      <c r="AB46" s="217">
        <v>94273</v>
      </c>
      <c r="AC46" s="217">
        <v>110917</v>
      </c>
      <c r="AD46" s="217">
        <v>110960</v>
      </c>
      <c r="AE46" s="217">
        <v>99468</v>
      </c>
      <c r="AF46" s="217">
        <v>98968</v>
      </c>
      <c r="AG46" s="217">
        <v>72156</v>
      </c>
      <c r="AH46" s="217">
        <v>90384</v>
      </c>
      <c r="AI46" s="217">
        <v>90799</v>
      </c>
      <c r="AJ46" s="217">
        <v>113900</v>
      </c>
      <c r="AK46" s="217">
        <v>64971</v>
      </c>
      <c r="AL46" s="217">
        <v>81150</v>
      </c>
      <c r="AM46" s="217">
        <v>72624</v>
      </c>
      <c r="AN46" s="217">
        <v>89151</v>
      </c>
      <c r="AO46" s="217">
        <v>68025</v>
      </c>
      <c r="AP46" s="217">
        <v>83837</v>
      </c>
      <c r="AQ46" s="217">
        <v>79917</v>
      </c>
      <c r="AR46" s="217">
        <v>187748</v>
      </c>
      <c r="AS46" s="217">
        <v>74236</v>
      </c>
      <c r="AT46" s="217">
        <v>192138</v>
      </c>
      <c r="AU46" s="217">
        <v>63275</v>
      </c>
      <c r="AV46" s="217">
        <v>164869</v>
      </c>
      <c r="AW46" s="217">
        <v>58575</v>
      </c>
      <c r="AX46" s="217">
        <v>156000</v>
      </c>
      <c r="AY46" s="217">
        <v>58489</v>
      </c>
      <c r="AZ46" s="217">
        <v>150138</v>
      </c>
      <c r="BA46" s="217">
        <v>65445</v>
      </c>
      <c r="BB46" s="217">
        <v>167564</v>
      </c>
      <c r="BC46" s="217">
        <v>75206</v>
      </c>
      <c r="BD46" s="217">
        <v>151023</v>
      </c>
      <c r="BE46" s="217">
        <v>21368</v>
      </c>
      <c r="BF46" s="217">
        <v>98301</v>
      </c>
      <c r="BG46" s="217">
        <v>131851</v>
      </c>
    </row>
    <row r="47" spans="2:59">
      <c r="B47" s="220" t="s">
        <v>236</v>
      </c>
      <c r="C47" s="219">
        <v>1351234</v>
      </c>
      <c r="D47" s="219">
        <v>508772</v>
      </c>
      <c r="E47" s="219">
        <v>485975</v>
      </c>
      <c r="F47" s="219">
        <v>445270</v>
      </c>
      <c r="G47" s="219">
        <v>414528</v>
      </c>
      <c r="H47" s="219">
        <v>102214</v>
      </c>
      <c r="I47" s="219">
        <v>97105</v>
      </c>
      <c r="J47" s="217">
        <v>233345</v>
      </c>
      <c r="K47" s="217">
        <v>213465</v>
      </c>
      <c r="L47" s="217">
        <v>83769</v>
      </c>
      <c r="M47" s="217">
        <v>81029</v>
      </c>
      <c r="N47" s="217">
        <v>77917</v>
      </c>
      <c r="O47" s="217">
        <v>78432</v>
      </c>
      <c r="P47" s="217">
        <v>73482</v>
      </c>
      <c r="Q47" s="217">
        <v>74630</v>
      </c>
      <c r="R47" s="217">
        <v>141263</v>
      </c>
      <c r="S47" s="217">
        <v>212755</v>
      </c>
      <c r="T47" s="217">
        <v>349168</v>
      </c>
      <c r="U47" s="217">
        <v>339302</v>
      </c>
      <c r="V47" s="217">
        <v>465018</v>
      </c>
      <c r="W47" s="217">
        <v>449585</v>
      </c>
      <c r="X47" s="217">
        <v>449585</v>
      </c>
      <c r="Y47" s="217">
        <v>506526</v>
      </c>
      <c r="Z47" s="217">
        <v>506526</v>
      </c>
      <c r="AA47" s="217">
        <v>494835</v>
      </c>
      <c r="AB47" s="217">
        <v>494835</v>
      </c>
      <c r="AC47" s="217">
        <v>595710</v>
      </c>
      <c r="AD47" s="217">
        <v>595710</v>
      </c>
      <c r="AE47" s="217">
        <v>499403</v>
      </c>
      <c r="AF47" s="217">
        <v>499403</v>
      </c>
      <c r="AG47" s="217">
        <v>783992</v>
      </c>
      <c r="AH47" s="217">
        <v>785201</v>
      </c>
      <c r="AI47" s="217">
        <v>740600</v>
      </c>
      <c r="AJ47" s="217">
        <v>741749</v>
      </c>
      <c r="AK47" s="217">
        <v>564781</v>
      </c>
      <c r="AL47" s="217">
        <v>565863</v>
      </c>
      <c r="AM47" s="217">
        <v>557195</v>
      </c>
      <c r="AN47" s="217">
        <v>558330</v>
      </c>
      <c r="AO47" s="217">
        <v>578847</v>
      </c>
      <c r="AP47" s="217">
        <v>580237</v>
      </c>
      <c r="AQ47" s="217">
        <v>571533</v>
      </c>
      <c r="AR47" s="217">
        <v>573162</v>
      </c>
      <c r="AS47" s="217">
        <v>536862</v>
      </c>
      <c r="AT47" s="217">
        <v>538647</v>
      </c>
      <c r="AU47" s="217">
        <v>524221</v>
      </c>
      <c r="AV47" s="217">
        <v>526335</v>
      </c>
      <c r="AW47" s="217">
        <v>817880</v>
      </c>
      <c r="AX47" s="217">
        <v>819809</v>
      </c>
      <c r="AY47" s="217">
        <v>802424</v>
      </c>
      <c r="AZ47" s="217">
        <v>804722</v>
      </c>
      <c r="BA47" s="217">
        <v>769601</v>
      </c>
      <c r="BB47" s="217">
        <v>772966</v>
      </c>
      <c r="BC47" s="217">
        <v>757245</v>
      </c>
      <c r="BD47" s="217">
        <v>772236</v>
      </c>
      <c r="BE47" s="217">
        <v>150994</v>
      </c>
      <c r="BF47" s="217">
        <v>165792</v>
      </c>
      <c r="BG47" s="217">
        <v>161120</v>
      </c>
    </row>
    <row r="48" spans="2:59">
      <c r="B48" s="220" t="s">
        <v>357</v>
      </c>
      <c r="C48" s="219">
        <v>18439</v>
      </c>
      <c r="D48" s="219">
        <v>20320</v>
      </c>
      <c r="E48" s="219">
        <v>23412</v>
      </c>
      <c r="F48" s="219">
        <v>29633</v>
      </c>
      <c r="G48" s="219">
        <v>32329</v>
      </c>
      <c r="H48" s="219">
        <v>29884</v>
      </c>
      <c r="I48" s="219">
        <v>7291</v>
      </c>
      <c r="J48" s="217">
        <v>7949</v>
      </c>
      <c r="K48" s="217">
        <v>8069</v>
      </c>
      <c r="L48" s="217">
        <v>9067</v>
      </c>
      <c r="M48" s="217">
        <v>9925</v>
      </c>
      <c r="N48" s="217">
        <v>0</v>
      </c>
      <c r="O48" s="217">
        <v>0</v>
      </c>
      <c r="P48" s="217">
        <v>0</v>
      </c>
      <c r="Q48" s="217">
        <v>28</v>
      </c>
      <c r="R48" s="217">
        <v>55</v>
      </c>
      <c r="S48" s="217">
        <v>81</v>
      </c>
      <c r="T48" s="217">
        <v>105</v>
      </c>
      <c r="U48" s="217">
        <v>99</v>
      </c>
      <c r="V48" s="217">
        <v>0</v>
      </c>
      <c r="W48" s="217">
        <v>0</v>
      </c>
      <c r="X48" s="217">
        <v>0</v>
      </c>
      <c r="Y48" s="217">
        <v>0</v>
      </c>
      <c r="Z48" s="217">
        <v>0</v>
      </c>
      <c r="AA48" s="217">
        <v>0</v>
      </c>
      <c r="AB48" s="217">
        <v>0</v>
      </c>
      <c r="AC48" s="217">
        <v>0</v>
      </c>
      <c r="AD48" s="217">
        <v>0</v>
      </c>
      <c r="AE48" s="217">
        <v>0</v>
      </c>
      <c r="AF48" s="217">
        <v>0</v>
      </c>
      <c r="AG48" s="217">
        <v>0</v>
      </c>
      <c r="AH48" s="217">
        <v>0</v>
      </c>
      <c r="AI48" s="217">
        <v>0</v>
      </c>
      <c r="AJ48" s="217">
        <v>0</v>
      </c>
      <c r="AK48" s="217">
        <v>0</v>
      </c>
      <c r="AL48" s="217">
        <v>0</v>
      </c>
      <c r="AM48" s="217">
        <v>0</v>
      </c>
      <c r="AN48" s="217">
        <v>0</v>
      </c>
      <c r="AO48" s="217">
        <v>0</v>
      </c>
      <c r="AP48" s="217">
        <v>0</v>
      </c>
      <c r="AQ48" s="217">
        <v>0</v>
      </c>
      <c r="AR48" s="217">
        <v>57</v>
      </c>
      <c r="AS48" s="217">
        <v>0</v>
      </c>
      <c r="AT48" s="217">
        <v>78</v>
      </c>
      <c r="AU48" s="217">
        <v>0</v>
      </c>
      <c r="AV48" s="217">
        <v>145</v>
      </c>
      <c r="AW48" s="217">
        <v>63</v>
      </c>
      <c r="AX48" s="217">
        <v>300</v>
      </c>
      <c r="AY48" s="217">
        <v>248</v>
      </c>
      <c r="AZ48" s="217">
        <v>599</v>
      </c>
      <c r="BA48" s="217">
        <v>484</v>
      </c>
      <c r="BB48" s="217">
        <v>949</v>
      </c>
      <c r="BC48" s="217">
        <v>783</v>
      </c>
      <c r="BD48" s="217">
        <v>1325</v>
      </c>
      <c r="BE48" s="217">
        <v>1047</v>
      </c>
      <c r="BF48" s="217">
        <v>1766</v>
      </c>
      <c r="BG48" s="217">
        <v>2016</v>
      </c>
    </row>
    <row r="49" spans="2:59">
      <c r="B49" s="220" t="s">
        <v>260</v>
      </c>
      <c r="C49" s="219">
        <v>1980481</v>
      </c>
      <c r="D49" s="219">
        <v>1139654</v>
      </c>
      <c r="E49" s="219">
        <v>1092648</v>
      </c>
      <c r="F49" s="219">
        <v>1070290</v>
      </c>
      <c r="G49" s="219">
        <v>1295710</v>
      </c>
      <c r="H49" s="219">
        <v>3287414</v>
      </c>
      <c r="I49" s="219">
        <v>3190642</v>
      </c>
      <c r="J49" s="217">
        <v>3582205</v>
      </c>
      <c r="K49" s="217">
        <v>3464794</v>
      </c>
      <c r="L49" s="217">
        <v>1493369</v>
      </c>
      <c r="M49" s="217">
        <v>1417300</v>
      </c>
      <c r="N49" s="217">
        <v>1559777</v>
      </c>
      <c r="O49" s="217">
        <v>1265949</v>
      </c>
      <c r="P49" s="217">
        <v>927975</v>
      </c>
      <c r="Q49" s="217">
        <v>1074858</v>
      </c>
      <c r="R49" s="217">
        <v>874807</v>
      </c>
      <c r="S49" s="217">
        <v>822418</v>
      </c>
      <c r="T49" s="217">
        <v>980905</v>
      </c>
      <c r="U49" s="217">
        <v>680535</v>
      </c>
      <c r="V49" s="217">
        <v>701498</v>
      </c>
      <c r="W49" s="217">
        <v>615938</v>
      </c>
      <c r="X49" s="217">
        <v>615938</v>
      </c>
      <c r="Y49" s="217">
        <v>581544</v>
      </c>
      <c r="Z49" s="217">
        <v>581544</v>
      </c>
      <c r="AA49" s="217">
        <v>822090</v>
      </c>
      <c r="AB49" s="217">
        <v>822090</v>
      </c>
      <c r="AC49" s="217">
        <v>742078</v>
      </c>
      <c r="AD49" s="217">
        <v>742078</v>
      </c>
      <c r="AE49" s="217">
        <v>563775</v>
      </c>
      <c r="AF49" s="217">
        <v>563775</v>
      </c>
      <c r="AG49" s="217">
        <v>556035</v>
      </c>
      <c r="AH49" s="217">
        <v>599115</v>
      </c>
      <c r="AI49" s="217">
        <v>206960</v>
      </c>
      <c r="AJ49" s="217">
        <v>256555</v>
      </c>
      <c r="AK49" s="217">
        <v>258321</v>
      </c>
      <c r="AL49" s="217">
        <v>300958</v>
      </c>
      <c r="AM49" s="217">
        <v>658644</v>
      </c>
      <c r="AN49" s="217">
        <v>708251</v>
      </c>
      <c r="AO49" s="217">
        <v>311334</v>
      </c>
      <c r="AP49" s="217">
        <v>353779</v>
      </c>
      <c r="AQ49" s="217">
        <v>264076</v>
      </c>
      <c r="AR49" s="217">
        <v>293054</v>
      </c>
      <c r="AS49" s="217">
        <v>285311</v>
      </c>
      <c r="AT49" s="217">
        <v>302617</v>
      </c>
      <c r="AU49" s="217">
        <v>239984</v>
      </c>
      <c r="AV49" s="217">
        <v>246952</v>
      </c>
      <c r="AW49" s="217">
        <v>235490</v>
      </c>
      <c r="AX49" s="217">
        <v>237242</v>
      </c>
      <c r="AY49" s="217">
        <v>200026</v>
      </c>
      <c r="AZ49" s="217">
        <v>207144</v>
      </c>
      <c r="BA49" s="217">
        <v>479381</v>
      </c>
      <c r="BB49" s="217">
        <v>481143</v>
      </c>
      <c r="BC49" s="217">
        <v>422847</v>
      </c>
      <c r="BD49" s="217">
        <v>447682</v>
      </c>
      <c r="BE49" s="217">
        <v>409148</v>
      </c>
      <c r="BF49" s="217">
        <v>425895</v>
      </c>
      <c r="BG49" s="217">
        <v>378634</v>
      </c>
    </row>
    <row r="50" spans="2:59">
      <c r="B50" s="220" t="s">
        <v>273</v>
      </c>
      <c r="C50" s="219">
        <v>55107</v>
      </c>
      <c r="D50" s="219">
        <v>52027</v>
      </c>
      <c r="E50" s="219">
        <v>53204</v>
      </c>
      <c r="F50" s="219">
        <v>67128</v>
      </c>
      <c r="G50" s="219">
        <v>76154</v>
      </c>
      <c r="H50" s="219">
        <v>41719</v>
      </c>
      <c r="I50" s="219">
        <v>48684</v>
      </c>
      <c r="J50" s="217">
        <v>38054</v>
      </c>
      <c r="K50" s="217">
        <v>37895</v>
      </c>
      <c r="L50" s="217">
        <v>37415</v>
      </c>
      <c r="M50" s="217">
        <v>64704</v>
      </c>
      <c r="N50" s="217">
        <v>33964</v>
      </c>
      <c r="O50" s="217">
        <v>34350</v>
      </c>
      <c r="P50" s="217">
        <v>37598</v>
      </c>
      <c r="Q50" s="217">
        <v>36075</v>
      </c>
      <c r="R50" s="217">
        <v>35197</v>
      </c>
      <c r="S50" s="217">
        <v>35566</v>
      </c>
      <c r="T50" s="217">
        <v>34019</v>
      </c>
      <c r="U50" s="217">
        <v>35244</v>
      </c>
      <c r="V50" s="217">
        <v>30817</v>
      </c>
      <c r="W50" s="217">
        <v>27963</v>
      </c>
      <c r="X50" s="217">
        <v>27963</v>
      </c>
      <c r="Y50" s="217">
        <v>37675</v>
      </c>
      <c r="Z50" s="217">
        <v>37676</v>
      </c>
      <c r="AA50" s="217">
        <v>38509</v>
      </c>
      <c r="AB50" s="217">
        <v>38597</v>
      </c>
      <c r="AC50" s="217">
        <v>35977</v>
      </c>
      <c r="AD50" s="217">
        <v>36073</v>
      </c>
      <c r="AE50" s="217">
        <v>33187</v>
      </c>
      <c r="AF50" s="217">
        <v>33187</v>
      </c>
      <c r="AG50" s="217">
        <v>30090</v>
      </c>
      <c r="AH50" s="217">
        <v>35099</v>
      </c>
      <c r="AI50" s="217">
        <v>29240</v>
      </c>
      <c r="AJ50" s="217">
        <v>33346</v>
      </c>
      <c r="AK50" s="217">
        <v>27513</v>
      </c>
      <c r="AL50" s="217">
        <v>31784</v>
      </c>
      <c r="AM50" s="217">
        <v>28863</v>
      </c>
      <c r="AN50" s="217">
        <v>32215</v>
      </c>
      <c r="AO50" s="217">
        <v>31835</v>
      </c>
      <c r="AP50" s="217">
        <v>35230</v>
      </c>
      <c r="AQ50" s="217">
        <v>30906</v>
      </c>
      <c r="AR50" s="217">
        <v>34452</v>
      </c>
      <c r="AS50" s="217">
        <v>32630</v>
      </c>
      <c r="AT50" s="217">
        <v>37606</v>
      </c>
      <c r="AU50" s="217">
        <v>29642</v>
      </c>
      <c r="AV50" s="217">
        <v>33803</v>
      </c>
      <c r="AW50" s="217">
        <v>26583</v>
      </c>
      <c r="AX50" s="217">
        <v>31307</v>
      </c>
      <c r="AY50" s="217">
        <v>25661</v>
      </c>
      <c r="AZ50" s="217">
        <v>30796</v>
      </c>
      <c r="BA50" s="217">
        <v>22641</v>
      </c>
      <c r="BB50" s="217">
        <v>27303</v>
      </c>
      <c r="BC50" s="217">
        <v>20108</v>
      </c>
      <c r="BD50" s="217">
        <v>25219</v>
      </c>
      <c r="BE50" s="217">
        <v>16377</v>
      </c>
      <c r="BF50" s="217">
        <v>21478</v>
      </c>
      <c r="BG50" s="217">
        <v>21566</v>
      </c>
    </row>
    <row r="51" spans="2:59">
      <c r="B51" s="220" t="s">
        <v>261</v>
      </c>
      <c r="C51" s="219">
        <v>86210</v>
      </c>
      <c r="D51" s="219">
        <v>97508</v>
      </c>
      <c r="E51" s="219">
        <v>86540</v>
      </c>
      <c r="F51" s="219">
        <v>99206</v>
      </c>
      <c r="G51" s="219">
        <v>85626</v>
      </c>
      <c r="H51" s="219">
        <v>72541</v>
      </c>
      <c r="I51" s="219">
        <v>77382</v>
      </c>
      <c r="J51" s="217">
        <v>86163</v>
      </c>
      <c r="K51" s="217">
        <v>70433</v>
      </c>
      <c r="L51" s="217">
        <v>62353</v>
      </c>
      <c r="M51" s="217">
        <v>65572</v>
      </c>
      <c r="N51" s="217">
        <v>67205</v>
      </c>
      <c r="O51" s="217">
        <v>55976</v>
      </c>
      <c r="P51" s="217">
        <v>56919</v>
      </c>
      <c r="Q51" s="217">
        <v>67677</v>
      </c>
      <c r="R51" s="217">
        <v>65696</v>
      </c>
      <c r="S51" s="217">
        <v>56621</v>
      </c>
      <c r="T51" s="217">
        <v>53885</v>
      </c>
      <c r="U51" s="217">
        <v>59143</v>
      </c>
      <c r="V51" s="217">
        <v>60878</v>
      </c>
      <c r="W51" s="217">
        <v>59047</v>
      </c>
      <c r="X51" s="217">
        <v>59047</v>
      </c>
      <c r="Y51" s="217">
        <v>66952</v>
      </c>
      <c r="Z51" s="217">
        <v>66952</v>
      </c>
      <c r="AA51" s="217">
        <v>79493</v>
      </c>
      <c r="AB51" s="217">
        <v>79493</v>
      </c>
      <c r="AC51" s="217">
        <v>84806</v>
      </c>
      <c r="AD51" s="217">
        <v>84806</v>
      </c>
      <c r="AE51" s="217">
        <v>74987</v>
      </c>
      <c r="AF51" s="217">
        <v>74998</v>
      </c>
      <c r="AG51" s="217">
        <v>50030</v>
      </c>
      <c r="AH51" s="217">
        <v>23771</v>
      </c>
      <c r="AI51" s="217">
        <v>63879</v>
      </c>
      <c r="AJ51" s="217">
        <v>72045</v>
      </c>
      <c r="AK51" s="217">
        <v>30736</v>
      </c>
      <c r="AL51" s="217">
        <v>35463</v>
      </c>
      <c r="AM51" s="217">
        <v>23601</v>
      </c>
      <c r="AN51" s="217">
        <v>28328</v>
      </c>
      <c r="AO51" s="217">
        <v>47111</v>
      </c>
      <c r="AP51" s="217">
        <v>58251</v>
      </c>
      <c r="AQ51" s="217">
        <v>53451</v>
      </c>
      <c r="AR51" s="217">
        <v>65793</v>
      </c>
      <c r="AS51" s="217">
        <v>54586</v>
      </c>
      <c r="AT51" s="217">
        <v>68877</v>
      </c>
      <c r="AU51" s="217">
        <v>46179</v>
      </c>
      <c r="AV51" s="217">
        <v>58836</v>
      </c>
      <c r="AW51" s="217">
        <v>38691</v>
      </c>
      <c r="AX51" s="217">
        <v>50091</v>
      </c>
      <c r="AY51" s="217">
        <v>42513</v>
      </c>
      <c r="AZ51" s="217">
        <v>54309</v>
      </c>
      <c r="BA51" s="217">
        <v>44519</v>
      </c>
      <c r="BB51" s="217">
        <v>57986</v>
      </c>
      <c r="BC51" s="217">
        <v>37116</v>
      </c>
      <c r="BD51" s="217">
        <v>48819</v>
      </c>
      <c r="BE51" s="217">
        <v>20214</v>
      </c>
      <c r="BF51" s="217">
        <v>30539</v>
      </c>
      <c r="BG51" s="217">
        <v>30354</v>
      </c>
    </row>
    <row r="52" spans="2:59">
      <c r="B52" s="220" t="s">
        <v>274</v>
      </c>
      <c r="C52" s="219">
        <v>0</v>
      </c>
      <c r="D52" s="219">
        <v>0</v>
      </c>
      <c r="E52" s="219">
        <v>0</v>
      </c>
      <c r="F52" s="219">
        <v>782</v>
      </c>
      <c r="G52" s="219">
        <v>781</v>
      </c>
      <c r="H52" s="219">
        <v>778</v>
      </c>
      <c r="I52" s="219">
        <v>775</v>
      </c>
      <c r="J52" s="217">
        <v>770</v>
      </c>
      <c r="K52" s="217">
        <v>763</v>
      </c>
      <c r="L52" s="217">
        <v>756</v>
      </c>
      <c r="M52" s="217">
        <v>778</v>
      </c>
      <c r="N52" s="217">
        <v>4048</v>
      </c>
      <c r="O52" s="217">
        <v>4044</v>
      </c>
      <c r="P52" s="217">
        <v>4040</v>
      </c>
      <c r="Q52" s="217">
        <v>4076</v>
      </c>
      <c r="R52" s="217">
        <v>4777</v>
      </c>
      <c r="S52" s="217">
        <v>700</v>
      </c>
      <c r="T52" s="217">
        <v>687</v>
      </c>
      <c r="U52" s="217">
        <v>672</v>
      </c>
      <c r="V52" s="217">
        <v>656</v>
      </c>
      <c r="W52" s="217">
        <v>638</v>
      </c>
      <c r="X52" s="217">
        <v>638</v>
      </c>
      <c r="Y52" s="217">
        <v>642</v>
      </c>
      <c r="Z52" s="217">
        <v>642</v>
      </c>
      <c r="AA52" s="217">
        <v>658</v>
      </c>
      <c r="AB52" s="217">
        <v>658</v>
      </c>
      <c r="AC52" s="217">
        <v>84</v>
      </c>
      <c r="AD52" s="217">
        <v>84</v>
      </c>
      <c r="AE52" s="217">
        <v>36</v>
      </c>
      <c r="AF52" s="217">
        <v>36</v>
      </c>
      <c r="AG52" s="217">
        <v>0</v>
      </c>
      <c r="AH52" s="217">
        <v>0</v>
      </c>
      <c r="AI52" s="217">
        <v>122</v>
      </c>
      <c r="AJ52" s="217">
        <v>218</v>
      </c>
      <c r="AK52" s="217">
        <v>0</v>
      </c>
      <c r="AL52" s="217">
        <v>0</v>
      </c>
      <c r="AM52" s="217">
        <v>0</v>
      </c>
      <c r="AN52" s="217">
        <v>0</v>
      </c>
      <c r="AO52" s="217">
        <v>0</v>
      </c>
      <c r="AP52" s="217">
        <v>0</v>
      </c>
      <c r="AQ52" s="217">
        <v>0</v>
      </c>
      <c r="AR52" s="217">
        <v>0</v>
      </c>
      <c r="AS52" s="217">
        <v>0</v>
      </c>
      <c r="AT52" s="217">
        <v>0</v>
      </c>
      <c r="AU52" s="217">
        <v>0</v>
      </c>
      <c r="AV52" s="217">
        <v>0</v>
      </c>
      <c r="AW52" s="217">
        <v>0</v>
      </c>
      <c r="AX52" s="217">
        <v>0</v>
      </c>
      <c r="AY52" s="217">
        <v>0</v>
      </c>
      <c r="AZ52" s="217">
        <v>0</v>
      </c>
      <c r="BA52" s="217">
        <v>0</v>
      </c>
      <c r="BB52" s="217">
        <v>0</v>
      </c>
      <c r="BC52" s="217">
        <v>0</v>
      </c>
      <c r="BD52" s="217">
        <v>0</v>
      </c>
      <c r="BE52" s="217">
        <v>285</v>
      </c>
      <c r="BF52" s="217">
        <v>399</v>
      </c>
      <c r="BG52" s="217">
        <v>259</v>
      </c>
    </row>
    <row r="53" spans="2:59" hidden="1" outlineLevel="1">
      <c r="B53" s="220" t="s">
        <v>262</v>
      </c>
      <c r="C53" s="217">
        <v>0</v>
      </c>
      <c r="D53" s="217">
        <v>0</v>
      </c>
      <c r="E53" s="217">
        <v>0</v>
      </c>
      <c r="F53" s="217">
        <v>0</v>
      </c>
      <c r="G53" s="217">
        <v>0</v>
      </c>
      <c r="H53" s="217">
        <v>0</v>
      </c>
      <c r="I53" s="217">
        <v>0</v>
      </c>
      <c r="J53" s="217">
        <v>0</v>
      </c>
      <c r="K53" s="217">
        <v>0</v>
      </c>
      <c r="L53" s="217">
        <v>0</v>
      </c>
      <c r="M53" s="217">
        <v>0</v>
      </c>
      <c r="N53" s="217">
        <v>0</v>
      </c>
      <c r="O53" s="217">
        <v>0</v>
      </c>
      <c r="P53" s="217">
        <v>0</v>
      </c>
      <c r="Q53" s="217">
        <v>0</v>
      </c>
      <c r="R53" s="217">
        <v>0</v>
      </c>
      <c r="S53" s="217">
        <v>0</v>
      </c>
      <c r="T53" s="217">
        <v>0</v>
      </c>
      <c r="U53" s="217">
        <v>0</v>
      </c>
      <c r="V53" s="217">
        <v>0</v>
      </c>
      <c r="W53" s="217">
        <v>0</v>
      </c>
      <c r="X53" s="217">
        <v>0</v>
      </c>
      <c r="Y53" s="217">
        <v>0</v>
      </c>
      <c r="Z53" s="217">
        <v>0</v>
      </c>
      <c r="AA53" s="217">
        <v>0</v>
      </c>
      <c r="AB53" s="217">
        <v>0</v>
      </c>
      <c r="AC53" s="217">
        <v>0</v>
      </c>
      <c r="AD53" s="217">
        <v>0</v>
      </c>
      <c r="AE53" s="217">
        <v>0</v>
      </c>
      <c r="AF53" s="217">
        <v>0</v>
      </c>
      <c r="AG53" s="217">
        <v>0</v>
      </c>
      <c r="AH53" s="217">
        <v>0</v>
      </c>
      <c r="AI53" s="217">
        <v>0</v>
      </c>
      <c r="AJ53" s="217">
        <v>0</v>
      </c>
      <c r="AK53" s="217">
        <v>821</v>
      </c>
      <c r="AL53" s="217">
        <v>957</v>
      </c>
      <c r="AM53" s="217">
        <v>803</v>
      </c>
      <c r="AN53" s="217">
        <v>937</v>
      </c>
      <c r="AO53" s="217">
        <v>1600</v>
      </c>
      <c r="AP53" s="217">
        <v>1731</v>
      </c>
      <c r="AQ53" s="217">
        <v>2232</v>
      </c>
      <c r="AR53" s="217">
        <v>2361</v>
      </c>
      <c r="AS53" s="217">
        <v>898</v>
      </c>
      <c r="AT53" s="217">
        <v>1026</v>
      </c>
      <c r="AU53" s="217">
        <v>1344</v>
      </c>
      <c r="AV53" s="217">
        <v>1471</v>
      </c>
      <c r="AW53" s="217">
        <v>1555</v>
      </c>
      <c r="AX53" s="217">
        <v>1679</v>
      </c>
      <c r="AY53" s="217">
        <v>1726</v>
      </c>
      <c r="AZ53" s="217">
        <v>1848</v>
      </c>
      <c r="BA53" s="217">
        <v>1692</v>
      </c>
      <c r="BB53" s="217">
        <v>1813</v>
      </c>
      <c r="BC53" s="217">
        <v>1713</v>
      </c>
      <c r="BD53" s="217">
        <v>1833</v>
      </c>
      <c r="BE53" s="217">
        <v>0</v>
      </c>
      <c r="BF53" s="217">
        <v>0</v>
      </c>
      <c r="BG53" s="217">
        <v>0</v>
      </c>
    </row>
    <row r="54" spans="2:59" collapsed="1">
      <c r="B54" s="220" t="s">
        <v>263</v>
      </c>
      <c r="C54" s="219">
        <v>22575</v>
      </c>
      <c r="D54" s="219">
        <v>5778</v>
      </c>
      <c r="E54" s="219">
        <v>9888</v>
      </c>
      <c r="F54" s="219">
        <v>2020</v>
      </c>
      <c r="G54" s="219">
        <v>11240</v>
      </c>
      <c r="H54" s="219">
        <v>19624</v>
      </c>
      <c r="I54" s="219">
        <v>31228</v>
      </c>
      <c r="J54" s="217">
        <v>23561</v>
      </c>
      <c r="K54" s="217">
        <v>41135</v>
      </c>
      <c r="L54" s="217">
        <v>19013</v>
      </c>
      <c r="M54" s="217">
        <v>19881</v>
      </c>
      <c r="N54" s="217">
        <v>5553</v>
      </c>
      <c r="O54" s="217">
        <v>6937</v>
      </c>
      <c r="P54" s="217">
        <v>6626</v>
      </c>
      <c r="Q54" s="217">
        <v>15594</v>
      </c>
      <c r="R54" s="217">
        <v>19229</v>
      </c>
      <c r="S54" s="217">
        <v>23634</v>
      </c>
      <c r="T54" s="217">
        <v>13845</v>
      </c>
      <c r="U54" s="217">
        <v>6747</v>
      </c>
      <c r="V54" s="217">
        <v>6083</v>
      </c>
      <c r="W54" s="217">
        <v>3183</v>
      </c>
      <c r="X54" s="217">
        <v>3183</v>
      </c>
      <c r="Y54" s="217">
        <v>7301</v>
      </c>
      <c r="Z54" s="217">
        <v>7301</v>
      </c>
      <c r="AA54" s="217">
        <v>9185</v>
      </c>
      <c r="AB54" s="217">
        <v>9185</v>
      </c>
      <c r="AC54" s="217">
        <v>5356</v>
      </c>
      <c r="AD54" s="217">
        <v>5356</v>
      </c>
      <c r="AE54" s="217">
        <v>4271</v>
      </c>
      <c r="AF54" s="217">
        <v>4271</v>
      </c>
      <c r="AG54" s="217">
        <v>4834</v>
      </c>
      <c r="AH54" s="217">
        <v>4834</v>
      </c>
      <c r="AI54" s="217">
        <v>3601</v>
      </c>
      <c r="AJ54" s="217">
        <v>3601</v>
      </c>
      <c r="AK54" s="217">
        <v>5963</v>
      </c>
      <c r="AL54" s="217">
        <v>5963</v>
      </c>
      <c r="AM54" s="217">
        <v>26003</v>
      </c>
      <c r="AN54" s="217">
        <v>26003</v>
      </c>
      <c r="AO54" s="217">
        <v>23820</v>
      </c>
      <c r="AP54" s="217">
        <v>23820</v>
      </c>
      <c r="AQ54" s="217">
        <v>3530</v>
      </c>
      <c r="AR54" s="217">
        <v>3530</v>
      </c>
      <c r="AS54" s="217">
        <v>18544</v>
      </c>
      <c r="AT54" s="217">
        <v>18544</v>
      </c>
      <c r="AU54" s="217">
        <v>12081</v>
      </c>
      <c r="AV54" s="217">
        <v>12081</v>
      </c>
      <c r="AW54" s="217">
        <v>7766</v>
      </c>
      <c r="AX54" s="217">
        <v>8345</v>
      </c>
      <c r="AY54" s="217">
        <v>5163</v>
      </c>
      <c r="AZ54" s="217">
        <v>5163</v>
      </c>
      <c r="BA54" s="217">
        <v>6486</v>
      </c>
      <c r="BB54" s="217">
        <v>6486</v>
      </c>
      <c r="BC54" s="217">
        <v>1941</v>
      </c>
      <c r="BD54" s="217">
        <v>1941</v>
      </c>
      <c r="BE54" s="217">
        <v>2575</v>
      </c>
      <c r="BF54" s="217">
        <v>3144</v>
      </c>
      <c r="BG54" s="217">
        <v>1787</v>
      </c>
    </row>
    <row r="55" spans="2:59">
      <c r="B55" s="220" t="s">
        <v>264</v>
      </c>
      <c r="C55" s="219">
        <v>97715</v>
      </c>
      <c r="D55" s="219">
        <v>94488</v>
      </c>
      <c r="E55" s="219">
        <v>93086</v>
      </c>
      <c r="F55" s="219">
        <v>94231</v>
      </c>
      <c r="G55" s="219">
        <v>18672</v>
      </c>
      <c r="H55" s="219">
        <v>17071</v>
      </c>
      <c r="I55" s="219">
        <v>18064</v>
      </c>
      <c r="J55" s="217">
        <v>15690</v>
      </c>
      <c r="K55" s="217">
        <v>13793</v>
      </c>
      <c r="L55" s="217">
        <v>11974</v>
      </c>
      <c r="M55" s="217">
        <v>10608</v>
      </c>
      <c r="N55" s="217">
        <v>7703</v>
      </c>
      <c r="O55" s="217">
        <v>5574</v>
      </c>
      <c r="P55" s="217">
        <v>8358</v>
      </c>
      <c r="Q55" s="217">
        <v>13488</v>
      </c>
      <c r="R55" s="217">
        <v>18443</v>
      </c>
      <c r="S55" s="217">
        <v>22271</v>
      </c>
      <c r="T55" s="217">
        <v>25165</v>
      </c>
      <c r="U55" s="217">
        <v>25014</v>
      </c>
      <c r="V55" s="217">
        <v>22786</v>
      </c>
      <c r="W55" s="217">
        <v>22576</v>
      </c>
      <c r="X55" s="217">
        <v>22576</v>
      </c>
      <c r="Y55" s="217">
        <v>21912</v>
      </c>
      <c r="Z55" s="217">
        <v>21912</v>
      </c>
      <c r="AA55" s="217">
        <v>21369</v>
      </c>
      <c r="AB55" s="217">
        <v>21369</v>
      </c>
      <c r="AC55" s="217">
        <v>21607</v>
      </c>
      <c r="AD55" s="217">
        <v>21607</v>
      </c>
      <c r="AE55" s="217">
        <v>20635</v>
      </c>
      <c r="AF55" s="217">
        <v>20635</v>
      </c>
      <c r="AG55" s="217">
        <v>20155</v>
      </c>
      <c r="AH55" s="217">
        <v>20155</v>
      </c>
      <c r="AI55" s="217">
        <v>20618</v>
      </c>
      <c r="AJ55" s="217">
        <v>20618</v>
      </c>
      <c r="AK55" s="217">
        <v>19738</v>
      </c>
      <c r="AL55" s="217">
        <v>19738</v>
      </c>
      <c r="AM55" s="217">
        <v>20236</v>
      </c>
      <c r="AN55" s="217">
        <v>20236</v>
      </c>
      <c r="AO55" s="217">
        <v>20262</v>
      </c>
      <c r="AP55" s="217">
        <v>20262</v>
      </c>
      <c r="AQ55" s="217">
        <v>20454</v>
      </c>
      <c r="AR55" s="217">
        <v>20454</v>
      </c>
      <c r="AS55" s="217">
        <v>17926</v>
      </c>
      <c r="AT55" s="217">
        <v>17926</v>
      </c>
      <c r="AU55" s="217">
        <v>18676</v>
      </c>
      <c r="AV55" s="217">
        <v>18676</v>
      </c>
      <c r="AW55" s="217">
        <v>18229</v>
      </c>
      <c r="AX55" s="217">
        <v>18229</v>
      </c>
      <c r="AY55" s="217">
        <v>18158</v>
      </c>
      <c r="AZ55" s="217">
        <v>18158</v>
      </c>
      <c r="BA55" s="217">
        <v>17757</v>
      </c>
      <c r="BB55" s="217">
        <v>17757</v>
      </c>
      <c r="BC55" s="217">
        <v>17210</v>
      </c>
      <c r="BD55" s="217">
        <v>17210</v>
      </c>
      <c r="BE55" s="217">
        <v>17785</v>
      </c>
      <c r="BF55" s="217">
        <v>17785</v>
      </c>
      <c r="BG55" s="217">
        <v>17082</v>
      </c>
    </row>
    <row r="56" spans="2:59">
      <c r="B56" s="220" t="s">
        <v>265</v>
      </c>
      <c r="C56" s="219">
        <v>18993</v>
      </c>
      <c r="D56" s="219">
        <v>20814</v>
      </c>
      <c r="E56" s="219">
        <v>24970</v>
      </c>
      <c r="F56" s="219">
        <v>35026</v>
      </c>
      <c r="G56" s="219">
        <v>27117</v>
      </c>
      <c r="H56" s="219">
        <v>31261</v>
      </c>
      <c r="I56" s="219">
        <v>13382</v>
      </c>
      <c r="J56" s="217">
        <v>35253</v>
      </c>
      <c r="K56" s="217">
        <v>28965</v>
      </c>
      <c r="L56" s="217">
        <v>28196</v>
      </c>
      <c r="M56" s="217">
        <v>45091</v>
      </c>
      <c r="N56" s="217">
        <v>38594</v>
      </c>
      <c r="O56" s="217">
        <v>30623</v>
      </c>
      <c r="P56" s="217">
        <v>39053</v>
      </c>
      <c r="Q56" s="217">
        <v>24551</v>
      </c>
      <c r="R56" s="217">
        <v>39230</v>
      </c>
      <c r="S56" s="217">
        <v>36210</v>
      </c>
      <c r="T56" s="217">
        <v>36358</v>
      </c>
      <c r="U56" s="217">
        <v>32516</v>
      </c>
      <c r="V56" s="217">
        <v>32050</v>
      </c>
      <c r="W56" s="217">
        <v>24269</v>
      </c>
      <c r="X56" s="217">
        <v>24269</v>
      </c>
      <c r="Y56" s="217">
        <v>33387</v>
      </c>
      <c r="Z56" s="217">
        <v>33387</v>
      </c>
      <c r="AA56" s="217">
        <v>15911</v>
      </c>
      <c r="AB56" s="217">
        <v>15354</v>
      </c>
      <c r="AC56" s="217">
        <v>29699</v>
      </c>
      <c r="AD56" s="217">
        <v>29162</v>
      </c>
      <c r="AE56" s="217">
        <v>24494</v>
      </c>
      <c r="AF56" s="217">
        <v>24892</v>
      </c>
      <c r="AG56" s="217">
        <v>20558</v>
      </c>
      <c r="AH56" s="217">
        <v>21557</v>
      </c>
      <c r="AI56" s="217">
        <v>37160</v>
      </c>
      <c r="AJ56" s="217">
        <v>37168</v>
      </c>
      <c r="AK56" s="217">
        <v>24887</v>
      </c>
      <c r="AL56" s="217">
        <v>25271</v>
      </c>
      <c r="AM56" s="217">
        <v>21509</v>
      </c>
      <c r="AN56" s="217">
        <v>21497</v>
      </c>
      <c r="AO56" s="217">
        <v>75696</v>
      </c>
      <c r="AP56" s="217">
        <v>75854</v>
      </c>
      <c r="AQ56" s="217">
        <v>13111</v>
      </c>
      <c r="AR56" s="217">
        <v>15858</v>
      </c>
      <c r="AS56" s="217">
        <v>25691</v>
      </c>
      <c r="AT56" s="217">
        <v>28698</v>
      </c>
      <c r="AU56" s="217">
        <v>22615</v>
      </c>
      <c r="AV56" s="217">
        <v>24724</v>
      </c>
      <c r="AW56" s="217">
        <v>22800</v>
      </c>
      <c r="AX56" s="217">
        <v>24494</v>
      </c>
      <c r="AY56" s="217">
        <v>27765</v>
      </c>
      <c r="AZ56" s="217">
        <v>29397</v>
      </c>
      <c r="BA56" s="217">
        <v>27867</v>
      </c>
      <c r="BB56" s="217">
        <v>30900</v>
      </c>
      <c r="BC56" s="217">
        <v>20833</v>
      </c>
      <c r="BD56" s="217">
        <v>22689</v>
      </c>
      <c r="BE56" s="217">
        <v>22219</v>
      </c>
      <c r="BF56" s="217">
        <v>24063</v>
      </c>
      <c r="BG56" s="217">
        <v>20152</v>
      </c>
    </row>
    <row r="57" spans="2:59" hidden="1" outlineLevel="1">
      <c r="B57" s="220" t="s">
        <v>266</v>
      </c>
      <c r="C57" s="217">
        <v>0</v>
      </c>
      <c r="D57" s="217">
        <v>0</v>
      </c>
      <c r="E57" s="217">
        <v>0</v>
      </c>
      <c r="F57" s="217">
        <v>0</v>
      </c>
      <c r="G57" s="217">
        <v>0</v>
      </c>
      <c r="H57" s="217">
        <v>0</v>
      </c>
      <c r="I57" s="217">
        <v>0</v>
      </c>
      <c r="J57" s="217">
        <v>0</v>
      </c>
      <c r="K57" s="217">
        <v>0</v>
      </c>
      <c r="L57" s="217">
        <v>0</v>
      </c>
      <c r="M57" s="217">
        <v>0</v>
      </c>
      <c r="N57" s="217">
        <v>0</v>
      </c>
      <c r="O57" s="217">
        <v>0</v>
      </c>
      <c r="P57" s="217">
        <v>0</v>
      </c>
      <c r="Q57" s="217">
        <v>0</v>
      </c>
      <c r="R57" s="217">
        <v>0</v>
      </c>
      <c r="S57" s="217">
        <v>0</v>
      </c>
      <c r="T57" s="217">
        <v>0</v>
      </c>
      <c r="U57" s="217">
        <v>0</v>
      </c>
      <c r="V57" s="217">
        <v>0</v>
      </c>
      <c r="W57" s="217">
        <v>0</v>
      </c>
      <c r="X57" s="217">
        <v>0</v>
      </c>
      <c r="Y57" s="217">
        <v>25881</v>
      </c>
      <c r="Z57" s="217">
        <v>25881</v>
      </c>
      <c r="AA57" s="217">
        <v>25881</v>
      </c>
      <c r="AB57" s="217">
        <v>25881</v>
      </c>
      <c r="AC57" s="217">
        <v>0</v>
      </c>
      <c r="AD57" s="217">
        <v>0</v>
      </c>
      <c r="AE57" s="217">
        <v>0</v>
      </c>
      <c r="AF57" s="217">
        <v>0</v>
      </c>
      <c r="AG57" s="217">
        <v>0</v>
      </c>
      <c r="AH57" s="217">
        <v>0</v>
      </c>
      <c r="AI57" s="217">
        <v>0</v>
      </c>
      <c r="AJ57" s="217">
        <v>0</v>
      </c>
      <c r="AK57" s="217">
        <v>0</v>
      </c>
      <c r="AL57" s="217">
        <v>0</v>
      </c>
      <c r="AM57" s="217">
        <v>26</v>
      </c>
      <c r="AN57" s="217">
        <v>26</v>
      </c>
      <c r="AO57" s="217">
        <v>0</v>
      </c>
      <c r="AP57" s="217">
        <v>0</v>
      </c>
      <c r="AQ57" s="217">
        <v>0</v>
      </c>
      <c r="AR57" s="217">
        <v>0</v>
      </c>
      <c r="AS57" s="217">
        <v>0</v>
      </c>
      <c r="AT57" s="217">
        <v>0</v>
      </c>
      <c r="AU57" s="217">
        <v>0</v>
      </c>
      <c r="AV57" s="217">
        <v>0</v>
      </c>
      <c r="AW57" s="217">
        <v>0</v>
      </c>
      <c r="AX57" s="217">
        <v>0</v>
      </c>
      <c r="AY57" s="217">
        <v>0</v>
      </c>
      <c r="AZ57" s="217">
        <v>0</v>
      </c>
      <c r="BA57" s="217">
        <v>0</v>
      </c>
      <c r="BB57" s="217">
        <v>0</v>
      </c>
      <c r="BC57" s="217">
        <v>26</v>
      </c>
      <c r="BD57" s="217">
        <v>26</v>
      </c>
      <c r="BE57" s="217">
        <v>0</v>
      </c>
      <c r="BF57" s="217">
        <v>0</v>
      </c>
      <c r="BG57" s="217">
        <v>0</v>
      </c>
    </row>
    <row r="58" spans="2:59" hidden="1" outlineLevel="1">
      <c r="B58" s="220" t="s">
        <v>267</v>
      </c>
      <c r="C58" s="217">
        <v>0</v>
      </c>
      <c r="D58" s="217">
        <v>0</v>
      </c>
      <c r="E58" s="217">
        <v>0</v>
      </c>
      <c r="F58" s="217">
        <v>0</v>
      </c>
      <c r="G58" s="217">
        <v>0</v>
      </c>
      <c r="H58" s="217">
        <v>0</v>
      </c>
      <c r="I58" s="217">
        <v>0</v>
      </c>
      <c r="J58" s="217">
        <v>0</v>
      </c>
      <c r="K58" s="217">
        <v>0</v>
      </c>
      <c r="L58" s="217">
        <v>0</v>
      </c>
      <c r="M58" s="217">
        <v>0</v>
      </c>
      <c r="N58" s="217">
        <v>0</v>
      </c>
      <c r="O58" s="217">
        <v>0</v>
      </c>
      <c r="P58" s="217">
        <v>0</v>
      </c>
      <c r="Q58" s="217">
        <v>0</v>
      </c>
      <c r="R58" s="217">
        <v>0</v>
      </c>
      <c r="S58" s="217">
        <v>0</v>
      </c>
      <c r="T58" s="217">
        <v>0</v>
      </c>
      <c r="U58" s="217">
        <v>0</v>
      </c>
      <c r="V58" s="217">
        <v>0</v>
      </c>
      <c r="W58" s="217">
        <v>0</v>
      </c>
      <c r="X58" s="217">
        <v>0</v>
      </c>
      <c r="Y58" s="217">
        <v>22573</v>
      </c>
      <c r="Z58" s="217">
        <v>22589</v>
      </c>
      <c r="AA58" s="217">
        <v>0</v>
      </c>
      <c r="AB58" s="217">
        <v>0</v>
      </c>
      <c r="AC58" s="217">
        <v>0</v>
      </c>
      <c r="AD58" s="217">
        <v>0</v>
      </c>
      <c r="AE58" s="217">
        <v>0</v>
      </c>
      <c r="AF58" s="217">
        <v>221</v>
      </c>
      <c r="AG58" s="217">
        <v>0</v>
      </c>
      <c r="AH58" s="217">
        <v>0</v>
      </c>
      <c r="AI58" s="217">
        <v>0</v>
      </c>
      <c r="AJ58" s="217">
        <v>0</v>
      </c>
      <c r="AK58" s="217">
        <v>18032</v>
      </c>
      <c r="AL58" s="217">
        <v>18032</v>
      </c>
      <c r="AM58" s="217">
        <v>18032</v>
      </c>
      <c r="AN58" s="217">
        <v>18032</v>
      </c>
      <c r="AO58" s="217">
        <v>0</v>
      </c>
      <c r="AP58" s="217">
        <v>0</v>
      </c>
      <c r="AQ58" s="217">
        <v>0</v>
      </c>
      <c r="AR58" s="217">
        <v>0</v>
      </c>
      <c r="AS58" s="217">
        <v>0</v>
      </c>
      <c r="AT58" s="217">
        <v>0</v>
      </c>
      <c r="AU58" s="217">
        <v>0</v>
      </c>
      <c r="AV58" s="217">
        <v>0</v>
      </c>
      <c r="AW58" s="217">
        <v>0</v>
      </c>
      <c r="AX58" s="217">
        <v>0</v>
      </c>
      <c r="AY58" s="217">
        <v>0</v>
      </c>
      <c r="AZ58" s="217">
        <v>0</v>
      </c>
      <c r="BA58" s="217">
        <v>0</v>
      </c>
      <c r="BB58" s="217">
        <v>0</v>
      </c>
      <c r="BC58" s="217">
        <v>0</v>
      </c>
      <c r="BD58" s="217">
        <v>0</v>
      </c>
      <c r="BE58" s="217">
        <v>0</v>
      </c>
      <c r="BF58" s="217">
        <v>0</v>
      </c>
      <c r="BG58" s="217">
        <v>0</v>
      </c>
    </row>
    <row r="59" spans="2:59" hidden="1" outlineLevel="1">
      <c r="B59" s="220" t="s">
        <v>268</v>
      </c>
      <c r="C59" s="217">
        <v>0</v>
      </c>
      <c r="D59" s="217">
        <v>0</v>
      </c>
      <c r="E59" s="217">
        <v>0</v>
      </c>
      <c r="F59" s="217">
        <v>0</v>
      </c>
      <c r="G59" s="217">
        <v>0</v>
      </c>
      <c r="H59" s="217">
        <v>0</v>
      </c>
      <c r="I59" s="217">
        <v>0</v>
      </c>
      <c r="J59" s="217">
        <v>0</v>
      </c>
      <c r="K59" s="217">
        <v>0</v>
      </c>
      <c r="L59" s="217">
        <v>0</v>
      </c>
      <c r="M59" s="217">
        <v>0</v>
      </c>
      <c r="N59" s="217">
        <v>0</v>
      </c>
      <c r="O59" s="217">
        <v>0</v>
      </c>
      <c r="P59" s="217">
        <v>0</v>
      </c>
      <c r="Q59" s="217">
        <v>0</v>
      </c>
      <c r="R59" s="217">
        <v>0</v>
      </c>
      <c r="S59" s="217">
        <v>0</v>
      </c>
      <c r="T59" s="217">
        <v>0</v>
      </c>
      <c r="U59" s="217">
        <v>0</v>
      </c>
      <c r="V59" s="217">
        <v>0</v>
      </c>
      <c r="W59" s="217">
        <v>0</v>
      </c>
      <c r="X59" s="217">
        <v>0</v>
      </c>
      <c r="Y59" s="217">
        <v>0</v>
      </c>
      <c r="Z59" s="217">
        <v>0</v>
      </c>
      <c r="AA59" s="217">
        <v>0</v>
      </c>
      <c r="AB59" s="217">
        <v>0</v>
      </c>
      <c r="AC59" s="217">
        <v>0</v>
      </c>
      <c r="AD59" s="217">
        <v>0</v>
      </c>
      <c r="AE59" s="217">
        <v>0</v>
      </c>
      <c r="AF59" s="217">
        <v>7</v>
      </c>
      <c r="AG59" s="217">
        <v>0</v>
      </c>
      <c r="AH59" s="217">
        <v>0</v>
      </c>
      <c r="AI59" s="217">
        <v>0</v>
      </c>
      <c r="AJ59" s="217">
        <v>0</v>
      </c>
      <c r="AK59" s="217">
        <v>37593</v>
      </c>
      <c r="AL59" s="217">
        <v>45666</v>
      </c>
      <c r="AM59" s="217">
        <v>33691</v>
      </c>
      <c r="AN59" s="217">
        <v>40664</v>
      </c>
      <c r="AO59" s="217">
        <v>0</v>
      </c>
      <c r="AP59" s="217">
        <v>0</v>
      </c>
      <c r="AQ59" s="217">
        <v>0</v>
      </c>
      <c r="AR59" s="217">
        <v>0</v>
      </c>
      <c r="AS59" s="217">
        <v>0</v>
      </c>
      <c r="AT59" s="217">
        <v>0</v>
      </c>
      <c r="AU59" s="217">
        <v>0</v>
      </c>
      <c r="AV59" s="217">
        <v>0</v>
      </c>
      <c r="AW59" s="217">
        <v>0</v>
      </c>
      <c r="AX59" s="217">
        <v>0</v>
      </c>
      <c r="AY59" s="217">
        <v>0</v>
      </c>
      <c r="AZ59" s="217">
        <v>0</v>
      </c>
      <c r="BA59" s="217">
        <v>0</v>
      </c>
      <c r="BB59" s="217">
        <v>0</v>
      </c>
      <c r="BC59" s="217">
        <v>0</v>
      </c>
      <c r="BD59" s="217">
        <v>0</v>
      </c>
      <c r="BE59" s="217">
        <v>0</v>
      </c>
      <c r="BF59" s="217">
        <v>0</v>
      </c>
      <c r="BG59" s="217">
        <v>0</v>
      </c>
    </row>
    <row r="60" spans="2:59" collapsed="1">
      <c r="B60" s="220" t="s">
        <v>237</v>
      </c>
      <c r="C60" s="219">
        <v>219080</v>
      </c>
      <c r="D60" s="219">
        <v>258696</v>
      </c>
      <c r="E60" s="219">
        <v>262142</v>
      </c>
      <c r="F60" s="219">
        <v>252294</v>
      </c>
      <c r="G60" s="219">
        <v>213212</v>
      </c>
      <c r="H60" s="219">
        <v>186177</v>
      </c>
      <c r="I60" s="219">
        <v>147328</v>
      </c>
      <c r="J60" s="217">
        <v>113517</v>
      </c>
      <c r="K60" s="217">
        <v>118020</v>
      </c>
      <c r="L60" s="217">
        <v>103211</v>
      </c>
      <c r="M60" s="217">
        <v>79074</v>
      </c>
      <c r="N60" s="217">
        <v>105142</v>
      </c>
      <c r="O60" s="217">
        <v>113874</v>
      </c>
      <c r="P60" s="217">
        <v>82943</v>
      </c>
      <c r="Q60" s="217">
        <v>90503</v>
      </c>
      <c r="R60" s="217">
        <v>75289</v>
      </c>
      <c r="S60" s="217">
        <v>58048</v>
      </c>
      <c r="T60" s="217">
        <v>73563</v>
      </c>
      <c r="U60" s="217">
        <v>87531</v>
      </c>
      <c r="V60" s="217">
        <v>23973</v>
      </c>
      <c r="W60" s="217">
        <v>37413</v>
      </c>
      <c r="X60" s="217">
        <v>37413</v>
      </c>
      <c r="Y60" s="217">
        <v>46445</v>
      </c>
      <c r="Z60" s="217">
        <v>46445</v>
      </c>
      <c r="AA60" s="217">
        <v>55869</v>
      </c>
      <c r="AB60" s="217">
        <v>55869</v>
      </c>
      <c r="AC60" s="217">
        <v>39101</v>
      </c>
      <c r="AD60" s="217">
        <v>39101</v>
      </c>
      <c r="AE60" s="217">
        <v>46341</v>
      </c>
      <c r="AF60" s="217">
        <v>46341</v>
      </c>
      <c r="AG60" s="217">
        <v>59640</v>
      </c>
      <c r="AH60" s="217">
        <v>59640</v>
      </c>
      <c r="AI60" s="217">
        <v>66827</v>
      </c>
      <c r="AJ60" s="217">
        <v>66827</v>
      </c>
      <c r="AK60" s="217">
        <v>26247</v>
      </c>
      <c r="AL60" s="217">
        <v>26247</v>
      </c>
      <c r="AM60" s="217">
        <v>39692</v>
      </c>
      <c r="AN60" s="217">
        <v>39692</v>
      </c>
      <c r="AO60" s="217">
        <v>42744</v>
      </c>
      <c r="AP60" s="217">
        <v>42744</v>
      </c>
      <c r="AQ60" s="217">
        <v>49932</v>
      </c>
      <c r="AR60" s="217">
        <v>49932</v>
      </c>
      <c r="AS60" s="217">
        <v>64625</v>
      </c>
      <c r="AT60" s="217">
        <v>64625</v>
      </c>
      <c r="AU60" s="217">
        <v>66213</v>
      </c>
      <c r="AV60" s="217">
        <v>66213</v>
      </c>
      <c r="AW60" s="217">
        <v>66252</v>
      </c>
      <c r="AX60" s="217">
        <v>66252</v>
      </c>
      <c r="AY60" s="217">
        <v>63531</v>
      </c>
      <c r="AZ60" s="217">
        <v>63685</v>
      </c>
      <c r="BA60" s="217">
        <v>53055</v>
      </c>
      <c r="BB60" s="217">
        <v>53055</v>
      </c>
      <c r="BC60" s="217">
        <v>47804</v>
      </c>
      <c r="BD60" s="217">
        <v>47804</v>
      </c>
      <c r="BE60" s="217">
        <v>47653</v>
      </c>
      <c r="BF60" s="217">
        <v>47653</v>
      </c>
      <c r="BG60" s="217">
        <v>38286</v>
      </c>
    </row>
    <row r="61" spans="2:59">
      <c r="B61" s="220" t="s">
        <v>269</v>
      </c>
      <c r="C61" s="217">
        <v>0</v>
      </c>
      <c r="D61" s="217">
        <v>0</v>
      </c>
      <c r="E61" s="217">
        <v>0</v>
      </c>
      <c r="F61" s="217">
        <v>0</v>
      </c>
      <c r="G61" s="217">
        <v>0</v>
      </c>
      <c r="H61" s="217">
        <v>0</v>
      </c>
      <c r="I61" s="217">
        <v>0</v>
      </c>
      <c r="J61" s="217">
        <v>0</v>
      </c>
      <c r="K61" s="217">
        <v>0</v>
      </c>
      <c r="L61" s="217">
        <v>0</v>
      </c>
      <c r="M61" s="217">
        <v>0</v>
      </c>
      <c r="N61" s="217">
        <v>0</v>
      </c>
      <c r="O61" s="217">
        <v>2163</v>
      </c>
      <c r="P61" s="217">
        <v>2163</v>
      </c>
      <c r="Q61" s="217">
        <v>7</v>
      </c>
      <c r="R61" s="217">
        <v>0</v>
      </c>
      <c r="S61" s="217">
        <v>5</v>
      </c>
      <c r="T61" s="217">
        <v>105016</v>
      </c>
      <c r="U61" s="217">
        <v>0</v>
      </c>
      <c r="V61" s="217">
        <v>103526</v>
      </c>
      <c r="W61" s="217">
        <v>103525</v>
      </c>
      <c r="X61" s="217">
        <v>103525</v>
      </c>
      <c r="Y61" s="217">
        <v>0</v>
      </c>
      <c r="Z61" s="217">
        <v>0</v>
      </c>
      <c r="AA61" s="217">
        <v>0</v>
      </c>
      <c r="AB61" s="217">
        <v>0</v>
      </c>
      <c r="AC61" s="217">
        <v>0</v>
      </c>
      <c r="AD61" s="217">
        <v>0</v>
      </c>
      <c r="AE61" s="217">
        <v>0</v>
      </c>
      <c r="AF61" s="217">
        <v>0</v>
      </c>
      <c r="AG61" s="217">
        <v>0</v>
      </c>
      <c r="AH61" s="217">
        <v>0</v>
      </c>
      <c r="AI61" s="217">
        <v>0</v>
      </c>
      <c r="AJ61" s="217">
        <v>0</v>
      </c>
      <c r="AK61" s="217">
        <v>0</v>
      </c>
      <c r="AL61" s="217">
        <v>0</v>
      </c>
      <c r="AM61" s="217">
        <v>0</v>
      </c>
      <c r="AN61" s="217">
        <v>0</v>
      </c>
      <c r="AO61" s="217">
        <v>0</v>
      </c>
      <c r="AP61" s="217">
        <v>0</v>
      </c>
      <c r="AQ61" s="217">
        <v>0</v>
      </c>
      <c r="AR61" s="217">
        <v>0</v>
      </c>
      <c r="AS61" s="217">
        <v>0</v>
      </c>
      <c r="AT61" s="217">
        <v>0</v>
      </c>
      <c r="AU61" s="217">
        <v>0</v>
      </c>
      <c r="AV61" s="217">
        <v>0</v>
      </c>
      <c r="AW61" s="217">
        <v>0</v>
      </c>
      <c r="AX61" s="217">
        <v>0</v>
      </c>
      <c r="AY61" s="217">
        <v>0</v>
      </c>
      <c r="AZ61" s="217">
        <v>0</v>
      </c>
      <c r="BA61" s="217">
        <v>0</v>
      </c>
      <c r="BB61" s="217">
        <v>0</v>
      </c>
      <c r="BC61" s="217">
        <v>0</v>
      </c>
      <c r="BD61" s="217">
        <v>0</v>
      </c>
      <c r="BE61" s="217">
        <v>0</v>
      </c>
      <c r="BF61" s="217">
        <v>0</v>
      </c>
      <c r="BG61" s="217">
        <v>0</v>
      </c>
    </row>
    <row r="62" spans="2:59">
      <c r="B62" s="220" t="s">
        <v>270</v>
      </c>
      <c r="C62" s="219">
        <v>27230</v>
      </c>
      <c r="D62" s="219">
        <v>12977</v>
      </c>
      <c r="E62" s="219">
        <v>1618</v>
      </c>
      <c r="F62" s="219">
        <v>8212</v>
      </c>
      <c r="G62" s="219">
        <v>37184</v>
      </c>
      <c r="H62" s="219">
        <v>36840</v>
      </c>
      <c r="I62" s="219">
        <v>36495</v>
      </c>
      <c r="J62" s="217">
        <v>83126</v>
      </c>
      <c r="K62" s="217">
        <v>74418</v>
      </c>
      <c r="L62" s="217">
        <v>74418</v>
      </c>
      <c r="M62" s="217">
        <v>71841</v>
      </c>
      <c r="N62" s="217">
        <v>57347</v>
      </c>
      <c r="O62" s="217">
        <v>57409</v>
      </c>
      <c r="P62" s="217">
        <v>57518</v>
      </c>
      <c r="Q62" s="217">
        <v>57568</v>
      </c>
      <c r="R62" s="217">
        <v>43084</v>
      </c>
      <c r="S62" s="217">
        <v>43884</v>
      </c>
      <c r="T62" s="217">
        <v>37817</v>
      </c>
      <c r="U62" s="217">
        <v>38124</v>
      </c>
      <c r="V62" s="217">
        <v>45285</v>
      </c>
      <c r="W62" s="217">
        <v>44786</v>
      </c>
      <c r="X62" s="217">
        <v>44786</v>
      </c>
      <c r="Y62" s="217">
        <v>44288</v>
      </c>
      <c r="Z62" s="217">
        <v>44288</v>
      </c>
      <c r="AA62" s="217">
        <v>43227</v>
      </c>
      <c r="AB62" s="217">
        <v>43227</v>
      </c>
      <c r="AC62" s="217">
        <v>6751</v>
      </c>
      <c r="AD62" s="217">
        <v>6751</v>
      </c>
      <c r="AE62" s="217">
        <v>6751</v>
      </c>
      <c r="AF62" s="217">
        <v>6751</v>
      </c>
      <c r="AG62" s="217">
        <v>7066</v>
      </c>
      <c r="AH62" s="217">
        <v>7066</v>
      </c>
      <c r="AI62" s="217">
        <v>7832</v>
      </c>
      <c r="AJ62" s="217">
        <v>7832</v>
      </c>
      <c r="AK62" s="217">
        <v>7896</v>
      </c>
      <c r="AL62" s="217">
        <v>7896</v>
      </c>
      <c r="AM62" s="217">
        <v>9519</v>
      </c>
      <c r="AN62" s="217">
        <v>9519</v>
      </c>
      <c r="AO62" s="217">
        <v>9680</v>
      </c>
      <c r="AP62" s="217">
        <v>9680</v>
      </c>
      <c r="AQ62" s="217">
        <v>9519</v>
      </c>
      <c r="AR62" s="217">
        <v>9519</v>
      </c>
      <c r="AS62" s="217">
        <v>1823</v>
      </c>
      <c r="AT62" s="217">
        <v>1823</v>
      </c>
      <c r="AU62" s="217">
        <v>2195</v>
      </c>
      <c r="AV62" s="217">
        <v>2195</v>
      </c>
      <c r="AW62" s="217">
        <v>2141</v>
      </c>
      <c r="AX62" s="217">
        <v>2141</v>
      </c>
      <c r="AY62" s="217">
        <v>2141</v>
      </c>
      <c r="AZ62" s="217">
        <v>2141</v>
      </c>
      <c r="BA62" s="217">
        <v>11099</v>
      </c>
      <c r="BB62" s="217">
        <v>11099</v>
      </c>
      <c r="BC62" s="217">
        <v>11807</v>
      </c>
      <c r="BD62" s="217">
        <v>11807</v>
      </c>
      <c r="BE62" s="217">
        <v>12794</v>
      </c>
      <c r="BF62" s="217">
        <v>12794</v>
      </c>
      <c r="BG62" s="217">
        <v>12527</v>
      </c>
    </row>
    <row r="63" spans="2:59">
      <c r="B63" s="220" t="s">
        <v>271</v>
      </c>
      <c r="C63" s="217">
        <v>0</v>
      </c>
      <c r="D63" s="217">
        <v>0</v>
      </c>
      <c r="E63" s="217">
        <v>0</v>
      </c>
      <c r="F63" s="217">
        <v>0</v>
      </c>
      <c r="G63" s="217">
        <v>0</v>
      </c>
      <c r="H63" s="217">
        <v>0</v>
      </c>
      <c r="I63" s="217">
        <v>0</v>
      </c>
      <c r="J63" s="217">
        <v>0</v>
      </c>
      <c r="K63" s="217">
        <v>3682</v>
      </c>
      <c r="L63" s="217">
        <v>6244</v>
      </c>
      <c r="M63" s="217">
        <v>6059</v>
      </c>
      <c r="N63" s="217">
        <v>4760</v>
      </c>
      <c r="O63" s="217">
        <v>4939</v>
      </c>
      <c r="P63" s="217">
        <v>4955</v>
      </c>
      <c r="Q63" s="217">
        <v>189798</v>
      </c>
      <c r="R63" s="217">
        <v>223679</v>
      </c>
      <c r="S63" s="217">
        <v>221444</v>
      </c>
      <c r="T63" s="217">
        <v>217969</v>
      </c>
      <c r="U63" s="217">
        <v>263576</v>
      </c>
      <c r="V63" s="217">
        <v>454540</v>
      </c>
      <c r="W63" s="217">
        <v>539417</v>
      </c>
      <c r="X63" s="217">
        <v>539417</v>
      </c>
      <c r="Y63" s="217">
        <v>0</v>
      </c>
      <c r="Z63" s="217">
        <v>0</v>
      </c>
      <c r="AA63" s="217">
        <v>0</v>
      </c>
      <c r="AB63" s="217">
        <v>0</v>
      </c>
      <c r="AC63" s="217">
        <v>0</v>
      </c>
      <c r="AD63" s="217">
        <v>0</v>
      </c>
      <c r="AE63" s="217">
        <v>0</v>
      </c>
      <c r="AF63" s="217">
        <v>0</v>
      </c>
      <c r="AG63" s="217">
        <v>0</v>
      </c>
      <c r="AH63" s="217">
        <v>0</v>
      </c>
      <c r="AI63" s="217">
        <v>0</v>
      </c>
      <c r="AJ63" s="217">
        <v>0</v>
      </c>
      <c r="AK63" s="217">
        <v>0</v>
      </c>
      <c r="AL63" s="217">
        <v>0</v>
      </c>
      <c r="AM63" s="217">
        <v>0</v>
      </c>
      <c r="AN63" s="217">
        <v>0</v>
      </c>
      <c r="AO63" s="217">
        <v>0</v>
      </c>
      <c r="AP63" s="217">
        <v>0</v>
      </c>
      <c r="AQ63" s="217">
        <v>0</v>
      </c>
      <c r="AR63" s="217">
        <v>0</v>
      </c>
      <c r="AS63" s="217">
        <v>0</v>
      </c>
      <c r="AT63" s="217">
        <v>0</v>
      </c>
      <c r="AU63" s="217">
        <v>0</v>
      </c>
      <c r="AV63" s="217">
        <v>0</v>
      </c>
      <c r="AW63" s="217">
        <v>0</v>
      </c>
      <c r="AX63" s="217">
        <v>0</v>
      </c>
      <c r="AY63" s="217">
        <v>0</v>
      </c>
      <c r="AZ63" s="217">
        <v>0</v>
      </c>
      <c r="BA63" s="217">
        <v>0</v>
      </c>
      <c r="BB63" s="217">
        <v>0</v>
      </c>
      <c r="BC63" s="217">
        <v>0</v>
      </c>
      <c r="BD63" s="217">
        <v>0</v>
      </c>
      <c r="BE63" s="217">
        <v>0</v>
      </c>
      <c r="BF63" s="217">
        <v>0</v>
      </c>
      <c r="BG63" s="217">
        <v>0</v>
      </c>
    </row>
    <row r="64" spans="2:59">
      <c r="B64" s="220" t="s">
        <v>276</v>
      </c>
      <c r="C64" s="219">
        <v>76356</v>
      </c>
      <c r="D64" s="219">
        <v>93677</v>
      </c>
      <c r="E64" s="219">
        <v>97870</v>
      </c>
      <c r="F64" s="219">
        <v>32759</v>
      </c>
      <c r="G64" s="219">
        <v>93590</v>
      </c>
      <c r="H64" s="219">
        <v>137523</v>
      </c>
      <c r="I64" s="219">
        <v>195326</v>
      </c>
      <c r="J64" s="217">
        <v>251950</v>
      </c>
      <c r="K64" s="217">
        <v>0</v>
      </c>
      <c r="L64" s="217">
        <v>0</v>
      </c>
      <c r="M64" s="217">
        <v>0</v>
      </c>
      <c r="N64" s="217">
        <v>0</v>
      </c>
      <c r="O64" s="217">
        <v>0</v>
      </c>
      <c r="P64" s="217">
        <v>0</v>
      </c>
      <c r="Q64" s="217">
        <v>0</v>
      </c>
      <c r="R64" s="217">
        <v>0</v>
      </c>
      <c r="S64" s="217">
        <v>0</v>
      </c>
      <c r="T64" s="217">
        <v>0</v>
      </c>
      <c r="U64" s="217">
        <v>0</v>
      </c>
      <c r="V64" s="217">
        <v>0</v>
      </c>
      <c r="W64" s="217">
        <v>0</v>
      </c>
      <c r="X64" s="217">
        <v>0</v>
      </c>
      <c r="Y64" s="217">
        <v>0</v>
      </c>
      <c r="Z64" s="217">
        <v>0</v>
      </c>
      <c r="AA64" s="217">
        <v>0</v>
      </c>
      <c r="AB64" s="217">
        <v>0</v>
      </c>
      <c r="AC64" s="217">
        <v>0</v>
      </c>
      <c r="AD64" s="217">
        <v>0</v>
      </c>
      <c r="AE64" s="217">
        <v>0</v>
      </c>
      <c r="AF64" s="217">
        <v>0</v>
      </c>
      <c r="AG64" s="217">
        <v>0</v>
      </c>
      <c r="AH64" s="217">
        <v>0</v>
      </c>
      <c r="AI64" s="217">
        <v>0</v>
      </c>
      <c r="AJ64" s="217">
        <v>0</v>
      </c>
      <c r="AK64" s="217">
        <v>0</v>
      </c>
      <c r="AL64" s="217">
        <v>0</v>
      </c>
      <c r="AM64" s="217">
        <v>0</v>
      </c>
      <c r="AN64" s="217">
        <v>0</v>
      </c>
      <c r="AO64" s="217">
        <v>0</v>
      </c>
      <c r="AP64" s="217">
        <v>0</v>
      </c>
      <c r="AQ64" s="217">
        <v>0</v>
      </c>
      <c r="AR64" s="217">
        <v>0</v>
      </c>
      <c r="AS64" s="217">
        <v>0</v>
      </c>
      <c r="AT64" s="217">
        <v>0</v>
      </c>
      <c r="AU64" s="217">
        <v>0</v>
      </c>
      <c r="AV64" s="217">
        <v>0</v>
      </c>
      <c r="AW64" s="217">
        <v>0</v>
      </c>
      <c r="AX64" s="217">
        <v>0</v>
      </c>
      <c r="AY64" s="217">
        <v>0</v>
      </c>
      <c r="AZ64" s="217">
        <v>0</v>
      </c>
      <c r="BA64" s="217">
        <v>0</v>
      </c>
      <c r="BB64" s="217">
        <v>0</v>
      </c>
      <c r="BC64" s="217">
        <v>0</v>
      </c>
      <c r="BD64" s="217">
        <v>0</v>
      </c>
      <c r="BE64" s="217">
        <v>0</v>
      </c>
      <c r="BF64" s="217">
        <v>0</v>
      </c>
      <c r="BG64" s="217">
        <v>0</v>
      </c>
    </row>
    <row r="65" spans="2:59">
      <c r="B65" s="220" t="s">
        <v>361</v>
      </c>
      <c r="C65" s="219">
        <v>28952</v>
      </c>
      <c r="D65" s="219">
        <v>27778</v>
      </c>
      <c r="E65" s="219">
        <v>26450</v>
      </c>
      <c r="F65" s="219">
        <v>26107</v>
      </c>
      <c r="G65" s="219">
        <v>25760</v>
      </c>
      <c r="H65" s="217">
        <v>0</v>
      </c>
      <c r="I65" s="217">
        <v>0</v>
      </c>
      <c r="J65" s="217">
        <v>0</v>
      </c>
      <c r="K65" s="217">
        <v>0</v>
      </c>
      <c r="L65" s="217">
        <v>0</v>
      </c>
      <c r="M65" s="217">
        <v>0</v>
      </c>
      <c r="N65" s="217">
        <v>0</v>
      </c>
      <c r="O65" s="217">
        <v>0</v>
      </c>
      <c r="P65" s="217">
        <v>0</v>
      </c>
      <c r="Q65" s="217">
        <v>0</v>
      </c>
      <c r="R65" s="217">
        <v>0</v>
      </c>
      <c r="S65" s="217">
        <v>0</v>
      </c>
      <c r="T65" s="217">
        <v>0</v>
      </c>
      <c r="U65" s="217">
        <v>0</v>
      </c>
      <c r="V65" s="217">
        <v>0</v>
      </c>
      <c r="W65" s="217">
        <v>0</v>
      </c>
      <c r="X65" s="217">
        <v>0</v>
      </c>
      <c r="Y65" s="217">
        <v>0</v>
      </c>
      <c r="Z65" s="217">
        <v>0</v>
      </c>
      <c r="AA65" s="217">
        <v>0</v>
      </c>
      <c r="AB65" s="217">
        <v>0</v>
      </c>
      <c r="AC65" s="217">
        <v>0</v>
      </c>
      <c r="AD65" s="217">
        <v>0</v>
      </c>
      <c r="AE65" s="217">
        <v>0</v>
      </c>
      <c r="AF65" s="217">
        <v>0</v>
      </c>
      <c r="AG65" s="217">
        <v>0</v>
      </c>
      <c r="AH65" s="217">
        <v>0</v>
      </c>
      <c r="AI65" s="217">
        <v>0</v>
      </c>
      <c r="AJ65" s="217">
        <v>0</v>
      </c>
      <c r="AK65" s="217">
        <v>0</v>
      </c>
      <c r="AL65" s="217">
        <v>0</v>
      </c>
      <c r="AM65" s="217">
        <v>0</v>
      </c>
      <c r="AN65" s="217">
        <v>0</v>
      </c>
      <c r="AO65" s="217">
        <v>0</v>
      </c>
      <c r="AP65" s="217">
        <v>0</v>
      </c>
      <c r="AQ65" s="217">
        <v>0</v>
      </c>
      <c r="AR65" s="217">
        <v>0</v>
      </c>
      <c r="AS65" s="217">
        <v>0</v>
      </c>
      <c r="AT65" s="217">
        <v>0</v>
      </c>
      <c r="AU65" s="217">
        <v>0</v>
      </c>
      <c r="AV65" s="217">
        <v>0</v>
      </c>
      <c r="AW65" s="217">
        <v>0</v>
      </c>
      <c r="AX65" s="217">
        <v>0</v>
      </c>
      <c r="AY65" s="217">
        <v>0</v>
      </c>
      <c r="AZ65" s="217">
        <v>0</v>
      </c>
      <c r="BA65" s="217">
        <v>0</v>
      </c>
      <c r="BB65" s="217">
        <v>0</v>
      </c>
      <c r="BC65" s="217">
        <v>0</v>
      </c>
      <c r="BD65" s="217">
        <v>0</v>
      </c>
      <c r="BE65" s="217">
        <v>0</v>
      </c>
      <c r="BF65" s="217">
        <v>0</v>
      </c>
      <c r="BG65" s="217">
        <v>0</v>
      </c>
    </row>
    <row r="66" spans="2:59">
      <c r="B66" s="220" t="s">
        <v>272</v>
      </c>
      <c r="C66" s="219">
        <v>116653</v>
      </c>
      <c r="D66" s="219">
        <v>115442</v>
      </c>
      <c r="E66" s="219">
        <v>114774</v>
      </c>
      <c r="F66" s="219">
        <v>41965</v>
      </c>
      <c r="G66" s="219">
        <v>39895</v>
      </c>
      <c r="H66" s="219">
        <v>38796</v>
      </c>
      <c r="I66" s="219">
        <v>36399</v>
      </c>
      <c r="J66" s="217">
        <v>39872</v>
      </c>
      <c r="K66" s="217">
        <v>42570</v>
      </c>
      <c r="L66" s="217">
        <v>44124</v>
      </c>
      <c r="M66" s="217">
        <v>45813</v>
      </c>
      <c r="N66" s="217">
        <v>27356</v>
      </c>
      <c r="O66" s="217">
        <v>17762</v>
      </c>
      <c r="P66" s="217">
        <v>34932</v>
      </c>
      <c r="Q66" s="217">
        <v>21177</v>
      </c>
      <c r="R66" s="217">
        <v>12377</v>
      </c>
      <c r="S66" s="217">
        <v>13851</v>
      </c>
      <c r="T66" s="217">
        <v>13396</v>
      </c>
      <c r="U66" s="217">
        <v>11572</v>
      </c>
      <c r="V66" s="217">
        <v>18455</v>
      </c>
      <c r="W66" s="217">
        <v>17937</v>
      </c>
      <c r="X66" s="217">
        <v>17937</v>
      </c>
      <c r="Y66" s="217">
        <v>0</v>
      </c>
      <c r="Z66" s="217">
        <v>0</v>
      </c>
      <c r="AA66" s="217">
        <v>26412</v>
      </c>
      <c r="AB66" s="217">
        <v>26428</v>
      </c>
      <c r="AC66" s="217">
        <v>24419</v>
      </c>
      <c r="AD66" s="217">
        <v>24436</v>
      </c>
      <c r="AE66" s="217">
        <v>32647</v>
      </c>
      <c r="AF66" s="217">
        <v>33009</v>
      </c>
      <c r="AG66" s="217">
        <v>16757</v>
      </c>
      <c r="AH66" s="217">
        <v>57810</v>
      </c>
      <c r="AI66" s="217">
        <v>7248</v>
      </c>
      <c r="AJ66" s="217">
        <v>22502</v>
      </c>
      <c r="AK66" s="217">
        <v>34686</v>
      </c>
      <c r="AL66" s="217">
        <v>52489</v>
      </c>
      <c r="AM66" s="217">
        <v>58677</v>
      </c>
      <c r="AN66" s="217">
        <v>63657</v>
      </c>
      <c r="AO66" s="217">
        <v>77629</v>
      </c>
      <c r="AP66" s="217">
        <v>83865</v>
      </c>
      <c r="AQ66" s="217">
        <v>67198</v>
      </c>
      <c r="AR66" s="217">
        <v>76393</v>
      </c>
      <c r="AS66" s="217">
        <v>52404</v>
      </c>
      <c r="AT66" s="217">
        <v>59949</v>
      </c>
      <c r="AU66" s="217">
        <v>56472</v>
      </c>
      <c r="AV66" s="217">
        <v>67758</v>
      </c>
      <c r="AW66" s="217">
        <v>42219</v>
      </c>
      <c r="AX66" s="217">
        <v>51787</v>
      </c>
      <c r="AY66" s="217">
        <v>39856</v>
      </c>
      <c r="AZ66" s="217">
        <v>66337</v>
      </c>
      <c r="BA66" s="217">
        <v>29316</v>
      </c>
      <c r="BB66" s="217">
        <v>41956</v>
      </c>
      <c r="BC66" s="217">
        <v>41921</v>
      </c>
      <c r="BD66" s="217">
        <v>51586</v>
      </c>
      <c r="BE66" s="217">
        <v>28315</v>
      </c>
      <c r="BF66" s="217">
        <v>38838</v>
      </c>
      <c r="BG66" s="217">
        <v>46296</v>
      </c>
    </row>
    <row r="67" spans="2:59">
      <c r="B67" s="220" t="s">
        <v>208</v>
      </c>
      <c r="C67" s="219">
        <v>10407</v>
      </c>
      <c r="D67" s="219">
        <v>10532</v>
      </c>
      <c r="E67" s="219">
        <v>10601</v>
      </c>
      <c r="F67" s="219">
        <v>11460</v>
      </c>
      <c r="G67" s="219">
        <v>11404</v>
      </c>
      <c r="H67" s="219">
        <v>11356</v>
      </c>
      <c r="I67" s="219">
        <v>10445</v>
      </c>
      <c r="J67" s="217">
        <v>9506</v>
      </c>
      <c r="K67" s="217">
        <v>6886</v>
      </c>
      <c r="L67" s="217">
        <v>2540</v>
      </c>
      <c r="M67" s="217">
        <v>0</v>
      </c>
      <c r="N67" s="217">
        <v>0</v>
      </c>
      <c r="O67" s="217">
        <v>0</v>
      </c>
      <c r="P67" s="217">
        <v>0</v>
      </c>
      <c r="Q67" s="217">
        <v>0</v>
      </c>
      <c r="R67" s="217">
        <v>0</v>
      </c>
      <c r="S67" s="217">
        <v>0</v>
      </c>
      <c r="T67" s="217">
        <v>0</v>
      </c>
      <c r="U67" s="217">
        <v>0</v>
      </c>
      <c r="V67" s="217">
        <v>0</v>
      </c>
      <c r="W67" s="217">
        <v>0</v>
      </c>
      <c r="X67" s="217">
        <v>0</v>
      </c>
      <c r="Y67" s="217">
        <v>0</v>
      </c>
      <c r="Z67" s="217">
        <v>0</v>
      </c>
      <c r="AA67" s="217">
        <v>0</v>
      </c>
      <c r="AB67" s="217">
        <v>0</v>
      </c>
      <c r="AC67" s="217">
        <v>0</v>
      </c>
      <c r="AD67" s="217">
        <v>0</v>
      </c>
      <c r="AE67" s="217">
        <v>0</v>
      </c>
      <c r="AF67" s="217">
        <v>0</v>
      </c>
      <c r="AG67" s="217">
        <v>0</v>
      </c>
      <c r="AH67" s="217">
        <v>0</v>
      </c>
      <c r="AI67" s="217">
        <v>0</v>
      </c>
      <c r="AJ67" s="217">
        <v>0</v>
      </c>
      <c r="AK67" s="217">
        <v>0</v>
      </c>
      <c r="AL67" s="217">
        <v>0</v>
      </c>
      <c r="AM67" s="217">
        <v>0</v>
      </c>
      <c r="AN67" s="217">
        <v>0</v>
      </c>
      <c r="AO67" s="217">
        <v>0</v>
      </c>
      <c r="AP67" s="217">
        <v>0</v>
      </c>
      <c r="AQ67" s="217">
        <v>0</v>
      </c>
      <c r="AR67" s="217">
        <v>0</v>
      </c>
      <c r="AS67" s="217">
        <v>0</v>
      </c>
      <c r="AT67" s="217">
        <v>0</v>
      </c>
      <c r="AU67" s="217">
        <v>0</v>
      </c>
      <c r="AV67" s="217">
        <v>0</v>
      </c>
      <c r="AW67" s="217">
        <v>0</v>
      </c>
      <c r="AX67" s="217">
        <v>0</v>
      </c>
      <c r="AY67" s="217">
        <v>0</v>
      </c>
      <c r="AZ67" s="217">
        <v>0</v>
      </c>
      <c r="BA67" s="217">
        <v>0</v>
      </c>
      <c r="BB67" s="217">
        <v>0</v>
      </c>
      <c r="BC67" s="217">
        <v>0</v>
      </c>
      <c r="BD67" s="217">
        <v>0</v>
      </c>
      <c r="BE67" s="217">
        <v>0</v>
      </c>
      <c r="BF67" s="217">
        <v>0</v>
      </c>
      <c r="BG67" s="217">
        <v>0</v>
      </c>
    </row>
    <row r="68" spans="2:59">
      <c r="B68" s="228" t="s">
        <v>238</v>
      </c>
      <c r="C68" s="227">
        <f>SUM(C46:C67)</f>
        <v>4260954</v>
      </c>
      <c r="D68" s="227">
        <f>SUM(D46:D67)</f>
        <v>2590042</v>
      </c>
      <c r="E68" s="227">
        <f>SUM(E46:E67)</f>
        <v>2518699</v>
      </c>
      <c r="F68" s="227">
        <f>SUM(F46:F67)</f>
        <v>2340365</v>
      </c>
      <c r="G68" s="227">
        <f>SUM(G46:G67)</f>
        <v>2477992</v>
      </c>
      <c r="H68" s="227">
        <v>4082544</v>
      </c>
      <c r="I68" s="227">
        <v>4008319</v>
      </c>
      <c r="J68" s="227">
        <v>4600513</v>
      </c>
      <c r="K68" s="227">
        <v>4292022</v>
      </c>
      <c r="L68" s="227">
        <v>2065719</v>
      </c>
      <c r="M68" s="227">
        <v>2018383</v>
      </c>
      <c r="N68" s="227">
        <v>2077835</v>
      </c>
      <c r="O68" s="227">
        <v>1758479</v>
      </c>
      <c r="P68" s="227">
        <v>1408412</v>
      </c>
      <c r="Q68" s="227">
        <v>1759574</v>
      </c>
      <c r="R68" s="227">
        <v>1634314</v>
      </c>
      <c r="S68" s="227">
        <v>1607086</v>
      </c>
      <c r="T68" s="227">
        <v>1993355</v>
      </c>
      <c r="U68" s="227">
        <v>1656701</v>
      </c>
      <c r="V68" s="227">
        <v>2061506</v>
      </c>
      <c r="W68" s="227">
        <v>2029277</v>
      </c>
      <c r="X68" s="227">
        <v>2029277</v>
      </c>
      <c r="Y68" s="227">
        <v>1472914</v>
      </c>
      <c r="Z68" s="227">
        <v>1472931</v>
      </c>
      <c r="AA68" s="227">
        <v>1727597</v>
      </c>
      <c r="AB68" s="227">
        <v>1727260</v>
      </c>
      <c r="AC68" s="227">
        <v>1696505</v>
      </c>
      <c r="AD68" s="227">
        <v>1696124</v>
      </c>
      <c r="AE68" s="227">
        <v>1405995</v>
      </c>
      <c r="AF68" s="227">
        <v>1406494</v>
      </c>
      <c r="AG68" s="227">
        <v>1621312</v>
      </c>
      <c r="AH68" s="227">
        <v>1704632</v>
      </c>
      <c r="AI68" s="227">
        <v>1274886</v>
      </c>
      <c r="AJ68" s="227">
        <v>1376361</v>
      </c>
      <c r="AK68" s="227">
        <v>1122184</v>
      </c>
      <c r="AL68" s="227">
        <v>1217478</v>
      </c>
      <c r="AM68" s="227">
        <v>1569115</v>
      </c>
      <c r="AN68" s="227">
        <v>1656538</v>
      </c>
      <c r="AO68" s="227">
        <v>1288582</v>
      </c>
      <c r="AP68" s="227">
        <v>1369290</v>
      </c>
      <c r="AQ68" s="227">
        <v>1165859</v>
      </c>
      <c r="AR68" s="227">
        <v>1332313</v>
      </c>
      <c r="AS68" s="227">
        <v>1165536</v>
      </c>
      <c r="AT68" s="227">
        <v>1332554</v>
      </c>
      <c r="AU68" s="227">
        <v>1082897</v>
      </c>
      <c r="AV68" s="227">
        <v>1224058</v>
      </c>
      <c r="AW68" s="227">
        <v>1338244</v>
      </c>
      <c r="AX68" s="227">
        <v>1467676</v>
      </c>
      <c r="AY68" s="227">
        <v>1287701</v>
      </c>
      <c r="AZ68" s="227">
        <v>1434437</v>
      </c>
      <c r="BA68" s="227">
        <v>1529343</v>
      </c>
      <c r="BB68" s="227">
        <v>1670977</v>
      </c>
      <c r="BC68" s="227">
        <v>1456560</v>
      </c>
      <c r="BD68" s="227">
        <v>1601200</v>
      </c>
      <c r="BE68" s="227">
        <v>750774</v>
      </c>
      <c r="BF68" s="227">
        <v>888447</v>
      </c>
      <c r="BG68" s="227">
        <v>861930</v>
      </c>
    </row>
    <row r="69" spans="2:59">
      <c r="B69" s="212"/>
      <c r="C69" s="212"/>
      <c r="D69" s="212"/>
      <c r="E69" s="212"/>
      <c r="F69" s="212"/>
      <c r="G69" s="212"/>
      <c r="H69" s="212"/>
      <c r="I69" s="212"/>
      <c r="J69" s="211"/>
      <c r="K69" s="210"/>
      <c r="L69" s="210"/>
      <c r="M69" s="210"/>
      <c r="N69" s="210"/>
      <c r="O69" s="209"/>
      <c r="P69" s="209"/>
      <c r="Q69" s="209"/>
      <c r="R69" s="209"/>
      <c r="S69" s="209"/>
      <c r="T69" s="209"/>
      <c r="U69" s="209"/>
      <c r="V69" s="209"/>
      <c r="W69" s="209"/>
      <c r="X69" s="209"/>
      <c r="Y69" s="209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Y69" s="209"/>
      <c r="AZ69" s="209"/>
      <c r="BA69" s="209"/>
      <c r="BB69" s="209"/>
      <c r="BC69" s="209"/>
      <c r="BD69" s="209"/>
      <c r="BE69" s="209"/>
      <c r="BF69" s="209"/>
      <c r="BG69" s="209"/>
    </row>
    <row r="70" spans="2:59">
      <c r="B70" s="225" t="s">
        <v>227</v>
      </c>
      <c r="C70" s="225"/>
      <c r="D70" s="225"/>
      <c r="E70" s="225"/>
      <c r="F70" s="225"/>
      <c r="G70" s="225"/>
      <c r="H70" s="225"/>
      <c r="I70" s="225"/>
      <c r="J70" s="224"/>
      <c r="K70" s="223"/>
      <c r="L70" s="223"/>
      <c r="M70" s="223"/>
      <c r="N70" s="223"/>
      <c r="O70" s="222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  <c r="AQ70" s="221"/>
      <c r="AR70" s="221"/>
      <c r="AS70" s="221"/>
      <c r="AT70" s="221"/>
      <c r="AU70" s="221"/>
      <c r="AV70" s="221"/>
      <c r="AW70" s="221"/>
      <c r="AX70" s="221"/>
      <c r="AY70" s="221"/>
      <c r="AZ70" s="221"/>
      <c r="BA70" s="221"/>
      <c r="BB70" s="221"/>
      <c r="BC70" s="221"/>
      <c r="BD70" s="221"/>
      <c r="BE70" s="221"/>
      <c r="BF70" s="221"/>
      <c r="BG70" s="221"/>
    </row>
    <row r="71" spans="2:59">
      <c r="B71" s="220" t="s">
        <v>259</v>
      </c>
      <c r="C71" s="219">
        <v>1516791</v>
      </c>
      <c r="D71" s="219">
        <v>2568539</v>
      </c>
      <c r="E71" s="219">
        <v>2539369</v>
      </c>
      <c r="F71" s="219">
        <v>2582782</v>
      </c>
      <c r="G71" s="219">
        <v>2541972</v>
      </c>
      <c r="H71" s="219">
        <v>1263955</v>
      </c>
      <c r="I71" s="219">
        <v>1285185</v>
      </c>
      <c r="J71" s="217">
        <v>1282390</v>
      </c>
      <c r="K71" s="215">
        <v>1299537</v>
      </c>
      <c r="L71" s="215">
        <v>592807</v>
      </c>
      <c r="M71" s="215">
        <v>564712</v>
      </c>
      <c r="N71" s="215">
        <v>559688</v>
      </c>
      <c r="O71" s="215">
        <v>531761</v>
      </c>
      <c r="P71" s="214">
        <v>490040</v>
      </c>
      <c r="Q71" s="214">
        <v>508710</v>
      </c>
      <c r="R71" s="214">
        <v>383488</v>
      </c>
      <c r="S71" s="214">
        <v>385141</v>
      </c>
      <c r="T71" s="214">
        <v>463708</v>
      </c>
      <c r="U71" s="214">
        <v>484203</v>
      </c>
      <c r="V71" s="214">
        <v>494512</v>
      </c>
      <c r="W71" s="214">
        <v>511415</v>
      </c>
      <c r="X71" s="214">
        <v>511415</v>
      </c>
      <c r="Y71" s="214">
        <v>465456</v>
      </c>
      <c r="Z71" s="214">
        <v>465456</v>
      </c>
      <c r="AA71" s="214">
        <v>491872</v>
      </c>
      <c r="AB71" s="214">
        <v>491872</v>
      </c>
      <c r="AC71" s="214">
        <v>322818</v>
      </c>
      <c r="AD71" s="214">
        <v>322818</v>
      </c>
      <c r="AE71" s="214">
        <v>269102</v>
      </c>
      <c r="AF71" s="214">
        <v>269102</v>
      </c>
      <c r="AG71" s="214">
        <v>280065</v>
      </c>
      <c r="AH71" s="214">
        <v>280529</v>
      </c>
      <c r="AI71" s="214">
        <v>276891</v>
      </c>
      <c r="AJ71" s="214">
        <v>277468</v>
      </c>
      <c r="AK71" s="214">
        <v>465230</v>
      </c>
      <c r="AL71" s="214">
        <v>465748</v>
      </c>
      <c r="AM71" s="214">
        <v>393757</v>
      </c>
      <c r="AN71" s="214">
        <v>394341</v>
      </c>
      <c r="AO71" s="214">
        <v>242507</v>
      </c>
      <c r="AP71" s="214">
        <v>243429</v>
      </c>
      <c r="AQ71" s="214">
        <v>218482</v>
      </c>
      <c r="AR71" s="214">
        <v>219628</v>
      </c>
      <c r="AS71" s="214">
        <v>213527</v>
      </c>
      <c r="AT71" s="214">
        <v>215034</v>
      </c>
      <c r="AU71" s="214">
        <v>217879</v>
      </c>
      <c r="AV71" s="214">
        <v>219535</v>
      </c>
      <c r="AW71" s="214">
        <v>203897</v>
      </c>
      <c r="AX71" s="214">
        <v>205781</v>
      </c>
      <c r="AY71" s="214">
        <v>161921</v>
      </c>
      <c r="AZ71" s="214">
        <v>164346</v>
      </c>
      <c r="BA71" s="214">
        <v>150116</v>
      </c>
      <c r="BB71" s="214">
        <v>184904</v>
      </c>
      <c r="BC71" s="214">
        <v>154471</v>
      </c>
      <c r="BD71" s="214">
        <v>226474</v>
      </c>
      <c r="BE71" s="214">
        <v>109944</v>
      </c>
      <c r="BF71" s="214">
        <v>184177</v>
      </c>
      <c r="BG71" s="214">
        <v>189187</v>
      </c>
    </row>
    <row r="72" spans="2:59">
      <c r="B72" s="220" t="s">
        <v>260</v>
      </c>
      <c r="C72" s="219">
        <v>4399430</v>
      </c>
      <c r="D72" s="219">
        <v>4360510</v>
      </c>
      <c r="E72" s="219">
        <v>4340123</v>
      </c>
      <c r="F72" s="219">
        <v>5040528</v>
      </c>
      <c r="G72" s="219">
        <v>4054111</v>
      </c>
      <c r="H72" s="219">
        <v>4108054</v>
      </c>
      <c r="I72" s="219">
        <v>4093406</v>
      </c>
      <c r="J72" s="217">
        <v>4576656</v>
      </c>
      <c r="K72" s="215">
        <v>4813433</v>
      </c>
      <c r="L72" s="215">
        <v>5462429</v>
      </c>
      <c r="M72" s="215">
        <v>5445468</v>
      </c>
      <c r="N72" s="215">
        <v>5236540</v>
      </c>
      <c r="O72" s="215">
        <v>4863834</v>
      </c>
      <c r="P72" s="214">
        <v>5475526</v>
      </c>
      <c r="Q72" s="214">
        <v>4340390</v>
      </c>
      <c r="R72" s="214">
        <v>3541654</v>
      </c>
      <c r="S72" s="214">
        <v>3530908</v>
      </c>
      <c r="T72" s="214">
        <v>3279292</v>
      </c>
      <c r="U72" s="214">
        <v>3426093</v>
      </c>
      <c r="V72" s="214">
        <v>3290099</v>
      </c>
      <c r="W72" s="214">
        <v>3272792</v>
      </c>
      <c r="X72" s="214">
        <v>3272792</v>
      </c>
      <c r="Y72" s="214">
        <v>3801087</v>
      </c>
      <c r="Z72" s="214">
        <v>3801087</v>
      </c>
      <c r="AA72" s="214">
        <v>3471414</v>
      </c>
      <c r="AB72" s="214">
        <v>3471414</v>
      </c>
      <c r="AC72" s="214">
        <v>3494416</v>
      </c>
      <c r="AD72" s="214">
        <v>3494416</v>
      </c>
      <c r="AE72" s="214">
        <v>3556099</v>
      </c>
      <c r="AF72" s="214">
        <v>3556099</v>
      </c>
      <c r="AG72" s="214">
        <v>2741818</v>
      </c>
      <c r="AH72" s="214">
        <v>2949090</v>
      </c>
      <c r="AI72" s="214">
        <v>2961456</v>
      </c>
      <c r="AJ72" s="214">
        <v>3140627</v>
      </c>
      <c r="AK72" s="214">
        <v>2641395</v>
      </c>
      <c r="AL72" s="214">
        <v>2820498</v>
      </c>
      <c r="AM72" s="214">
        <v>2186703</v>
      </c>
      <c r="AN72" s="214">
        <v>2385777</v>
      </c>
      <c r="AO72" s="214">
        <v>2689253</v>
      </c>
      <c r="AP72" s="214">
        <v>2888184</v>
      </c>
      <c r="AQ72" s="214">
        <v>2646532</v>
      </c>
      <c r="AR72" s="214">
        <v>2865169</v>
      </c>
      <c r="AS72" s="214">
        <v>2667948</v>
      </c>
      <c r="AT72" s="214">
        <v>2891657</v>
      </c>
      <c r="AU72" s="214">
        <v>2660453</v>
      </c>
      <c r="AV72" s="214">
        <v>2899306</v>
      </c>
      <c r="AW72" s="214">
        <v>1885092</v>
      </c>
      <c r="AX72" s="214">
        <v>2123189</v>
      </c>
      <c r="AY72" s="214">
        <v>1869621</v>
      </c>
      <c r="AZ72" s="214">
        <v>2107637</v>
      </c>
      <c r="BA72" s="214">
        <v>1211211</v>
      </c>
      <c r="BB72" s="214">
        <v>1447359</v>
      </c>
      <c r="BC72" s="214">
        <v>1229525</v>
      </c>
      <c r="BD72" s="214">
        <v>1339560</v>
      </c>
      <c r="BE72" s="214">
        <v>809874</v>
      </c>
      <c r="BF72" s="214">
        <v>932203</v>
      </c>
      <c r="BG72" s="214">
        <v>944565</v>
      </c>
    </row>
    <row r="73" spans="2:59">
      <c r="B73" s="220" t="s">
        <v>357</v>
      </c>
      <c r="C73" s="219">
        <v>19330</v>
      </c>
      <c r="D73" s="219">
        <v>16123</v>
      </c>
      <c r="E73" s="219">
        <v>16990</v>
      </c>
      <c r="F73" s="219">
        <v>101893</v>
      </c>
      <c r="G73" s="219">
        <v>100509</v>
      </c>
      <c r="H73" s="219">
        <v>106244</v>
      </c>
      <c r="I73" s="219">
        <v>5481</v>
      </c>
      <c r="J73" s="217">
        <v>5590</v>
      </c>
      <c r="K73" s="214">
        <v>5408</v>
      </c>
      <c r="L73" s="214">
        <v>5408</v>
      </c>
      <c r="M73" s="214">
        <v>5408</v>
      </c>
      <c r="N73" s="214" t="s">
        <v>80</v>
      </c>
      <c r="O73" s="214" t="s">
        <v>80</v>
      </c>
      <c r="P73" s="214" t="s">
        <v>80</v>
      </c>
      <c r="Q73" s="214" t="s">
        <v>80</v>
      </c>
      <c r="R73" s="214" t="s">
        <v>80</v>
      </c>
      <c r="S73" s="214" t="s">
        <v>80</v>
      </c>
      <c r="T73" s="214" t="s">
        <v>80</v>
      </c>
      <c r="U73" s="214">
        <v>28</v>
      </c>
      <c r="V73" s="214" t="s">
        <v>80</v>
      </c>
      <c r="W73" s="214" t="s">
        <v>80</v>
      </c>
      <c r="X73" s="214" t="s">
        <v>80</v>
      </c>
      <c r="Y73" s="214" t="s">
        <v>80</v>
      </c>
      <c r="Z73" s="214" t="s">
        <v>80</v>
      </c>
      <c r="AA73" s="214" t="s">
        <v>80</v>
      </c>
      <c r="AB73" s="214" t="s">
        <v>80</v>
      </c>
      <c r="AC73" s="214" t="s">
        <v>80</v>
      </c>
      <c r="AD73" s="214" t="s">
        <v>80</v>
      </c>
      <c r="AE73" s="214" t="s">
        <v>80</v>
      </c>
      <c r="AF73" s="214" t="s">
        <v>80</v>
      </c>
      <c r="AG73" s="214" t="s">
        <v>80</v>
      </c>
      <c r="AH73" s="214" t="s">
        <v>80</v>
      </c>
      <c r="AI73" s="214" t="s">
        <v>80</v>
      </c>
      <c r="AJ73" s="214" t="s">
        <v>80</v>
      </c>
      <c r="AK73" s="214" t="s">
        <v>80</v>
      </c>
      <c r="AL73" s="214" t="s">
        <v>80</v>
      </c>
      <c r="AM73" s="214" t="s">
        <v>80</v>
      </c>
      <c r="AN73" s="214" t="s">
        <v>80</v>
      </c>
      <c r="AO73" s="214" t="s">
        <v>80</v>
      </c>
      <c r="AP73" s="214" t="s">
        <v>80</v>
      </c>
      <c r="AQ73" s="214" t="s">
        <v>80</v>
      </c>
      <c r="AR73" s="214" t="s">
        <v>80</v>
      </c>
      <c r="AS73" s="214" t="s">
        <v>80</v>
      </c>
      <c r="AT73" s="214" t="s">
        <v>80</v>
      </c>
      <c r="AU73" s="214" t="s">
        <v>80</v>
      </c>
      <c r="AV73" s="214">
        <v>21</v>
      </c>
      <c r="AW73" s="214" t="s">
        <v>80</v>
      </c>
      <c r="AX73" s="214">
        <v>43</v>
      </c>
      <c r="AY73" s="214" t="s">
        <v>80</v>
      </c>
      <c r="AZ73" s="214">
        <v>64</v>
      </c>
      <c r="BA73" s="214" t="s">
        <v>80</v>
      </c>
      <c r="BB73" s="214">
        <v>85</v>
      </c>
      <c r="BC73" s="214" t="s">
        <v>80</v>
      </c>
      <c r="BD73" s="214">
        <v>152</v>
      </c>
      <c r="BE73" s="214">
        <v>21</v>
      </c>
      <c r="BF73" s="214">
        <v>287</v>
      </c>
      <c r="BG73" s="214">
        <v>641</v>
      </c>
    </row>
    <row r="74" spans="2:59" hidden="1" outlineLevel="1">
      <c r="B74" s="220" t="s">
        <v>256</v>
      </c>
      <c r="C74" s="217">
        <v>0</v>
      </c>
      <c r="D74" s="217">
        <v>0</v>
      </c>
      <c r="E74" s="217">
        <v>0</v>
      </c>
      <c r="F74" s="217">
        <v>0</v>
      </c>
      <c r="G74" s="217">
        <v>0</v>
      </c>
      <c r="H74" s="217">
        <v>0</v>
      </c>
      <c r="I74" s="217">
        <v>0</v>
      </c>
      <c r="J74" s="217">
        <v>0</v>
      </c>
      <c r="K74" s="214" t="s">
        <v>80</v>
      </c>
      <c r="L74" s="214" t="s">
        <v>80</v>
      </c>
      <c r="M74" s="214" t="s">
        <v>80</v>
      </c>
      <c r="N74" s="214" t="s">
        <v>80</v>
      </c>
      <c r="O74" s="214" t="s">
        <v>80</v>
      </c>
      <c r="P74" s="214" t="s">
        <v>80</v>
      </c>
      <c r="Q74" s="214" t="s">
        <v>80</v>
      </c>
      <c r="R74" s="214" t="s">
        <v>80</v>
      </c>
      <c r="S74" s="214" t="s">
        <v>80</v>
      </c>
      <c r="T74" s="214" t="s">
        <v>80</v>
      </c>
      <c r="U74" s="214" t="s">
        <v>80</v>
      </c>
      <c r="V74" s="214" t="s">
        <v>80</v>
      </c>
      <c r="W74" s="214" t="s">
        <v>80</v>
      </c>
      <c r="X74" s="214" t="s">
        <v>80</v>
      </c>
      <c r="Y74" s="214" t="s">
        <v>80</v>
      </c>
      <c r="Z74" s="214" t="s">
        <v>80</v>
      </c>
      <c r="AA74" s="214" t="s">
        <v>80</v>
      </c>
      <c r="AB74" s="214" t="s">
        <v>80</v>
      </c>
      <c r="AC74" s="214" t="s">
        <v>80</v>
      </c>
      <c r="AD74" s="214" t="s">
        <v>80</v>
      </c>
      <c r="AE74" s="214" t="s">
        <v>80</v>
      </c>
      <c r="AF74" s="214" t="s">
        <v>80</v>
      </c>
      <c r="AG74" s="214" t="s">
        <v>80</v>
      </c>
      <c r="AH74" s="214" t="s">
        <v>80</v>
      </c>
      <c r="AI74" s="214" t="s">
        <v>80</v>
      </c>
      <c r="AJ74" s="214" t="s">
        <v>80</v>
      </c>
      <c r="AK74" s="214" t="s">
        <v>80</v>
      </c>
      <c r="AL74" s="214" t="s">
        <v>80</v>
      </c>
      <c r="AM74" s="214" t="s">
        <v>80</v>
      </c>
      <c r="AN74" s="214" t="s">
        <v>80</v>
      </c>
      <c r="AO74" s="214" t="s">
        <v>80</v>
      </c>
      <c r="AP74" s="214" t="s">
        <v>80</v>
      </c>
      <c r="AQ74" s="214" t="s">
        <v>80</v>
      </c>
      <c r="AR74" s="214" t="s">
        <v>80</v>
      </c>
      <c r="AS74" s="214" t="s">
        <v>80</v>
      </c>
      <c r="AT74" s="214" t="s">
        <v>80</v>
      </c>
      <c r="AU74" s="214" t="s">
        <v>80</v>
      </c>
      <c r="AV74" s="214" t="s">
        <v>80</v>
      </c>
      <c r="AW74" s="214" t="s">
        <v>80</v>
      </c>
      <c r="AX74" s="214" t="s">
        <v>80</v>
      </c>
      <c r="AY74" s="214" t="s">
        <v>80</v>
      </c>
      <c r="AZ74" s="214" t="s">
        <v>80</v>
      </c>
      <c r="BA74" s="214" t="s">
        <v>80</v>
      </c>
      <c r="BB74" s="214" t="s">
        <v>80</v>
      </c>
      <c r="BC74" s="214">
        <v>375</v>
      </c>
      <c r="BD74" s="214" t="s">
        <v>80</v>
      </c>
      <c r="BE74" s="214" t="s">
        <v>80</v>
      </c>
      <c r="BF74" s="214" t="s">
        <v>80</v>
      </c>
      <c r="BG74" s="214" t="s">
        <v>80</v>
      </c>
    </row>
    <row r="75" spans="2:59" collapsed="1">
      <c r="B75" s="220" t="s">
        <v>275</v>
      </c>
      <c r="C75" s="219">
        <v>81163</v>
      </c>
      <c r="D75" s="219">
        <v>78233</v>
      </c>
      <c r="E75" s="219">
        <v>84186</v>
      </c>
      <c r="F75" s="219">
        <v>176001</v>
      </c>
      <c r="G75" s="219">
        <v>176943</v>
      </c>
      <c r="H75" s="219">
        <v>178576</v>
      </c>
      <c r="I75" s="219">
        <v>179487</v>
      </c>
      <c r="J75" s="217">
        <v>198582</v>
      </c>
      <c r="K75" s="214" t="s">
        <v>80</v>
      </c>
      <c r="L75" s="214" t="s">
        <v>80</v>
      </c>
      <c r="M75" s="214" t="s">
        <v>80</v>
      </c>
      <c r="N75" s="214" t="s">
        <v>80</v>
      </c>
      <c r="O75" s="214" t="s">
        <v>80</v>
      </c>
      <c r="P75" s="214" t="s">
        <v>80</v>
      </c>
      <c r="Q75" s="214" t="s">
        <v>80</v>
      </c>
      <c r="R75" s="214" t="s">
        <v>80</v>
      </c>
      <c r="S75" s="214" t="s">
        <v>80</v>
      </c>
      <c r="T75" s="214" t="s">
        <v>80</v>
      </c>
      <c r="U75" s="214" t="s">
        <v>80</v>
      </c>
      <c r="V75" s="214" t="s">
        <v>80</v>
      </c>
      <c r="W75" s="214" t="s">
        <v>80</v>
      </c>
      <c r="X75" s="214" t="s">
        <v>80</v>
      </c>
      <c r="Y75" s="214" t="s">
        <v>80</v>
      </c>
      <c r="Z75" s="214" t="s">
        <v>80</v>
      </c>
      <c r="AA75" s="214" t="s">
        <v>80</v>
      </c>
      <c r="AB75" s="214" t="s">
        <v>80</v>
      </c>
      <c r="AC75" s="214" t="s">
        <v>80</v>
      </c>
      <c r="AD75" s="214" t="s">
        <v>80</v>
      </c>
      <c r="AE75" s="214" t="s">
        <v>80</v>
      </c>
      <c r="AF75" s="214" t="s">
        <v>80</v>
      </c>
      <c r="AG75" s="214" t="s">
        <v>80</v>
      </c>
      <c r="AH75" s="214" t="s">
        <v>80</v>
      </c>
      <c r="AI75" s="214" t="s">
        <v>80</v>
      </c>
      <c r="AJ75" s="214" t="s">
        <v>80</v>
      </c>
      <c r="AK75" s="214" t="s">
        <v>80</v>
      </c>
      <c r="AL75" s="214" t="s">
        <v>80</v>
      </c>
      <c r="AM75" s="214" t="s">
        <v>80</v>
      </c>
      <c r="AN75" s="214" t="s">
        <v>80</v>
      </c>
      <c r="AO75" s="214" t="s">
        <v>80</v>
      </c>
      <c r="AP75" s="214" t="s">
        <v>80</v>
      </c>
      <c r="AQ75" s="214" t="s">
        <v>80</v>
      </c>
      <c r="AR75" s="214" t="s">
        <v>80</v>
      </c>
      <c r="AS75" s="214" t="s">
        <v>80</v>
      </c>
      <c r="AT75" s="214" t="s">
        <v>80</v>
      </c>
      <c r="AU75" s="214" t="s">
        <v>80</v>
      </c>
      <c r="AV75" s="214" t="s">
        <v>80</v>
      </c>
      <c r="AW75" s="214" t="s">
        <v>80</v>
      </c>
      <c r="AX75" s="214" t="s">
        <v>80</v>
      </c>
      <c r="AY75" s="214" t="s">
        <v>80</v>
      </c>
      <c r="AZ75" s="214" t="s">
        <v>80</v>
      </c>
      <c r="BA75" s="214" t="s">
        <v>80</v>
      </c>
      <c r="BB75" s="214" t="s">
        <v>80</v>
      </c>
      <c r="BC75" s="214" t="s">
        <v>80</v>
      </c>
      <c r="BD75" s="214" t="s">
        <v>80</v>
      </c>
      <c r="BE75" s="214" t="s">
        <v>80</v>
      </c>
      <c r="BF75" s="214" t="s">
        <v>80</v>
      </c>
      <c r="BG75" s="214" t="s">
        <v>80</v>
      </c>
    </row>
    <row r="76" spans="2:59">
      <c r="B76" s="220" t="s">
        <v>361</v>
      </c>
      <c r="C76" s="219">
        <v>21027</v>
      </c>
      <c r="D76" s="219">
        <v>21027</v>
      </c>
      <c r="E76" s="219">
        <v>21027</v>
      </c>
      <c r="F76" s="219">
        <v>21184</v>
      </c>
      <c r="G76" s="219">
        <v>21184</v>
      </c>
      <c r="H76" s="219">
        <v>0</v>
      </c>
      <c r="I76" s="219">
        <v>0</v>
      </c>
      <c r="J76" s="219">
        <v>0</v>
      </c>
      <c r="K76" s="214" t="s">
        <v>80</v>
      </c>
      <c r="L76" s="214" t="s">
        <v>80</v>
      </c>
      <c r="M76" s="214" t="s">
        <v>80</v>
      </c>
      <c r="N76" s="214" t="s">
        <v>80</v>
      </c>
      <c r="O76" s="214" t="s">
        <v>80</v>
      </c>
      <c r="P76" s="214" t="s">
        <v>80</v>
      </c>
      <c r="Q76" s="214" t="s">
        <v>80</v>
      </c>
      <c r="R76" s="214" t="s">
        <v>80</v>
      </c>
      <c r="S76" s="214" t="s">
        <v>80</v>
      </c>
      <c r="T76" s="214" t="s">
        <v>80</v>
      </c>
      <c r="U76" s="214" t="s">
        <v>80</v>
      </c>
      <c r="V76" s="214" t="s">
        <v>80</v>
      </c>
      <c r="W76" s="214" t="s">
        <v>80</v>
      </c>
      <c r="X76" s="214" t="s">
        <v>80</v>
      </c>
      <c r="Y76" s="214" t="s">
        <v>80</v>
      </c>
      <c r="Z76" s="214" t="s">
        <v>80</v>
      </c>
      <c r="AA76" s="214" t="s">
        <v>80</v>
      </c>
      <c r="AB76" s="214" t="s">
        <v>80</v>
      </c>
      <c r="AC76" s="214" t="s">
        <v>80</v>
      </c>
      <c r="AD76" s="214" t="s">
        <v>80</v>
      </c>
      <c r="AE76" s="214" t="s">
        <v>80</v>
      </c>
      <c r="AF76" s="214" t="s">
        <v>80</v>
      </c>
      <c r="AG76" s="214" t="s">
        <v>80</v>
      </c>
      <c r="AH76" s="214" t="s">
        <v>80</v>
      </c>
      <c r="AI76" s="214" t="s">
        <v>80</v>
      </c>
      <c r="AJ76" s="214" t="s">
        <v>80</v>
      </c>
      <c r="AK76" s="214" t="s">
        <v>80</v>
      </c>
      <c r="AL76" s="214" t="s">
        <v>80</v>
      </c>
      <c r="AM76" s="214" t="s">
        <v>80</v>
      </c>
      <c r="AN76" s="214" t="s">
        <v>80</v>
      </c>
      <c r="AO76" s="214" t="s">
        <v>80</v>
      </c>
      <c r="AP76" s="214" t="s">
        <v>80</v>
      </c>
      <c r="AQ76" s="214" t="s">
        <v>80</v>
      </c>
      <c r="AR76" s="214" t="s">
        <v>80</v>
      </c>
      <c r="AS76" s="214" t="s">
        <v>80</v>
      </c>
      <c r="AT76" s="214" t="s">
        <v>80</v>
      </c>
      <c r="AU76" s="214" t="s">
        <v>80</v>
      </c>
      <c r="AV76" s="214" t="s">
        <v>80</v>
      </c>
      <c r="AW76" s="214" t="s">
        <v>80</v>
      </c>
      <c r="AX76" s="214" t="s">
        <v>80</v>
      </c>
      <c r="AY76" s="214" t="s">
        <v>80</v>
      </c>
      <c r="AZ76" s="214" t="s">
        <v>80</v>
      </c>
      <c r="BA76" s="214" t="s">
        <v>80</v>
      </c>
      <c r="BB76" s="214" t="s">
        <v>80</v>
      </c>
      <c r="BC76" s="214" t="s">
        <v>80</v>
      </c>
      <c r="BD76" s="214" t="s">
        <v>80</v>
      </c>
      <c r="BE76" s="214" t="s">
        <v>80</v>
      </c>
      <c r="BF76" s="214" t="s">
        <v>80</v>
      </c>
      <c r="BG76" s="214" t="s">
        <v>80</v>
      </c>
    </row>
    <row r="77" spans="2:59">
      <c r="B77" s="220" t="s">
        <v>274</v>
      </c>
      <c r="C77" s="219">
        <v>0</v>
      </c>
      <c r="D77" s="219">
        <v>0</v>
      </c>
      <c r="E77" s="219">
        <v>0</v>
      </c>
      <c r="F77" s="219">
        <v>0</v>
      </c>
      <c r="G77" s="219">
        <v>0</v>
      </c>
      <c r="H77" s="219">
        <v>0</v>
      </c>
      <c r="I77" s="219">
        <v>0</v>
      </c>
      <c r="J77" s="217">
        <v>7171</v>
      </c>
      <c r="K77" s="214" t="s">
        <v>80</v>
      </c>
      <c r="L77" s="214" t="s">
        <v>80</v>
      </c>
      <c r="M77" s="214" t="s">
        <v>80</v>
      </c>
      <c r="N77" s="214" t="s">
        <v>80</v>
      </c>
      <c r="O77" s="214">
        <v>0</v>
      </c>
      <c r="P77" s="214" t="s">
        <v>80</v>
      </c>
      <c r="Q77" s="214" t="s">
        <v>80</v>
      </c>
      <c r="R77" s="214" t="s">
        <v>80</v>
      </c>
      <c r="S77" s="214" t="s">
        <v>80</v>
      </c>
      <c r="T77" s="214" t="s">
        <v>80</v>
      </c>
      <c r="U77" s="214" t="s">
        <v>80</v>
      </c>
      <c r="V77" s="214" t="s">
        <v>80</v>
      </c>
      <c r="W77" s="214">
        <v>7898</v>
      </c>
      <c r="X77" s="214">
        <v>7898</v>
      </c>
      <c r="Y77" s="214">
        <v>8099</v>
      </c>
      <c r="Z77" s="214">
        <v>8099</v>
      </c>
      <c r="AA77" s="214">
        <v>8221</v>
      </c>
      <c r="AB77" s="214">
        <v>8221</v>
      </c>
      <c r="AC77" s="214" t="s">
        <v>80</v>
      </c>
      <c r="AD77" s="214" t="s">
        <v>80</v>
      </c>
      <c r="AE77" s="214" t="s">
        <v>80</v>
      </c>
      <c r="AF77" s="214" t="s">
        <v>80</v>
      </c>
      <c r="AG77" s="214" t="s">
        <v>80</v>
      </c>
      <c r="AH77" s="214" t="s">
        <v>80</v>
      </c>
      <c r="AI77" s="214" t="s">
        <v>80</v>
      </c>
      <c r="AJ77" s="214" t="s">
        <v>80</v>
      </c>
      <c r="AK77" s="214" t="s">
        <v>80</v>
      </c>
      <c r="AL77" s="214" t="s">
        <v>80</v>
      </c>
      <c r="AM77" s="214" t="s">
        <v>80</v>
      </c>
      <c r="AN77" s="214" t="s">
        <v>80</v>
      </c>
      <c r="AO77" s="214" t="s">
        <v>80</v>
      </c>
      <c r="AP77" s="214" t="s">
        <v>80</v>
      </c>
      <c r="AQ77" s="214" t="s">
        <v>80</v>
      </c>
      <c r="AR77" s="214" t="s">
        <v>80</v>
      </c>
      <c r="AS77" s="214" t="s">
        <v>80</v>
      </c>
      <c r="AT77" s="214" t="s">
        <v>80</v>
      </c>
      <c r="AU77" s="214" t="s">
        <v>80</v>
      </c>
      <c r="AV77" s="214" t="s">
        <v>80</v>
      </c>
      <c r="AW77" s="214" t="s">
        <v>80</v>
      </c>
      <c r="AX77" s="214" t="s">
        <v>80</v>
      </c>
      <c r="AY77" s="214" t="s">
        <v>80</v>
      </c>
      <c r="AZ77" s="214" t="s">
        <v>80</v>
      </c>
      <c r="BA77" s="214" t="s">
        <v>80</v>
      </c>
      <c r="BB77" s="214" t="s">
        <v>80</v>
      </c>
      <c r="BC77" s="214" t="s">
        <v>80</v>
      </c>
      <c r="BD77" s="214" t="s">
        <v>80</v>
      </c>
      <c r="BE77" s="214">
        <v>622</v>
      </c>
      <c r="BF77" s="214">
        <v>2477</v>
      </c>
      <c r="BG77" s="214">
        <v>2710</v>
      </c>
    </row>
    <row r="78" spans="2:59" hidden="1" outlineLevel="1">
      <c r="B78" s="220" t="s">
        <v>262</v>
      </c>
      <c r="C78" s="217">
        <v>0</v>
      </c>
      <c r="D78" s="217">
        <v>0</v>
      </c>
      <c r="E78" s="217">
        <v>0</v>
      </c>
      <c r="F78" s="217">
        <v>0</v>
      </c>
      <c r="G78" s="217">
        <v>0</v>
      </c>
      <c r="H78" s="217">
        <v>0</v>
      </c>
      <c r="I78" s="217">
        <v>0</v>
      </c>
      <c r="J78" s="217">
        <v>0</v>
      </c>
      <c r="K78" s="214" t="s">
        <v>80</v>
      </c>
      <c r="L78" s="214" t="s">
        <v>80</v>
      </c>
      <c r="M78" s="214" t="s">
        <v>80</v>
      </c>
      <c r="N78" s="214" t="s">
        <v>80</v>
      </c>
      <c r="O78" s="214" t="s">
        <v>80</v>
      </c>
      <c r="P78" s="214" t="s">
        <v>80</v>
      </c>
      <c r="Q78" s="214" t="s">
        <v>80</v>
      </c>
      <c r="R78" s="214" t="s">
        <v>80</v>
      </c>
      <c r="S78" s="214" t="s">
        <v>80</v>
      </c>
      <c r="T78" s="214" t="s">
        <v>80</v>
      </c>
      <c r="U78" s="214" t="s">
        <v>80</v>
      </c>
      <c r="V78" s="214" t="s">
        <v>80</v>
      </c>
      <c r="W78" s="214" t="s">
        <v>80</v>
      </c>
      <c r="X78" s="214" t="s">
        <v>80</v>
      </c>
      <c r="Y78" s="214" t="s">
        <v>80</v>
      </c>
      <c r="Z78" s="214" t="s">
        <v>80</v>
      </c>
      <c r="AA78" s="214" t="s">
        <v>80</v>
      </c>
      <c r="AB78" s="214" t="s">
        <v>80</v>
      </c>
      <c r="AC78" s="214" t="s">
        <v>80</v>
      </c>
      <c r="AD78" s="214" t="s">
        <v>80</v>
      </c>
      <c r="AE78" s="214" t="s">
        <v>80</v>
      </c>
      <c r="AF78" s="214" t="s">
        <v>80</v>
      </c>
      <c r="AG78" s="214" t="s">
        <v>80</v>
      </c>
      <c r="AH78" s="214" t="s">
        <v>80</v>
      </c>
      <c r="AI78" s="214" t="s">
        <v>80</v>
      </c>
      <c r="AJ78" s="214" t="s">
        <v>80</v>
      </c>
      <c r="AK78" s="214" t="s">
        <v>80</v>
      </c>
      <c r="AL78" s="214" t="s">
        <v>80</v>
      </c>
      <c r="AM78" s="214">
        <v>6446</v>
      </c>
      <c r="AN78" s="214">
        <v>10934</v>
      </c>
      <c r="AO78" s="214" t="s">
        <v>80</v>
      </c>
      <c r="AP78" s="214" t="s">
        <v>80</v>
      </c>
      <c r="AQ78" s="214" t="s">
        <v>80</v>
      </c>
      <c r="AR78" s="214" t="s">
        <v>80</v>
      </c>
      <c r="AS78" s="214">
        <v>7750</v>
      </c>
      <c r="AT78" s="214">
        <v>10312</v>
      </c>
      <c r="AU78" s="214" t="s">
        <v>80</v>
      </c>
      <c r="AV78" s="214" t="s">
        <v>80</v>
      </c>
      <c r="AW78" s="214">
        <v>8539</v>
      </c>
      <c r="AX78" s="214">
        <v>11772</v>
      </c>
      <c r="AY78" s="214" t="s">
        <v>80</v>
      </c>
      <c r="AZ78" s="214" t="s">
        <v>80</v>
      </c>
      <c r="BA78" s="214">
        <v>9200</v>
      </c>
      <c r="BB78" s="214">
        <v>11525</v>
      </c>
      <c r="BC78" s="214" t="s">
        <v>80</v>
      </c>
      <c r="BD78" s="214" t="s">
        <v>80</v>
      </c>
      <c r="BE78" s="214" t="s">
        <v>80</v>
      </c>
      <c r="BF78" s="214" t="s">
        <v>80</v>
      </c>
      <c r="BG78" s="214" t="s">
        <v>80</v>
      </c>
    </row>
    <row r="79" spans="2:59" hidden="1" outlineLevel="1">
      <c r="B79" s="220" t="s">
        <v>278</v>
      </c>
      <c r="C79" s="217">
        <v>0</v>
      </c>
      <c r="D79" s="217">
        <v>0</v>
      </c>
      <c r="E79" s="217">
        <v>0</v>
      </c>
      <c r="F79" s="217">
        <v>0</v>
      </c>
      <c r="G79" s="217">
        <v>0</v>
      </c>
      <c r="H79" s="217">
        <v>0</v>
      </c>
      <c r="I79" s="217">
        <v>0</v>
      </c>
      <c r="J79" s="217">
        <v>0</v>
      </c>
      <c r="K79" s="214" t="s">
        <v>80</v>
      </c>
      <c r="L79" s="214" t="s">
        <v>80</v>
      </c>
      <c r="M79" s="214" t="s">
        <v>80</v>
      </c>
      <c r="N79" s="214" t="s">
        <v>80</v>
      </c>
      <c r="O79" s="214" t="s">
        <v>80</v>
      </c>
      <c r="P79" s="214" t="s">
        <v>80</v>
      </c>
      <c r="Q79" s="214" t="s">
        <v>80</v>
      </c>
      <c r="R79" s="214" t="s">
        <v>80</v>
      </c>
      <c r="S79" s="214" t="s">
        <v>80</v>
      </c>
      <c r="T79" s="214" t="s">
        <v>80</v>
      </c>
      <c r="U79" s="214" t="s">
        <v>80</v>
      </c>
      <c r="V79" s="214" t="s">
        <v>80</v>
      </c>
      <c r="W79" s="214" t="s">
        <v>80</v>
      </c>
      <c r="X79" s="214" t="s">
        <v>80</v>
      </c>
      <c r="Y79" s="214" t="s">
        <v>80</v>
      </c>
      <c r="Z79" s="214" t="s">
        <v>80</v>
      </c>
      <c r="AA79" s="214" t="s">
        <v>80</v>
      </c>
      <c r="AB79" s="214" t="s">
        <v>80</v>
      </c>
      <c r="AC79" s="214" t="s">
        <v>80</v>
      </c>
      <c r="AD79" s="214" t="s">
        <v>80</v>
      </c>
      <c r="AE79" s="214" t="s">
        <v>80</v>
      </c>
      <c r="AF79" s="214" t="s">
        <v>80</v>
      </c>
      <c r="AG79" s="214" t="s">
        <v>80</v>
      </c>
      <c r="AH79" s="214" t="s">
        <v>80</v>
      </c>
      <c r="AI79" s="214" t="s">
        <v>80</v>
      </c>
      <c r="AJ79" s="214" t="s">
        <v>80</v>
      </c>
      <c r="AK79" s="214" t="s">
        <v>80</v>
      </c>
      <c r="AL79" s="214" t="s">
        <v>80</v>
      </c>
      <c r="AM79" s="214" t="s">
        <v>80</v>
      </c>
      <c r="AN79" s="214" t="s">
        <v>80</v>
      </c>
      <c r="AO79" s="214" t="s">
        <v>80</v>
      </c>
      <c r="AP79" s="214" t="s">
        <v>80</v>
      </c>
      <c r="AQ79" s="214" t="s">
        <v>80</v>
      </c>
      <c r="AR79" s="214" t="s">
        <v>80</v>
      </c>
      <c r="AS79" s="214" t="s">
        <v>80</v>
      </c>
      <c r="AT79" s="214" t="s">
        <v>80</v>
      </c>
      <c r="AU79" s="214" t="s">
        <v>80</v>
      </c>
      <c r="AV79" s="214" t="s">
        <v>80</v>
      </c>
      <c r="AW79" s="214">
        <v>30374</v>
      </c>
      <c r="AX79" s="214">
        <v>44466</v>
      </c>
      <c r="AY79" s="214" t="s">
        <v>80</v>
      </c>
      <c r="AZ79" s="214" t="s">
        <v>80</v>
      </c>
      <c r="BA79" s="214" t="s">
        <v>80</v>
      </c>
      <c r="BB79" s="214" t="s">
        <v>80</v>
      </c>
      <c r="BC79" s="214" t="s">
        <v>80</v>
      </c>
      <c r="BD79" s="214" t="s">
        <v>80</v>
      </c>
      <c r="BE79" s="214" t="s">
        <v>80</v>
      </c>
      <c r="BF79" s="214" t="s">
        <v>80</v>
      </c>
      <c r="BG79" s="214" t="s">
        <v>80</v>
      </c>
    </row>
    <row r="80" spans="2:59" collapsed="1">
      <c r="B80" s="220" t="s">
        <v>279</v>
      </c>
      <c r="C80" s="217">
        <v>0</v>
      </c>
      <c r="D80" s="217">
        <v>0</v>
      </c>
      <c r="E80" s="219">
        <v>27806</v>
      </c>
      <c r="F80" s="219">
        <v>26898</v>
      </c>
      <c r="G80" s="219">
        <v>24034</v>
      </c>
      <c r="H80" s="219">
        <v>24293</v>
      </c>
      <c r="I80" s="219">
        <v>24650</v>
      </c>
      <c r="J80" s="217">
        <v>23373</v>
      </c>
      <c r="K80" s="215">
        <v>27013</v>
      </c>
      <c r="L80" s="215">
        <v>29221</v>
      </c>
      <c r="M80" s="215">
        <v>34760</v>
      </c>
      <c r="N80" s="215">
        <v>21271</v>
      </c>
      <c r="O80" s="215">
        <v>23314</v>
      </c>
      <c r="P80" s="214">
        <v>25110</v>
      </c>
      <c r="Q80" s="214" t="s">
        <v>80</v>
      </c>
      <c r="R80" s="214" t="s">
        <v>80</v>
      </c>
      <c r="S80" s="214" t="s">
        <v>80</v>
      </c>
      <c r="T80" s="214" t="s">
        <v>80</v>
      </c>
      <c r="U80" s="214" t="s">
        <v>80</v>
      </c>
      <c r="V80" s="214" t="s">
        <v>80</v>
      </c>
      <c r="W80" s="214" t="s">
        <v>80</v>
      </c>
      <c r="X80" s="214" t="s">
        <v>80</v>
      </c>
      <c r="Y80" s="214" t="s">
        <v>80</v>
      </c>
      <c r="Z80" s="214" t="s">
        <v>80</v>
      </c>
      <c r="AA80" s="214" t="s">
        <v>80</v>
      </c>
      <c r="AB80" s="214" t="s">
        <v>80</v>
      </c>
      <c r="AC80" s="214" t="s">
        <v>80</v>
      </c>
      <c r="AD80" s="214" t="s">
        <v>80</v>
      </c>
      <c r="AE80" s="214" t="s">
        <v>80</v>
      </c>
      <c r="AF80" s="214" t="s">
        <v>80</v>
      </c>
      <c r="AG80" s="214" t="s">
        <v>80</v>
      </c>
      <c r="AH80" s="214" t="s">
        <v>80</v>
      </c>
      <c r="AI80" s="214" t="s">
        <v>80</v>
      </c>
      <c r="AJ80" s="214" t="s">
        <v>80</v>
      </c>
      <c r="AK80" s="214" t="s">
        <v>80</v>
      </c>
      <c r="AL80" s="214" t="s">
        <v>80</v>
      </c>
      <c r="AM80" s="214" t="s">
        <v>80</v>
      </c>
      <c r="AN80" s="214" t="s">
        <v>80</v>
      </c>
      <c r="AO80" s="214" t="s">
        <v>80</v>
      </c>
      <c r="AP80" s="214" t="s">
        <v>80</v>
      </c>
      <c r="AQ80" s="214" t="s">
        <v>80</v>
      </c>
      <c r="AR80" s="214" t="s">
        <v>80</v>
      </c>
      <c r="AS80" s="214" t="s">
        <v>80</v>
      </c>
      <c r="AT80" s="214" t="s">
        <v>80</v>
      </c>
      <c r="AU80" s="214" t="s">
        <v>80</v>
      </c>
      <c r="AV80" s="214" t="s">
        <v>80</v>
      </c>
      <c r="AW80" s="214" t="s">
        <v>80</v>
      </c>
      <c r="AX80" s="214" t="s">
        <v>80</v>
      </c>
      <c r="AY80" s="214" t="s">
        <v>80</v>
      </c>
      <c r="AZ80" s="214" t="s">
        <v>80</v>
      </c>
      <c r="BA80" s="214" t="s">
        <v>80</v>
      </c>
      <c r="BB80" s="214" t="s">
        <v>80</v>
      </c>
      <c r="BC80" s="214" t="s">
        <v>80</v>
      </c>
      <c r="BD80" s="214" t="s">
        <v>80</v>
      </c>
      <c r="BE80" s="214" t="s">
        <v>80</v>
      </c>
      <c r="BF80" s="214" t="s">
        <v>80</v>
      </c>
      <c r="BG80" s="214" t="s">
        <v>80</v>
      </c>
    </row>
    <row r="81" spans="2:59">
      <c r="B81" s="220" t="s">
        <v>280</v>
      </c>
      <c r="C81" s="219">
        <v>118511</v>
      </c>
      <c r="D81" s="219">
        <v>113774</v>
      </c>
      <c r="E81" s="219">
        <v>80248</v>
      </c>
      <c r="F81" s="219">
        <v>81725</v>
      </c>
      <c r="G81" s="219">
        <v>79001</v>
      </c>
      <c r="H81" s="219">
        <v>72061</v>
      </c>
      <c r="I81" s="219">
        <v>68523</v>
      </c>
      <c r="J81" s="217">
        <v>58053</v>
      </c>
      <c r="K81" s="215">
        <v>67406</v>
      </c>
      <c r="L81" s="215">
        <v>55581</v>
      </c>
      <c r="M81" s="215">
        <v>49302</v>
      </c>
      <c r="N81" s="215">
        <v>49752</v>
      </c>
      <c r="O81" s="215">
        <v>51888</v>
      </c>
      <c r="P81" s="214">
        <v>50531</v>
      </c>
      <c r="Q81" s="214">
        <v>49720</v>
      </c>
      <c r="R81" s="214">
        <v>44885</v>
      </c>
      <c r="S81" s="214">
        <v>42899</v>
      </c>
      <c r="T81" s="214">
        <v>41156</v>
      </c>
      <c r="U81" s="214">
        <v>39595</v>
      </c>
      <c r="V81" s="214">
        <v>37733</v>
      </c>
      <c r="W81" s="214">
        <v>28784</v>
      </c>
      <c r="X81" s="214">
        <v>28784</v>
      </c>
      <c r="Y81" s="214">
        <v>33820</v>
      </c>
      <c r="Z81" s="214">
        <v>33850</v>
      </c>
      <c r="AA81" s="214">
        <v>33316</v>
      </c>
      <c r="AB81" s="214">
        <v>33316</v>
      </c>
      <c r="AC81" s="214">
        <v>32487</v>
      </c>
      <c r="AD81" s="214">
        <v>32487</v>
      </c>
      <c r="AE81" s="214">
        <v>35354</v>
      </c>
      <c r="AF81" s="214">
        <v>35354</v>
      </c>
      <c r="AG81" s="214">
        <v>29221</v>
      </c>
      <c r="AH81" s="214">
        <v>30175</v>
      </c>
      <c r="AI81" s="214">
        <v>31124</v>
      </c>
      <c r="AJ81" s="214">
        <v>32382</v>
      </c>
      <c r="AK81" s="214">
        <v>17712</v>
      </c>
      <c r="AL81" s="214">
        <v>17900</v>
      </c>
      <c r="AM81" s="214">
        <v>6788</v>
      </c>
      <c r="AN81" s="214">
        <v>19764</v>
      </c>
      <c r="AO81" s="214">
        <v>6010</v>
      </c>
      <c r="AP81" s="214">
        <v>10254</v>
      </c>
      <c r="AQ81" s="214">
        <v>20251</v>
      </c>
      <c r="AR81" s="214">
        <v>35353</v>
      </c>
      <c r="AS81" s="214">
        <v>25475</v>
      </c>
      <c r="AT81" s="214">
        <v>39477</v>
      </c>
      <c r="AU81" s="214">
        <v>29364</v>
      </c>
      <c r="AV81" s="214">
        <v>43366</v>
      </c>
      <c r="AW81" s="214" t="s">
        <v>80</v>
      </c>
      <c r="AX81" s="214" t="s">
        <v>80</v>
      </c>
      <c r="AY81" s="214">
        <v>45446</v>
      </c>
      <c r="AZ81" s="214">
        <v>46705</v>
      </c>
      <c r="BA81" s="214">
        <v>14023</v>
      </c>
      <c r="BB81" s="214">
        <v>16146</v>
      </c>
      <c r="BC81" s="214">
        <v>3006</v>
      </c>
      <c r="BD81" s="214">
        <v>4916</v>
      </c>
      <c r="BE81" s="214">
        <v>3140</v>
      </c>
      <c r="BF81" s="214">
        <v>4926</v>
      </c>
      <c r="BG81" s="214">
        <v>4951</v>
      </c>
    </row>
    <row r="82" spans="2:59">
      <c r="B82" s="220" t="s">
        <v>281</v>
      </c>
      <c r="C82" s="217">
        <v>0</v>
      </c>
      <c r="D82" s="217">
        <v>0</v>
      </c>
      <c r="E82" s="217">
        <v>0</v>
      </c>
      <c r="F82" s="217">
        <v>0</v>
      </c>
      <c r="G82" s="217">
        <v>0</v>
      </c>
      <c r="H82" s="217">
        <v>0</v>
      </c>
      <c r="I82" s="217">
        <v>0</v>
      </c>
      <c r="J82" s="217">
        <v>0</v>
      </c>
      <c r="K82" s="217">
        <v>0</v>
      </c>
      <c r="L82" s="214" t="s">
        <v>80</v>
      </c>
      <c r="M82" s="214" t="s">
        <v>80</v>
      </c>
      <c r="N82" s="214" t="s">
        <v>80</v>
      </c>
      <c r="O82" s="214" t="s">
        <v>80</v>
      </c>
      <c r="P82" s="214" t="s">
        <v>80</v>
      </c>
      <c r="Q82" s="214" t="s">
        <v>80</v>
      </c>
      <c r="R82" s="214" t="s">
        <v>80</v>
      </c>
      <c r="S82" s="214" t="s">
        <v>80</v>
      </c>
      <c r="T82" s="214" t="s">
        <v>80</v>
      </c>
      <c r="U82" s="214" t="s">
        <v>80</v>
      </c>
      <c r="V82" s="214" t="s">
        <v>80</v>
      </c>
      <c r="W82" s="214">
        <v>20672</v>
      </c>
      <c r="X82" s="214">
        <v>20672</v>
      </c>
      <c r="Y82" s="214">
        <v>20936</v>
      </c>
      <c r="Z82" s="214">
        <v>20936</v>
      </c>
      <c r="AA82" s="214" t="s">
        <v>80</v>
      </c>
      <c r="AB82" s="214" t="s">
        <v>80</v>
      </c>
      <c r="AC82" s="214" t="s">
        <v>80</v>
      </c>
      <c r="AD82" s="214" t="s">
        <v>80</v>
      </c>
      <c r="AE82" s="214" t="s">
        <v>80</v>
      </c>
      <c r="AF82" s="214" t="s">
        <v>80</v>
      </c>
      <c r="AG82" s="214" t="s">
        <v>80</v>
      </c>
      <c r="AH82" s="214">
        <v>5122</v>
      </c>
      <c r="AI82" s="214" t="s">
        <v>80</v>
      </c>
      <c r="AJ82" s="214">
        <v>4988</v>
      </c>
      <c r="AK82" s="214">
        <v>6252</v>
      </c>
      <c r="AL82" s="214">
        <v>11004</v>
      </c>
      <c r="AM82" s="214" t="s">
        <v>80</v>
      </c>
      <c r="AN82" s="214" t="s">
        <v>80</v>
      </c>
      <c r="AO82" s="214">
        <v>47052</v>
      </c>
      <c r="AP82" s="214">
        <v>47052</v>
      </c>
      <c r="AQ82" s="214">
        <v>6597</v>
      </c>
      <c r="AR82" s="214">
        <v>10703</v>
      </c>
      <c r="AS82" s="214" t="s">
        <v>80</v>
      </c>
      <c r="AT82" s="214" t="s">
        <v>80</v>
      </c>
      <c r="AU82" s="214">
        <v>8331</v>
      </c>
      <c r="AV82" s="214">
        <v>11764</v>
      </c>
      <c r="AW82" s="214" t="s">
        <v>80</v>
      </c>
      <c r="AX82" s="214" t="s">
        <v>80</v>
      </c>
      <c r="AY82" s="214">
        <v>8766</v>
      </c>
      <c r="AZ82" s="214">
        <v>11905</v>
      </c>
      <c r="BA82" s="214" t="s">
        <v>80</v>
      </c>
      <c r="BB82" s="214" t="s">
        <v>80</v>
      </c>
      <c r="BC82" s="214">
        <v>9585</v>
      </c>
      <c r="BD82" s="214">
        <v>11658</v>
      </c>
      <c r="BE82" s="214" t="s">
        <v>80</v>
      </c>
      <c r="BF82" s="214" t="s">
        <v>80</v>
      </c>
      <c r="BG82" s="214" t="s">
        <v>80</v>
      </c>
    </row>
    <row r="83" spans="2:59">
      <c r="B83" s="220" t="s">
        <v>243</v>
      </c>
      <c r="C83" s="219">
        <v>727</v>
      </c>
      <c r="D83" s="219">
        <v>1136</v>
      </c>
      <c r="E83" s="219">
        <v>1551</v>
      </c>
      <c r="F83" s="219">
        <v>3281</v>
      </c>
      <c r="G83" s="219">
        <v>2117</v>
      </c>
      <c r="H83" s="219">
        <v>3758</v>
      </c>
      <c r="I83" s="219">
        <v>12559</v>
      </c>
      <c r="J83" s="217">
        <v>49199</v>
      </c>
      <c r="K83" s="215">
        <v>53264</v>
      </c>
      <c r="L83" s="215">
        <v>18324</v>
      </c>
      <c r="M83" s="215">
        <v>22666</v>
      </c>
      <c r="N83" s="215">
        <v>16480</v>
      </c>
      <c r="O83" s="215">
        <v>17343</v>
      </c>
      <c r="P83" s="214">
        <v>16325</v>
      </c>
      <c r="Q83" s="214">
        <v>16767</v>
      </c>
      <c r="R83" s="214">
        <v>19224</v>
      </c>
      <c r="S83" s="214">
        <v>19664</v>
      </c>
      <c r="T83" s="214">
        <v>19964</v>
      </c>
      <c r="U83" s="214">
        <v>20136</v>
      </c>
      <c r="V83" s="214">
        <v>21278</v>
      </c>
      <c r="W83" s="214" t="s">
        <v>80</v>
      </c>
      <c r="X83" s="214" t="s">
        <v>80</v>
      </c>
      <c r="Y83" s="214" t="s">
        <v>80</v>
      </c>
      <c r="Z83" s="214" t="s">
        <v>80</v>
      </c>
      <c r="AA83" s="214">
        <v>21712</v>
      </c>
      <c r="AB83" s="214">
        <v>21712</v>
      </c>
      <c r="AC83" s="214">
        <v>22221</v>
      </c>
      <c r="AD83" s="214">
        <v>22221</v>
      </c>
      <c r="AE83" s="214">
        <v>21586</v>
      </c>
      <c r="AF83" s="214">
        <v>21586</v>
      </c>
      <c r="AG83" s="214">
        <v>23447</v>
      </c>
      <c r="AH83" s="214">
        <v>23447</v>
      </c>
      <c r="AI83" s="214">
        <v>26599</v>
      </c>
      <c r="AJ83" s="214">
        <v>26599</v>
      </c>
      <c r="AK83" s="214">
        <v>45144</v>
      </c>
      <c r="AL83" s="214">
        <v>45144</v>
      </c>
      <c r="AM83" s="214">
        <v>45228</v>
      </c>
      <c r="AN83" s="214">
        <v>45228</v>
      </c>
      <c r="AO83" s="214">
        <v>139327</v>
      </c>
      <c r="AP83" s="214">
        <v>165844</v>
      </c>
      <c r="AQ83" s="214">
        <v>36889</v>
      </c>
      <c r="AR83" s="214">
        <v>36889</v>
      </c>
      <c r="AS83" s="214">
        <v>39051</v>
      </c>
      <c r="AT83" s="214">
        <v>39183</v>
      </c>
      <c r="AU83" s="214">
        <v>34537</v>
      </c>
      <c r="AV83" s="214">
        <v>34669</v>
      </c>
      <c r="AW83" s="214">
        <v>9933</v>
      </c>
      <c r="AX83" s="214">
        <v>10060</v>
      </c>
      <c r="AY83" s="214">
        <v>24700</v>
      </c>
      <c r="AZ83" s="214">
        <v>2880</v>
      </c>
      <c r="BA83" s="214">
        <v>19312</v>
      </c>
      <c r="BB83" s="214">
        <v>19637</v>
      </c>
      <c r="BC83" s="214">
        <v>14338</v>
      </c>
      <c r="BD83" s="214">
        <v>32777</v>
      </c>
      <c r="BE83" s="214">
        <v>27126</v>
      </c>
      <c r="BF83" s="214">
        <v>27241</v>
      </c>
      <c r="BG83" s="214">
        <v>24430</v>
      </c>
    </row>
    <row r="84" spans="2:59">
      <c r="B84" s="220" t="s">
        <v>283</v>
      </c>
      <c r="C84" s="219">
        <v>261754</v>
      </c>
      <c r="D84" s="219">
        <v>240832</v>
      </c>
      <c r="E84" s="219">
        <v>239058</v>
      </c>
      <c r="F84" s="219">
        <v>219464</v>
      </c>
      <c r="G84" s="219">
        <v>212326</v>
      </c>
      <c r="H84" s="219">
        <v>209813</v>
      </c>
      <c r="I84" s="219">
        <v>206659</v>
      </c>
      <c r="J84" s="217">
        <v>207613</v>
      </c>
      <c r="K84" s="215">
        <v>202346</v>
      </c>
      <c r="L84" s="215">
        <v>195949</v>
      </c>
      <c r="M84" s="215">
        <v>185464</v>
      </c>
      <c r="N84" s="215">
        <v>200501</v>
      </c>
      <c r="O84" s="215">
        <v>199689</v>
      </c>
      <c r="P84" s="214">
        <v>197598</v>
      </c>
      <c r="Q84" s="214">
        <v>197208</v>
      </c>
      <c r="R84" s="214">
        <v>182947</v>
      </c>
      <c r="S84" s="214">
        <v>182789</v>
      </c>
      <c r="T84" s="214">
        <v>181718</v>
      </c>
      <c r="U84" s="214">
        <v>182368</v>
      </c>
      <c r="V84" s="214">
        <v>192705</v>
      </c>
      <c r="W84" s="214">
        <v>185941</v>
      </c>
      <c r="X84" s="214">
        <v>185941</v>
      </c>
      <c r="Y84" s="214">
        <v>221640</v>
      </c>
      <c r="Z84" s="214">
        <v>221640</v>
      </c>
      <c r="AA84" s="214">
        <v>215061</v>
      </c>
      <c r="AB84" s="214">
        <v>215061</v>
      </c>
      <c r="AC84" s="214">
        <v>217369</v>
      </c>
      <c r="AD84" s="214">
        <v>217369</v>
      </c>
      <c r="AE84" s="214">
        <v>207521</v>
      </c>
      <c r="AF84" s="214">
        <v>207521</v>
      </c>
      <c r="AG84" s="214">
        <v>192538</v>
      </c>
      <c r="AH84" s="214">
        <v>221369</v>
      </c>
      <c r="AI84" s="214">
        <v>159046</v>
      </c>
      <c r="AJ84" s="214">
        <v>186695</v>
      </c>
      <c r="AK84" s="214">
        <v>155622</v>
      </c>
      <c r="AL84" s="214">
        <v>181372</v>
      </c>
      <c r="AM84" s="214">
        <v>148138</v>
      </c>
      <c r="AN84" s="214">
        <v>173293</v>
      </c>
      <c r="AO84" s="214">
        <v>40910</v>
      </c>
      <c r="AP84" s="214">
        <v>40910</v>
      </c>
      <c r="AQ84" s="214">
        <v>135148</v>
      </c>
      <c r="AR84" s="214">
        <v>160291</v>
      </c>
      <c r="AS84" s="214">
        <v>142154</v>
      </c>
      <c r="AT84" s="214">
        <v>163512</v>
      </c>
      <c r="AU84" s="214">
        <v>105968</v>
      </c>
      <c r="AV84" s="214">
        <v>126352</v>
      </c>
      <c r="AW84" s="214">
        <v>107481</v>
      </c>
      <c r="AX84" s="214">
        <v>127662</v>
      </c>
      <c r="AY84" s="214">
        <v>106441</v>
      </c>
      <c r="AZ84" s="214">
        <v>127004</v>
      </c>
      <c r="BA84" s="214">
        <v>33957</v>
      </c>
      <c r="BB84" s="214">
        <v>55320</v>
      </c>
      <c r="BC84" s="214">
        <v>33689</v>
      </c>
      <c r="BD84" s="214">
        <v>54896</v>
      </c>
      <c r="BE84" s="214">
        <v>33262</v>
      </c>
      <c r="BF84" s="214">
        <v>54307</v>
      </c>
      <c r="BG84" s="214">
        <v>52634</v>
      </c>
    </row>
    <row r="85" spans="2:59">
      <c r="B85" s="220" t="s">
        <v>264</v>
      </c>
      <c r="C85" s="219">
        <v>1362035</v>
      </c>
      <c r="D85" s="219">
        <v>954033</v>
      </c>
      <c r="E85" s="219">
        <v>910275</v>
      </c>
      <c r="F85" s="219">
        <v>842443</v>
      </c>
      <c r="G85" s="219">
        <v>886357</v>
      </c>
      <c r="H85" s="219">
        <v>899845</v>
      </c>
      <c r="I85" s="219">
        <v>890759</v>
      </c>
      <c r="J85" s="217">
        <v>854798</v>
      </c>
      <c r="K85" s="215">
        <v>848110</v>
      </c>
      <c r="L85" s="215">
        <v>815891</v>
      </c>
      <c r="M85" s="215">
        <v>764830</v>
      </c>
      <c r="N85" s="215">
        <v>732144</v>
      </c>
      <c r="O85" s="215">
        <v>652177</v>
      </c>
      <c r="P85" s="214" t="s">
        <v>80</v>
      </c>
      <c r="Q85" s="214" t="s">
        <v>80</v>
      </c>
      <c r="R85" s="214" t="s">
        <v>80</v>
      </c>
      <c r="S85" s="214" t="s">
        <v>80</v>
      </c>
      <c r="T85" s="214">
        <v>1602</v>
      </c>
      <c r="U85" s="214">
        <v>7427</v>
      </c>
      <c r="V85" s="214">
        <v>11750</v>
      </c>
      <c r="W85" s="214">
        <v>15832</v>
      </c>
      <c r="X85" s="214">
        <v>15832</v>
      </c>
      <c r="Y85" s="214">
        <v>19351</v>
      </c>
      <c r="Z85" s="214">
        <v>19351</v>
      </c>
      <c r="AA85" s="214">
        <v>22121</v>
      </c>
      <c r="AB85" s="214">
        <v>22121</v>
      </c>
      <c r="AC85" s="214">
        <v>25771</v>
      </c>
      <c r="AD85" s="214">
        <v>25771</v>
      </c>
      <c r="AE85" s="214">
        <v>27161</v>
      </c>
      <c r="AF85" s="214">
        <v>27161</v>
      </c>
      <c r="AG85" s="214">
        <v>29771</v>
      </c>
      <c r="AH85" s="214">
        <v>29771</v>
      </c>
      <c r="AI85" s="214">
        <v>32248</v>
      </c>
      <c r="AJ85" s="214">
        <v>32248</v>
      </c>
      <c r="AK85" s="214">
        <v>34660</v>
      </c>
      <c r="AL85" s="214">
        <v>34660</v>
      </c>
      <c r="AM85" s="214">
        <v>37927</v>
      </c>
      <c r="AN85" s="214">
        <v>37927</v>
      </c>
      <c r="AO85" s="214">
        <v>142671</v>
      </c>
      <c r="AP85" s="214">
        <v>142671</v>
      </c>
      <c r="AQ85" s="214">
        <v>42597</v>
      </c>
      <c r="AR85" s="214">
        <v>42597</v>
      </c>
      <c r="AS85" s="214">
        <v>44518</v>
      </c>
      <c r="AT85" s="214">
        <v>44518</v>
      </c>
      <c r="AU85" s="214">
        <v>46288</v>
      </c>
      <c r="AV85" s="214">
        <v>46288</v>
      </c>
      <c r="AW85" s="214">
        <v>48385</v>
      </c>
      <c r="AX85" s="214">
        <v>48385</v>
      </c>
      <c r="AY85" s="214">
        <v>50321</v>
      </c>
      <c r="AZ85" s="214">
        <v>50321</v>
      </c>
      <c r="BA85" s="214">
        <v>52305</v>
      </c>
      <c r="BB85" s="214">
        <v>52305</v>
      </c>
      <c r="BC85" s="214">
        <v>52638</v>
      </c>
      <c r="BD85" s="214">
        <v>52638</v>
      </c>
      <c r="BE85" s="214">
        <v>53446</v>
      </c>
      <c r="BF85" s="214">
        <v>53446</v>
      </c>
      <c r="BG85" s="214">
        <v>55099</v>
      </c>
    </row>
    <row r="86" spans="2:59">
      <c r="B86" s="220" t="s">
        <v>282</v>
      </c>
      <c r="C86" s="219">
        <v>212866</v>
      </c>
      <c r="D86" s="219">
        <v>203930</v>
      </c>
      <c r="E86" s="219">
        <v>193812</v>
      </c>
      <c r="F86" s="219">
        <v>210440</v>
      </c>
      <c r="G86" s="219">
        <v>240695</v>
      </c>
      <c r="H86" s="219">
        <v>262072</v>
      </c>
      <c r="I86" s="219">
        <v>279011</v>
      </c>
      <c r="J86" s="217">
        <v>368694</v>
      </c>
      <c r="K86" s="215">
        <v>339019</v>
      </c>
      <c r="L86" s="215">
        <v>248471</v>
      </c>
      <c r="M86" s="215">
        <v>241401</v>
      </c>
      <c r="N86" s="215">
        <v>166539</v>
      </c>
      <c r="O86" s="215">
        <v>164296</v>
      </c>
      <c r="P86" s="214">
        <v>206084</v>
      </c>
      <c r="Q86" s="214">
        <v>179121</v>
      </c>
      <c r="R86" s="214">
        <v>195020</v>
      </c>
      <c r="S86" s="214">
        <v>218445</v>
      </c>
      <c r="T86" s="214">
        <v>204361</v>
      </c>
      <c r="U86" s="214">
        <v>180541</v>
      </c>
      <c r="V86" s="214">
        <v>227918</v>
      </c>
      <c r="W86" s="214">
        <v>212127</v>
      </c>
      <c r="X86" s="214">
        <v>212127</v>
      </c>
      <c r="Y86" s="214">
        <v>193896</v>
      </c>
      <c r="Z86" s="214">
        <v>193896</v>
      </c>
      <c r="AA86" s="214">
        <v>179574</v>
      </c>
      <c r="AB86" s="214">
        <v>179574</v>
      </c>
      <c r="AC86" s="214">
        <v>192366</v>
      </c>
      <c r="AD86" s="214">
        <v>192366</v>
      </c>
      <c r="AE86" s="214">
        <v>179202</v>
      </c>
      <c r="AF86" s="214">
        <v>179202</v>
      </c>
      <c r="AG86" s="214">
        <v>166073</v>
      </c>
      <c r="AH86" s="214">
        <v>166073</v>
      </c>
      <c r="AI86" s="214">
        <v>152997</v>
      </c>
      <c r="AJ86" s="214">
        <v>152997</v>
      </c>
      <c r="AK86" s="214">
        <v>189246</v>
      </c>
      <c r="AL86" s="214">
        <v>189246</v>
      </c>
      <c r="AM86" s="214">
        <v>169177</v>
      </c>
      <c r="AN86" s="214">
        <v>169177</v>
      </c>
      <c r="AO86" s="214">
        <v>2310</v>
      </c>
      <c r="AP86" s="214">
        <v>2310</v>
      </c>
      <c r="AQ86" s="214">
        <v>128116</v>
      </c>
      <c r="AR86" s="214">
        <v>128116</v>
      </c>
      <c r="AS86" s="214">
        <v>116485</v>
      </c>
      <c r="AT86" s="214">
        <v>116485</v>
      </c>
      <c r="AU86" s="214">
        <v>114359</v>
      </c>
      <c r="AV86" s="214">
        <v>114359</v>
      </c>
      <c r="AW86" s="214">
        <v>113109</v>
      </c>
      <c r="AX86" s="214">
        <v>113109</v>
      </c>
      <c r="AY86" s="214">
        <v>115131</v>
      </c>
      <c r="AZ86" s="214">
        <v>115131</v>
      </c>
      <c r="BA86" s="214">
        <v>114084</v>
      </c>
      <c r="BB86" s="214">
        <v>114084</v>
      </c>
      <c r="BC86" s="214">
        <v>121221</v>
      </c>
      <c r="BD86" s="214">
        <v>121221</v>
      </c>
      <c r="BE86" s="214">
        <v>127644</v>
      </c>
      <c r="BF86" s="214">
        <v>127644</v>
      </c>
      <c r="BG86" s="214">
        <v>133259</v>
      </c>
    </row>
    <row r="87" spans="2:59">
      <c r="B87" s="220" t="s">
        <v>270</v>
      </c>
      <c r="C87" s="219">
        <v>13046</v>
      </c>
      <c r="D87" s="219">
        <v>27633</v>
      </c>
      <c r="E87" s="219">
        <v>38097</v>
      </c>
      <c r="F87" s="219">
        <v>33293</v>
      </c>
      <c r="G87" s="219">
        <v>804</v>
      </c>
      <c r="H87" s="219">
        <v>785</v>
      </c>
      <c r="I87" s="219">
        <v>767</v>
      </c>
      <c r="J87" s="217">
        <v>14835</v>
      </c>
      <c r="K87" s="215">
        <v>23178</v>
      </c>
      <c r="L87" s="215">
        <v>22813</v>
      </c>
      <c r="M87" s="215">
        <v>25026</v>
      </c>
      <c r="N87" s="215">
        <v>10035</v>
      </c>
      <c r="O87" s="215">
        <v>9256</v>
      </c>
      <c r="P87" s="214">
        <v>8477</v>
      </c>
      <c r="Q87" s="214">
        <v>7698</v>
      </c>
      <c r="R87" s="214">
        <v>22795</v>
      </c>
      <c r="S87" s="214">
        <v>21589</v>
      </c>
      <c r="T87" s="214">
        <v>27678</v>
      </c>
      <c r="U87" s="214">
        <v>33768</v>
      </c>
      <c r="V87" s="214">
        <v>47265</v>
      </c>
      <c r="W87" s="214">
        <v>47223</v>
      </c>
      <c r="X87" s="214">
        <v>47223</v>
      </c>
      <c r="Y87" s="214">
        <v>47180</v>
      </c>
      <c r="Z87" s="214">
        <v>47180</v>
      </c>
      <c r="AA87" s="214">
        <v>51641</v>
      </c>
      <c r="AB87" s="214">
        <v>51641</v>
      </c>
      <c r="AC87" s="214">
        <v>2564</v>
      </c>
      <c r="AD87" s="214">
        <v>2564</v>
      </c>
      <c r="AE87" s="214">
        <v>2522</v>
      </c>
      <c r="AF87" s="214">
        <v>2522</v>
      </c>
      <c r="AG87" s="214">
        <v>2480</v>
      </c>
      <c r="AH87" s="214">
        <v>2480</v>
      </c>
      <c r="AI87" s="214">
        <v>2437</v>
      </c>
      <c r="AJ87" s="214">
        <v>2437</v>
      </c>
      <c r="AK87" s="214">
        <v>2352</v>
      </c>
      <c r="AL87" s="214">
        <v>2352</v>
      </c>
      <c r="AM87" s="214">
        <v>2310</v>
      </c>
      <c r="AN87" s="214">
        <v>2310</v>
      </c>
      <c r="AO87" s="214">
        <v>18710</v>
      </c>
      <c r="AP87" s="214">
        <v>31766</v>
      </c>
      <c r="AQ87" s="214">
        <v>2268</v>
      </c>
      <c r="AR87" s="214">
        <v>2268</v>
      </c>
      <c r="AS87" s="214">
        <v>10167</v>
      </c>
      <c r="AT87" s="214">
        <v>10167</v>
      </c>
      <c r="AU87" s="214">
        <v>10125</v>
      </c>
      <c r="AV87" s="214">
        <v>10125</v>
      </c>
      <c r="AW87" s="214">
        <v>10082</v>
      </c>
      <c r="AX87" s="214">
        <v>10082</v>
      </c>
      <c r="AY87" s="214">
        <v>10040</v>
      </c>
      <c r="AZ87" s="214">
        <v>10040</v>
      </c>
      <c r="BA87" s="214">
        <v>2056</v>
      </c>
      <c r="BB87" s="214">
        <v>2056</v>
      </c>
      <c r="BC87" s="214">
        <v>2014</v>
      </c>
      <c r="BD87" s="214">
        <v>2014</v>
      </c>
      <c r="BE87" s="214">
        <v>1972</v>
      </c>
      <c r="BF87" s="214">
        <v>1972</v>
      </c>
      <c r="BG87" s="214">
        <v>1929</v>
      </c>
    </row>
    <row r="88" spans="2:59">
      <c r="B88" s="220" t="s">
        <v>284</v>
      </c>
      <c r="C88" s="219">
        <v>23504</v>
      </c>
      <c r="D88" s="219">
        <v>24954</v>
      </c>
      <c r="E88" s="219">
        <v>26218</v>
      </c>
      <c r="F88" s="219">
        <v>27102</v>
      </c>
      <c r="G88" s="219">
        <v>28651</v>
      </c>
      <c r="H88" s="219">
        <v>30720</v>
      </c>
      <c r="I88" s="219">
        <v>32296</v>
      </c>
      <c r="J88" s="217">
        <v>32595</v>
      </c>
      <c r="K88" s="215">
        <v>34391</v>
      </c>
      <c r="L88" s="215">
        <v>36915</v>
      </c>
      <c r="M88" s="215">
        <v>38529</v>
      </c>
      <c r="N88" s="215">
        <v>37118</v>
      </c>
      <c r="O88" s="214" t="s">
        <v>80</v>
      </c>
      <c r="P88" s="214" t="s">
        <v>80</v>
      </c>
      <c r="Q88" s="214" t="s">
        <v>80</v>
      </c>
      <c r="R88" s="214" t="s">
        <v>80</v>
      </c>
      <c r="S88" s="214" t="s">
        <v>80</v>
      </c>
      <c r="T88" s="214" t="s">
        <v>80</v>
      </c>
      <c r="U88" s="214" t="s">
        <v>80</v>
      </c>
      <c r="V88" s="214" t="s">
        <v>80</v>
      </c>
      <c r="W88" s="214" t="s">
        <v>80</v>
      </c>
      <c r="X88" s="214" t="s">
        <v>80</v>
      </c>
      <c r="Y88" s="214"/>
      <c r="Z88" s="214"/>
      <c r="AA88" s="214"/>
      <c r="AB88" s="214"/>
      <c r="AC88" s="214"/>
      <c r="AD88" s="214"/>
      <c r="AE88" s="214"/>
      <c r="AF88" s="214"/>
      <c r="AG88" s="214"/>
      <c r="AH88" s="214"/>
      <c r="AI88" s="214"/>
      <c r="AJ88" s="214"/>
      <c r="AK88" s="214"/>
      <c r="AL88" s="214"/>
      <c r="AM88" s="214"/>
      <c r="AN88" s="214"/>
      <c r="AO88" s="214"/>
      <c r="AP88" s="214"/>
      <c r="AQ88" s="214"/>
      <c r="AR88" s="214"/>
      <c r="AS88" s="214"/>
      <c r="AT88" s="214"/>
      <c r="AU88" s="214"/>
      <c r="AV88" s="214"/>
      <c r="AW88" s="214"/>
      <c r="AX88" s="214"/>
      <c r="AY88" s="214"/>
      <c r="AZ88" s="214"/>
      <c r="BA88" s="214"/>
      <c r="BB88" s="214"/>
      <c r="BC88" s="214"/>
      <c r="BD88" s="214"/>
      <c r="BE88" s="214"/>
      <c r="BF88" s="214"/>
      <c r="BG88" s="214"/>
    </row>
    <row r="89" spans="2:59">
      <c r="B89" s="228" t="s">
        <v>239</v>
      </c>
      <c r="C89" s="227">
        <f>SUM(C71:C88)</f>
        <v>8030184</v>
      </c>
      <c r="D89" s="227">
        <f>SUM(D71:D88)</f>
        <v>8610724</v>
      </c>
      <c r="E89" s="227">
        <f>SUM(E71:E88)</f>
        <v>8518760</v>
      </c>
      <c r="F89" s="227">
        <f>SUM(F71:F88)</f>
        <v>9367034</v>
      </c>
      <c r="G89" s="227">
        <f>SUM(G71:G88)</f>
        <v>8368704</v>
      </c>
      <c r="H89" s="227">
        <v>7160176</v>
      </c>
      <c r="I89" s="227">
        <v>7078783</v>
      </c>
      <c r="J89" s="227">
        <v>7679549</v>
      </c>
      <c r="K89" s="226">
        <v>7713105</v>
      </c>
      <c r="L89" s="226">
        <v>7483809</v>
      </c>
      <c r="M89" s="226">
        <v>7377566</v>
      </c>
      <c r="N89" s="226">
        <v>7030068</v>
      </c>
      <c r="O89" s="226">
        <v>6513558</v>
      </c>
      <c r="P89" s="226">
        <v>6469691</v>
      </c>
      <c r="Q89" s="226">
        <v>5299614</v>
      </c>
      <c r="R89" s="226">
        <v>4390013</v>
      </c>
      <c r="S89" s="226">
        <v>4401435</v>
      </c>
      <c r="T89" s="226">
        <v>4219479</v>
      </c>
      <c r="U89" s="226">
        <v>4374159</v>
      </c>
      <c r="V89" s="226">
        <v>4323260</v>
      </c>
      <c r="W89" s="226">
        <v>4302684</v>
      </c>
      <c r="X89" s="226">
        <v>4302684</v>
      </c>
      <c r="Y89" s="226">
        <v>4811465</v>
      </c>
      <c r="Z89" s="226">
        <v>4811495</v>
      </c>
      <c r="AA89" s="226">
        <v>4494932</v>
      </c>
      <c r="AB89" s="226">
        <v>4494932</v>
      </c>
      <c r="AC89" s="226">
        <v>4310012</v>
      </c>
      <c r="AD89" s="226">
        <v>4310012</v>
      </c>
      <c r="AE89" s="226">
        <v>4298547</v>
      </c>
      <c r="AF89" s="226">
        <v>4298547</v>
      </c>
      <c r="AG89" s="226">
        <v>3465413</v>
      </c>
      <c r="AH89" s="226">
        <v>3708056</v>
      </c>
      <c r="AI89" s="226">
        <v>3642798</v>
      </c>
      <c r="AJ89" s="226">
        <v>3856441</v>
      </c>
      <c r="AK89" s="226">
        <v>3557612</v>
      </c>
      <c r="AL89" s="226">
        <v>3767923</v>
      </c>
      <c r="AM89" s="226">
        <v>2996474</v>
      </c>
      <c r="AN89" s="226">
        <v>3238751</v>
      </c>
      <c r="AO89" s="226">
        <v>3328751</v>
      </c>
      <c r="AP89" s="226">
        <v>3572420</v>
      </c>
      <c r="AQ89" s="226">
        <v>3236880</v>
      </c>
      <c r="AR89" s="226">
        <v>3501014</v>
      </c>
      <c r="AS89" s="226">
        <v>3267075</v>
      </c>
      <c r="AT89" s="226">
        <v>3530345</v>
      </c>
      <c r="AU89" s="226">
        <v>3227304</v>
      </c>
      <c r="AV89" s="226">
        <v>3505785</v>
      </c>
      <c r="AW89" s="226">
        <v>2416892</v>
      </c>
      <c r="AX89" s="226">
        <v>2694549</v>
      </c>
      <c r="AY89" s="226">
        <v>2392387</v>
      </c>
      <c r="AZ89" s="226">
        <v>2636033</v>
      </c>
      <c r="BA89" s="226">
        <v>1606264</v>
      </c>
      <c r="BB89" s="226">
        <v>1903421</v>
      </c>
      <c r="BC89" s="226">
        <v>1620862</v>
      </c>
      <c r="BD89" s="226">
        <v>1846306</v>
      </c>
      <c r="BE89" s="226">
        <v>1167051</v>
      </c>
      <c r="BF89" s="226">
        <v>1388680</v>
      </c>
      <c r="BG89" s="226">
        <v>1409405</v>
      </c>
    </row>
    <row r="90" spans="2:59">
      <c r="B90" s="212"/>
      <c r="C90" s="212"/>
      <c r="D90" s="212"/>
      <c r="E90" s="212"/>
      <c r="F90" s="212"/>
      <c r="G90" s="212"/>
      <c r="H90" s="212"/>
      <c r="I90" s="212"/>
      <c r="J90" s="211"/>
      <c r="K90" s="209"/>
      <c r="L90" s="209"/>
      <c r="M90" s="209"/>
      <c r="N90" s="209"/>
      <c r="O90" s="209"/>
      <c r="P90" s="209"/>
      <c r="Q90" s="209"/>
      <c r="R90" s="209"/>
      <c r="S90" s="209"/>
      <c r="T90" s="209"/>
      <c r="U90" s="209"/>
      <c r="V90" s="209"/>
      <c r="W90" s="209"/>
      <c r="X90" s="209"/>
      <c r="Y90" s="209"/>
      <c r="Z90" s="209"/>
      <c r="AA90" s="209"/>
      <c r="AB90" s="209"/>
      <c r="AC90" s="209"/>
      <c r="AD90" s="209"/>
      <c r="AE90" s="209"/>
      <c r="AF90" s="209"/>
      <c r="AG90" s="209"/>
      <c r="AH90" s="209"/>
      <c r="AI90" s="209"/>
      <c r="AJ90" s="209"/>
      <c r="AK90" s="209"/>
      <c r="AL90" s="209"/>
      <c r="AM90" s="209"/>
      <c r="AN90" s="209"/>
      <c r="AO90" s="209"/>
      <c r="AP90" s="209"/>
      <c r="AQ90" s="209"/>
      <c r="AR90" s="209"/>
      <c r="AS90" s="209"/>
      <c r="AT90" s="209"/>
      <c r="AU90" s="209"/>
      <c r="AV90" s="209"/>
      <c r="AW90" s="209"/>
      <c r="AX90" s="209"/>
      <c r="AY90" s="209"/>
      <c r="AZ90" s="209"/>
      <c r="BA90" s="209"/>
      <c r="BB90" s="209"/>
      <c r="BC90" s="209"/>
      <c r="BD90" s="209"/>
      <c r="BE90" s="209"/>
      <c r="BF90" s="209"/>
      <c r="BG90" s="209"/>
    </row>
    <row r="91" spans="2:59">
      <c r="B91" s="225" t="s">
        <v>240</v>
      </c>
      <c r="C91" s="225"/>
      <c r="D91" s="225"/>
      <c r="E91" s="225"/>
      <c r="F91" s="225"/>
      <c r="G91" s="225"/>
      <c r="H91" s="225"/>
      <c r="I91" s="225"/>
      <c r="J91" s="224"/>
      <c r="K91" s="223"/>
      <c r="L91" s="223"/>
      <c r="M91" s="223"/>
      <c r="N91" s="223"/>
      <c r="O91" s="222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  <c r="BG91" s="221"/>
    </row>
    <row r="92" spans="2:59">
      <c r="B92" s="220" t="s">
        <v>285</v>
      </c>
      <c r="C92" s="219">
        <v>2055715</v>
      </c>
      <c r="D92" s="219">
        <v>360900</v>
      </c>
      <c r="E92" s="219">
        <v>360900</v>
      </c>
      <c r="F92" s="219">
        <v>360900</v>
      </c>
      <c r="G92" s="219">
        <v>360900</v>
      </c>
      <c r="H92" s="219">
        <v>360900</v>
      </c>
      <c r="I92" s="219">
        <v>360900</v>
      </c>
      <c r="J92" s="217">
        <v>360900</v>
      </c>
      <c r="K92" s="215">
        <v>360900</v>
      </c>
      <c r="L92" s="215">
        <v>360900</v>
      </c>
      <c r="M92" s="215">
        <v>360900</v>
      </c>
      <c r="N92" s="215">
        <v>360900</v>
      </c>
      <c r="O92" s="215">
        <v>360900</v>
      </c>
      <c r="P92" s="214">
        <v>360900</v>
      </c>
      <c r="Q92" s="214">
        <v>360900</v>
      </c>
      <c r="R92" s="214">
        <v>360900</v>
      </c>
      <c r="S92" s="214">
        <v>360900</v>
      </c>
      <c r="T92" s="214">
        <v>360900</v>
      </c>
      <c r="U92" s="214">
        <v>360900</v>
      </c>
      <c r="V92" s="214">
        <v>360900</v>
      </c>
      <c r="W92" s="214">
        <v>1320549</v>
      </c>
      <c r="X92" s="214">
        <v>1320549</v>
      </c>
      <c r="Y92" s="214">
        <v>1320549</v>
      </c>
      <c r="Z92" s="214">
        <v>1320549</v>
      </c>
      <c r="AA92" s="214">
        <v>1320549</v>
      </c>
      <c r="AB92" s="214">
        <v>1320549</v>
      </c>
      <c r="AC92" s="214">
        <v>1320549</v>
      </c>
      <c r="AD92" s="214">
        <v>1320549</v>
      </c>
      <c r="AE92" s="214">
        <v>1320549</v>
      </c>
      <c r="AF92" s="214">
        <v>1320549</v>
      </c>
      <c r="AG92" s="214">
        <v>1320549</v>
      </c>
      <c r="AH92" s="214">
        <v>1320549</v>
      </c>
      <c r="AI92" s="214">
        <v>1320549</v>
      </c>
      <c r="AJ92" s="214">
        <v>1320549</v>
      </c>
      <c r="AK92" s="214">
        <v>1320549</v>
      </c>
      <c r="AL92" s="214">
        <v>1320549</v>
      </c>
      <c r="AM92" s="214">
        <v>1320549</v>
      </c>
      <c r="AN92" s="214">
        <v>1320549</v>
      </c>
      <c r="AO92" s="214">
        <v>1320549</v>
      </c>
      <c r="AP92" s="214">
        <v>1320549</v>
      </c>
      <c r="AQ92" s="214">
        <v>1320549</v>
      </c>
      <c r="AR92" s="214">
        <v>1320549</v>
      </c>
      <c r="AS92" s="214">
        <v>1320549</v>
      </c>
      <c r="AT92" s="214">
        <v>1320549</v>
      </c>
      <c r="AU92" s="214">
        <v>1320549</v>
      </c>
      <c r="AV92" s="214">
        <v>1320549</v>
      </c>
      <c r="AW92" s="214">
        <v>1320549</v>
      </c>
      <c r="AX92" s="214">
        <v>1320549</v>
      </c>
      <c r="AY92" s="214">
        <v>1320549</v>
      </c>
      <c r="AZ92" s="214">
        <v>1320549</v>
      </c>
      <c r="BA92" s="214">
        <v>1320549</v>
      </c>
      <c r="BB92" s="214">
        <v>1320549</v>
      </c>
      <c r="BC92" s="214">
        <v>1320549</v>
      </c>
      <c r="BD92" s="214">
        <v>1320549</v>
      </c>
      <c r="BE92" s="214">
        <v>1320549</v>
      </c>
      <c r="BF92" s="214">
        <v>1320549</v>
      </c>
      <c r="BG92" s="214">
        <v>1320549</v>
      </c>
    </row>
    <row r="93" spans="2:59">
      <c r="B93" s="220" t="s">
        <v>293</v>
      </c>
      <c r="C93" s="219">
        <v>56936</v>
      </c>
      <c r="D93" s="219">
        <v>56936</v>
      </c>
      <c r="E93" s="219">
        <v>56936</v>
      </c>
      <c r="F93" s="219">
        <v>56936</v>
      </c>
      <c r="G93" s="219">
        <v>56936</v>
      </c>
      <c r="H93" s="219">
        <v>56936</v>
      </c>
      <c r="I93" s="219">
        <v>51802</v>
      </c>
      <c r="J93" s="217">
        <v>51706</v>
      </c>
      <c r="K93" s="215">
        <v>51706</v>
      </c>
      <c r="L93" s="215">
        <v>51706</v>
      </c>
      <c r="M93" s="215">
        <v>51706</v>
      </c>
      <c r="N93" s="215">
        <v>51705</v>
      </c>
      <c r="O93" s="215">
        <v>51705</v>
      </c>
      <c r="P93" s="214">
        <v>51655</v>
      </c>
      <c r="Q93" s="214">
        <v>51472</v>
      </c>
      <c r="R93" s="214">
        <v>51290</v>
      </c>
      <c r="S93" s="214">
        <v>51108</v>
      </c>
      <c r="T93" s="214">
        <v>50826</v>
      </c>
      <c r="U93" s="214">
        <v>50285</v>
      </c>
      <c r="V93" s="214">
        <v>49743</v>
      </c>
      <c r="W93" s="214">
        <v>49201</v>
      </c>
      <c r="X93" s="214">
        <v>49201</v>
      </c>
      <c r="Y93" s="214">
        <v>48528</v>
      </c>
      <c r="Z93" s="214">
        <v>48528</v>
      </c>
      <c r="AA93" s="214">
        <v>47517</v>
      </c>
      <c r="AB93" s="214">
        <v>47517</v>
      </c>
      <c r="AC93" s="214">
        <v>46506</v>
      </c>
      <c r="AD93" s="214">
        <v>46506</v>
      </c>
      <c r="AE93" s="214">
        <v>45496</v>
      </c>
      <c r="AF93" s="214">
        <v>45496</v>
      </c>
      <c r="AG93" s="214">
        <v>44291</v>
      </c>
      <c r="AH93" s="214">
        <v>44291</v>
      </c>
      <c r="AI93" s="214">
        <v>42607</v>
      </c>
      <c r="AJ93" s="214">
        <v>42607</v>
      </c>
      <c r="AK93" s="214">
        <v>40924</v>
      </c>
      <c r="AL93" s="214">
        <v>40924</v>
      </c>
      <c r="AM93" s="214">
        <v>44658</v>
      </c>
      <c r="AN93" s="214">
        <v>44658</v>
      </c>
      <c r="AO93" s="214">
        <v>21716</v>
      </c>
      <c r="AP93" s="214">
        <v>21716</v>
      </c>
      <c r="AQ93" s="214">
        <v>36659</v>
      </c>
      <c r="AR93" s="214">
        <v>36659</v>
      </c>
      <c r="AS93" s="214">
        <v>35428</v>
      </c>
      <c r="AT93" s="214">
        <v>35428</v>
      </c>
      <c r="AU93" s="214">
        <v>35048</v>
      </c>
      <c r="AV93" s="214">
        <v>35048</v>
      </c>
      <c r="AW93" s="214">
        <v>25681</v>
      </c>
      <c r="AX93" s="214">
        <v>25681</v>
      </c>
      <c r="AY93" s="214">
        <v>34693</v>
      </c>
      <c r="AZ93" s="214">
        <v>34693</v>
      </c>
      <c r="BA93" s="214">
        <v>34242</v>
      </c>
      <c r="BB93" s="214">
        <v>34242</v>
      </c>
      <c r="BC93" s="214">
        <v>33916</v>
      </c>
      <c r="BD93" s="214">
        <v>33916</v>
      </c>
      <c r="BE93" s="214">
        <v>33298</v>
      </c>
      <c r="BF93" s="214">
        <v>33298</v>
      </c>
      <c r="BG93" s="214">
        <v>31224</v>
      </c>
    </row>
    <row r="94" spans="2:59">
      <c r="B94" s="220" t="s">
        <v>286</v>
      </c>
      <c r="C94" s="219">
        <v>0</v>
      </c>
      <c r="D94" s="219">
        <v>0</v>
      </c>
      <c r="E94" s="219">
        <v>0</v>
      </c>
      <c r="F94" s="219">
        <v>46140</v>
      </c>
      <c r="G94" s="219">
        <v>46140</v>
      </c>
      <c r="H94" s="219">
        <v>46140</v>
      </c>
      <c r="I94" s="219">
        <v>46140</v>
      </c>
      <c r="J94" s="217">
        <v>46140</v>
      </c>
      <c r="K94" s="215">
        <v>46140</v>
      </c>
      <c r="L94" s="215">
        <v>46140</v>
      </c>
      <c r="M94" s="215">
        <v>46140</v>
      </c>
      <c r="N94" s="215">
        <v>27415</v>
      </c>
      <c r="O94" s="215">
        <v>27415</v>
      </c>
      <c r="P94" s="214">
        <v>27415</v>
      </c>
      <c r="Q94" s="214">
        <v>27415</v>
      </c>
      <c r="R94" s="214">
        <v>7791</v>
      </c>
      <c r="S94" s="214">
        <v>7791</v>
      </c>
      <c r="T94" s="214">
        <v>7791</v>
      </c>
      <c r="U94" s="214">
        <v>7791</v>
      </c>
      <c r="V94" s="214" t="s">
        <v>80</v>
      </c>
      <c r="W94" s="214" t="s">
        <v>80</v>
      </c>
      <c r="X94" s="214" t="s">
        <v>80</v>
      </c>
      <c r="Y94" s="214">
        <v>160791</v>
      </c>
      <c r="Z94" s="214">
        <v>160791</v>
      </c>
      <c r="AA94" s="214">
        <v>160791</v>
      </c>
      <c r="AB94" s="214">
        <v>160791</v>
      </c>
      <c r="AC94" s="214">
        <v>155342</v>
      </c>
      <c r="AD94" s="214">
        <v>155342</v>
      </c>
      <c r="AE94" s="214">
        <v>155342</v>
      </c>
      <c r="AF94" s="214">
        <v>155342</v>
      </c>
      <c r="AG94" s="214">
        <v>155342</v>
      </c>
      <c r="AH94" s="214">
        <v>155342</v>
      </c>
      <c r="AI94" s="214">
        <v>155342</v>
      </c>
      <c r="AJ94" s="214">
        <v>155342</v>
      </c>
      <c r="AK94" s="214">
        <v>137188</v>
      </c>
      <c r="AL94" s="214">
        <v>137188</v>
      </c>
      <c r="AM94" s="214">
        <v>131747</v>
      </c>
      <c r="AN94" s="214">
        <v>131747</v>
      </c>
      <c r="AO94" s="214">
        <v>131747</v>
      </c>
      <c r="AP94" s="214">
        <v>131747</v>
      </c>
      <c r="AQ94" s="214">
        <v>131747</v>
      </c>
      <c r="AR94" s="214">
        <v>131747</v>
      </c>
      <c r="AS94" s="214">
        <v>111855</v>
      </c>
      <c r="AT94" s="214">
        <v>111855</v>
      </c>
      <c r="AU94" s="214">
        <v>111855</v>
      </c>
      <c r="AV94" s="214">
        <v>111855</v>
      </c>
      <c r="AW94" s="214">
        <v>111854</v>
      </c>
      <c r="AX94" s="214">
        <v>111854</v>
      </c>
      <c r="AY94" s="214">
        <v>111854</v>
      </c>
      <c r="AZ94" s="214">
        <v>111854</v>
      </c>
      <c r="BA94" s="214">
        <v>90751</v>
      </c>
      <c r="BB94" s="214">
        <v>90751</v>
      </c>
      <c r="BC94" s="214">
        <v>90751</v>
      </c>
      <c r="BD94" s="214">
        <v>90751</v>
      </c>
      <c r="BE94" s="214">
        <v>90751</v>
      </c>
      <c r="BF94" s="214">
        <v>90751</v>
      </c>
      <c r="BG94" s="214">
        <v>90751</v>
      </c>
    </row>
    <row r="95" spans="2:59">
      <c r="B95" s="220" t="s">
        <v>287</v>
      </c>
      <c r="C95" s="217">
        <v>0</v>
      </c>
      <c r="D95" s="217">
        <v>0</v>
      </c>
      <c r="E95" s="217">
        <v>0</v>
      </c>
      <c r="F95" s="217">
        <v>0</v>
      </c>
      <c r="G95" s="217">
        <v>0</v>
      </c>
      <c r="H95" s="217">
        <v>0</v>
      </c>
      <c r="I95" s="217">
        <v>0</v>
      </c>
      <c r="J95" s="217">
        <v>0</v>
      </c>
      <c r="K95" s="217">
        <v>0</v>
      </c>
      <c r="L95" s="217">
        <v>0</v>
      </c>
      <c r="M95" s="217">
        <v>0</v>
      </c>
      <c r="N95" s="215">
        <v>35415</v>
      </c>
      <c r="O95" s="215">
        <v>35415</v>
      </c>
      <c r="P95" s="214">
        <v>242862</v>
      </c>
      <c r="Q95" s="214">
        <v>242862</v>
      </c>
      <c r="R95" s="214" t="s">
        <v>80</v>
      </c>
      <c r="S95" s="214" t="s">
        <v>80</v>
      </c>
      <c r="T95" s="214" t="s">
        <v>80</v>
      </c>
      <c r="U95" s="214">
        <v>105014</v>
      </c>
      <c r="V95" s="214" t="s">
        <v>80</v>
      </c>
      <c r="W95" s="214" t="s">
        <v>80</v>
      </c>
      <c r="X95" s="214" t="s">
        <v>80</v>
      </c>
      <c r="Y95" s="214">
        <v>77644</v>
      </c>
      <c r="Z95" s="214">
        <v>77644</v>
      </c>
      <c r="AA95" s="214">
        <v>77644</v>
      </c>
      <c r="AB95" s="214">
        <v>77644</v>
      </c>
      <c r="AC95" s="214" t="s">
        <v>80</v>
      </c>
      <c r="AD95" s="214" t="s">
        <v>80</v>
      </c>
      <c r="AE95" s="214" t="s">
        <v>80</v>
      </c>
      <c r="AF95" s="214" t="s">
        <v>80</v>
      </c>
      <c r="AG95" s="214">
        <v>235897</v>
      </c>
      <c r="AH95" s="214">
        <v>235897</v>
      </c>
      <c r="AI95" s="214">
        <v>235897</v>
      </c>
      <c r="AJ95" s="214">
        <v>235897</v>
      </c>
      <c r="AK95" s="214" t="s">
        <v>80</v>
      </c>
      <c r="AL95" s="214" t="s">
        <v>80</v>
      </c>
      <c r="AM95" s="214" t="s">
        <v>80</v>
      </c>
      <c r="AN95" s="214" t="s">
        <v>80</v>
      </c>
      <c r="AO95" s="214">
        <v>586063</v>
      </c>
      <c r="AP95" s="214">
        <v>586063</v>
      </c>
      <c r="AQ95" s="214">
        <v>388105</v>
      </c>
      <c r="AR95" s="214">
        <v>388105</v>
      </c>
      <c r="AS95" s="214">
        <v>388105</v>
      </c>
      <c r="AT95" s="214">
        <v>388105</v>
      </c>
      <c r="AU95" s="214">
        <v>388105</v>
      </c>
      <c r="AV95" s="214">
        <v>388105</v>
      </c>
      <c r="AW95" s="214">
        <v>643305</v>
      </c>
      <c r="AX95" s="214">
        <v>643305</v>
      </c>
      <c r="AY95" s="214">
        <v>578037</v>
      </c>
      <c r="AZ95" s="214">
        <v>578037</v>
      </c>
      <c r="BA95" s="214">
        <v>388105</v>
      </c>
      <c r="BB95" s="214">
        <v>388105</v>
      </c>
      <c r="BC95" s="214">
        <v>388105</v>
      </c>
      <c r="BD95" s="214">
        <v>388105</v>
      </c>
      <c r="BE95" s="214" t="s">
        <v>80</v>
      </c>
      <c r="BF95" s="214" t="s">
        <v>80</v>
      </c>
      <c r="BG95" s="217">
        <v>0</v>
      </c>
    </row>
    <row r="96" spans="2:59">
      <c r="B96" s="220" t="s">
        <v>319</v>
      </c>
      <c r="C96" s="217">
        <v>0</v>
      </c>
      <c r="D96" s="217">
        <v>0</v>
      </c>
      <c r="E96" s="217">
        <v>0</v>
      </c>
      <c r="F96" s="217">
        <v>0</v>
      </c>
      <c r="G96" s="217">
        <v>0</v>
      </c>
      <c r="H96" s="217">
        <v>0</v>
      </c>
      <c r="I96" s="217">
        <v>18929</v>
      </c>
      <c r="J96" s="217">
        <v>0</v>
      </c>
      <c r="K96" s="217">
        <v>0</v>
      </c>
      <c r="L96" s="217">
        <v>0</v>
      </c>
      <c r="M96" s="217">
        <v>0</v>
      </c>
      <c r="N96" s="217">
        <v>0</v>
      </c>
      <c r="O96" s="217">
        <v>0</v>
      </c>
      <c r="P96" s="217">
        <v>0</v>
      </c>
      <c r="Q96" s="217">
        <v>0</v>
      </c>
      <c r="R96" s="217">
        <v>0</v>
      </c>
      <c r="S96" s="217">
        <v>0</v>
      </c>
      <c r="T96" s="217">
        <v>0</v>
      </c>
      <c r="U96" s="217">
        <v>0</v>
      </c>
      <c r="V96" s="217">
        <v>0</v>
      </c>
      <c r="W96" s="217">
        <v>0</v>
      </c>
      <c r="X96" s="217">
        <v>0</v>
      </c>
      <c r="Y96" s="217">
        <v>0</v>
      </c>
      <c r="Z96" s="217">
        <v>0</v>
      </c>
      <c r="AA96" s="217">
        <v>0</v>
      </c>
      <c r="AB96" s="217">
        <v>0</v>
      </c>
      <c r="AC96" s="217">
        <v>0</v>
      </c>
      <c r="AD96" s="217">
        <v>0</v>
      </c>
      <c r="AE96" s="217">
        <v>0</v>
      </c>
      <c r="AF96" s="217">
        <v>0</v>
      </c>
      <c r="AG96" s="217">
        <v>0</v>
      </c>
      <c r="AH96" s="217">
        <v>0</v>
      </c>
      <c r="AI96" s="217">
        <v>0</v>
      </c>
      <c r="AJ96" s="217">
        <v>0</v>
      </c>
      <c r="AK96" s="217">
        <v>0</v>
      </c>
      <c r="AL96" s="217">
        <v>0</v>
      </c>
      <c r="AM96" s="217">
        <v>0</v>
      </c>
      <c r="AN96" s="217">
        <v>0</v>
      </c>
      <c r="AO96" s="217">
        <v>0</v>
      </c>
      <c r="AP96" s="217">
        <v>0</v>
      </c>
      <c r="AQ96" s="217">
        <v>0</v>
      </c>
      <c r="AR96" s="217">
        <v>0</v>
      </c>
      <c r="AS96" s="217">
        <v>0</v>
      </c>
      <c r="AT96" s="217">
        <v>0</v>
      </c>
      <c r="AU96" s="217">
        <v>0</v>
      </c>
      <c r="AV96" s="217">
        <v>0</v>
      </c>
      <c r="AW96" s="217">
        <v>0</v>
      </c>
      <c r="AX96" s="217">
        <v>0</v>
      </c>
      <c r="AY96" s="217">
        <v>0</v>
      </c>
      <c r="AZ96" s="217">
        <v>0</v>
      </c>
      <c r="BA96" s="217">
        <v>0</v>
      </c>
      <c r="BB96" s="217">
        <v>0</v>
      </c>
      <c r="BC96" s="217">
        <v>0</v>
      </c>
      <c r="BD96" s="217">
        <v>0</v>
      </c>
      <c r="BE96" s="217">
        <v>0</v>
      </c>
      <c r="BF96" s="217">
        <v>0</v>
      </c>
      <c r="BG96" s="217">
        <v>0</v>
      </c>
    </row>
    <row r="97" spans="2:59" hidden="1" outlineLevel="1">
      <c r="B97" s="220" t="s">
        <v>288</v>
      </c>
      <c r="C97" s="217">
        <v>0</v>
      </c>
      <c r="D97" s="217">
        <v>0</v>
      </c>
      <c r="E97" s="217">
        <v>0</v>
      </c>
      <c r="F97" s="217">
        <v>0</v>
      </c>
      <c r="G97" s="217">
        <v>0</v>
      </c>
      <c r="H97" s="217">
        <v>0</v>
      </c>
      <c r="I97" s="217">
        <v>0</v>
      </c>
      <c r="J97" s="217">
        <v>0</v>
      </c>
      <c r="K97" s="217">
        <v>0</v>
      </c>
      <c r="L97" s="217">
        <v>0</v>
      </c>
      <c r="M97" s="217">
        <v>0</v>
      </c>
      <c r="N97" s="214" t="s">
        <v>80</v>
      </c>
      <c r="O97" s="214" t="s">
        <v>80</v>
      </c>
      <c r="P97" s="214" t="s">
        <v>80</v>
      </c>
      <c r="Q97" s="217">
        <v>0</v>
      </c>
      <c r="R97" s="214" t="s">
        <v>80</v>
      </c>
      <c r="S97" s="214" t="s">
        <v>80</v>
      </c>
      <c r="T97" s="214" t="s">
        <v>80</v>
      </c>
      <c r="U97" s="217">
        <v>0</v>
      </c>
      <c r="V97" s="214" t="s">
        <v>80</v>
      </c>
      <c r="W97" s="214" t="s">
        <v>80</v>
      </c>
      <c r="X97" s="214" t="s">
        <v>80</v>
      </c>
      <c r="Y97" s="214">
        <v>0</v>
      </c>
      <c r="Z97" s="214">
        <v>0</v>
      </c>
      <c r="AA97" s="217">
        <v>0</v>
      </c>
      <c r="AB97" s="214" t="s">
        <v>80</v>
      </c>
      <c r="AC97" s="214" t="s">
        <v>80</v>
      </c>
      <c r="AD97" s="214" t="s">
        <v>80</v>
      </c>
      <c r="AE97" s="214" t="s">
        <v>80</v>
      </c>
      <c r="AF97" s="214" t="s">
        <v>80</v>
      </c>
      <c r="AG97" s="214" t="s">
        <v>80</v>
      </c>
      <c r="AH97" s="214" t="s">
        <v>80</v>
      </c>
      <c r="AI97" s="217">
        <v>0</v>
      </c>
      <c r="AJ97" s="214">
        <v>-267</v>
      </c>
      <c r="AK97" s="214" t="s">
        <v>80</v>
      </c>
      <c r="AL97" s="214" t="s">
        <v>80</v>
      </c>
      <c r="AM97" s="214" t="s">
        <v>80</v>
      </c>
      <c r="AN97" s="214" t="s">
        <v>80</v>
      </c>
      <c r="AO97" s="214" t="s">
        <v>80</v>
      </c>
      <c r="AP97" s="214" t="s">
        <v>80</v>
      </c>
      <c r="AQ97" s="217">
        <v>0</v>
      </c>
      <c r="AR97" s="214" t="s">
        <v>80</v>
      </c>
      <c r="AS97" s="214" t="s">
        <v>80</v>
      </c>
      <c r="AT97" s="214" t="s">
        <v>80</v>
      </c>
      <c r="AU97" s="214" t="s">
        <v>80</v>
      </c>
      <c r="AV97" s="214" t="s">
        <v>80</v>
      </c>
      <c r="AW97" s="214" t="s">
        <v>80</v>
      </c>
      <c r="AX97" s="214" t="s">
        <v>80</v>
      </c>
      <c r="AY97" s="217">
        <v>0</v>
      </c>
      <c r="AZ97" s="214" t="s">
        <v>80</v>
      </c>
      <c r="BA97" s="214" t="s">
        <v>80</v>
      </c>
      <c r="BB97" s="214" t="s">
        <v>80</v>
      </c>
      <c r="BC97" s="214" t="s">
        <v>80</v>
      </c>
      <c r="BD97" s="214" t="s">
        <v>80</v>
      </c>
      <c r="BE97" s="214" t="s">
        <v>80</v>
      </c>
      <c r="BF97" s="214" t="s">
        <v>80</v>
      </c>
      <c r="BG97" s="217">
        <v>0</v>
      </c>
    </row>
    <row r="98" spans="2:59" collapsed="1">
      <c r="B98" s="220" t="s">
        <v>289</v>
      </c>
      <c r="C98" s="219">
        <v>-9387</v>
      </c>
      <c r="D98" s="219">
        <v>-9387</v>
      </c>
      <c r="E98" s="219">
        <v>-9387</v>
      </c>
      <c r="F98" s="219">
        <v>-9387</v>
      </c>
      <c r="G98" s="219">
        <v>-9387</v>
      </c>
      <c r="H98" s="219">
        <v>-9387</v>
      </c>
      <c r="I98" s="219">
        <v>-29071</v>
      </c>
      <c r="J98" s="215">
        <v>-29467</v>
      </c>
      <c r="K98" s="215">
        <v>-29467</v>
      </c>
      <c r="L98" s="215">
        <v>-29467</v>
      </c>
      <c r="M98" s="215">
        <v>-29467</v>
      </c>
      <c r="N98" s="215">
        <v>-29467</v>
      </c>
      <c r="O98" s="215">
        <v>-29467</v>
      </c>
      <c r="P98" s="214">
        <v>-29467</v>
      </c>
      <c r="Q98" s="214">
        <v>-29467</v>
      </c>
      <c r="R98" s="214">
        <v>-29467</v>
      </c>
      <c r="S98" s="214">
        <v>-29467</v>
      </c>
      <c r="T98" s="214">
        <v>-29467</v>
      </c>
      <c r="U98" s="214">
        <v>-29467</v>
      </c>
      <c r="V98" s="214">
        <v>-29467</v>
      </c>
      <c r="W98" s="214">
        <v>-29467</v>
      </c>
      <c r="X98" s="214">
        <v>-29467</v>
      </c>
      <c r="Y98" s="214">
        <v>-29467</v>
      </c>
      <c r="Z98" s="214">
        <v>-29467</v>
      </c>
      <c r="AA98" s="214">
        <v>-29467</v>
      </c>
      <c r="AB98" s="214">
        <v>-29467</v>
      </c>
      <c r="AC98" s="214">
        <v>-29467</v>
      </c>
      <c r="AD98" s="214">
        <v>-29467</v>
      </c>
      <c r="AE98" s="214">
        <v>-29467</v>
      </c>
      <c r="AF98" s="214">
        <v>-29467</v>
      </c>
      <c r="AG98" s="214">
        <v>-29467</v>
      </c>
      <c r="AH98" s="214">
        <v>-29467</v>
      </c>
      <c r="AI98" s="214">
        <v>-29467</v>
      </c>
      <c r="AJ98" s="214">
        <v>-29467</v>
      </c>
      <c r="AK98" s="214">
        <v>-24045</v>
      </c>
      <c r="AL98" s="214">
        <v>-24045</v>
      </c>
      <c r="AM98" s="214">
        <v>-21532</v>
      </c>
      <c r="AN98" s="214">
        <v>-21532</v>
      </c>
      <c r="AO98" s="214" t="s">
        <v>80</v>
      </c>
      <c r="AP98" s="214" t="s">
        <v>80</v>
      </c>
      <c r="AQ98" s="214">
        <v>-8488</v>
      </c>
      <c r="AR98" s="214">
        <v>-8488</v>
      </c>
      <c r="AS98" s="214">
        <v>-12713</v>
      </c>
      <c r="AT98" s="214">
        <v>-12713</v>
      </c>
      <c r="AU98" s="214">
        <v>-8972</v>
      </c>
      <c r="AV98" s="214">
        <v>-8972</v>
      </c>
      <c r="AW98" s="214" t="s">
        <v>80</v>
      </c>
      <c r="AX98" s="214" t="s">
        <v>80</v>
      </c>
      <c r="AY98" s="214">
        <v>-2825</v>
      </c>
      <c r="AZ98" s="214">
        <v>-2825</v>
      </c>
      <c r="BA98" s="214">
        <v>-4295</v>
      </c>
      <c r="BB98" s="214">
        <v>-4295</v>
      </c>
      <c r="BC98" s="214">
        <v>-3272</v>
      </c>
      <c r="BD98" s="214">
        <v>-3272</v>
      </c>
      <c r="BE98" s="214" t="s">
        <v>80</v>
      </c>
      <c r="BF98" s="214" t="s">
        <v>80</v>
      </c>
      <c r="BG98" s="214" t="s">
        <v>80</v>
      </c>
    </row>
    <row r="99" spans="2:59">
      <c r="B99" s="220" t="s">
        <v>294</v>
      </c>
      <c r="C99" s="219">
        <v>0</v>
      </c>
      <c r="D99" s="219">
        <v>0</v>
      </c>
      <c r="E99" s="219">
        <v>0</v>
      </c>
      <c r="F99" s="219">
        <v>196821</v>
      </c>
      <c r="G99" s="219">
        <v>196821</v>
      </c>
      <c r="H99" s="219">
        <v>196821</v>
      </c>
      <c r="I99" s="219">
        <v>177892</v>
      </c>
      <c r="J99" s="217">
        <v>196821</v>
      </c>
      <c r="K99" s="214">
        <v>196821</v>
      </c>
      <c r="L99" s="214">
        <v>196821</v>
      </c>
      <c r="M99" s="214">
        <v>196821</v>
      </c>
      <c r="N99" s="214" t="s">
        <v>80</v>
      </c>
      <c r="O99" s="214" t="s">
        <v>80</v>
      </c>
      <c r="P99" s="214" t="s">
        <v>80</v>
      </c>
      <c r="Q99" s="217">
        <v>0</v>
      </c>
      <c r="R99" s="214" t="s">
        <v>80</v>
      </c>
      <c r="S99" s="214" t="s">
        <v>80</v>
      </c>
      <c r="T99" s="214" t="s">
        <v>80</v>
      </c>
      <c r="U99" s="217">
        <v>0</v>
      </c>
      <c r="V99" s="214" t="s">
        <v>80</v>
      </c>
      <c r="W99" s="214" t="s">
        <v>80</v>
      </c>
      <c r="X99" s="214" t="s">
        <v>80</v>
      </c>
      <c r="Y99" s="214" t="s">
        <v>80</v>
      </c>
      <c r="Z99" s="214" t="s">
        <v>80</v>
      </c>
      <c r="AA99" s="217">
        <v>0</v>
      </c>
      <c r="AB99" s="214" t="s">
        <v>80</v>
      </c>
      <c r="AC99" s="214" t="s">
        <v>80</v>
      </c>
      <c r="AD99" s="214" t="s">
        <v>80</v>
      </c>
      <c r="AE99" s="214" t="s">
        <v>80</v>
      </c>
      <c r="AF99" s="214" t="s">
        <v>80</v>
      </c>
      <c r="AG99" s="214" t="s">
        <v>80</v>
      </c>
      <c r="AH99" s="214" t="s">
        <v>80</v>
      </c>
      <c r="AI99" s="217">
        <v>0</v>
      </c>
      <c r="AJ99" s="214" t="s">
        <v>80</v>
      </c>
      <c r="AK99" s="214">
        <v>99663</v>
      </c>
      <c r="AL99" s="214">
        <v>99663</v>
      </c>
      <c r="AM99" s="214">
        <v>99663</v>
      </c>
      <c r="AN99" s="214">
        <v>99663</v>
      </c>
      <c r="AO99" s="214" t="s">
        <v>80</v>
      </c>
      <c r="AP99" s="214" t="s">
        <v>80</v>
      </c>
      <c r="AQ99" s="214" t="s">
        <v>80</v>
      </c>
      <c r="AR99" s="214" t="s">
        <v>80</v>
      </c>
      <c r="AS99" s="214" t="s">
        <v>80</v>
      </c>
      <c r="AT99" s="214" t="s">
        <v>80</v>
      </c>
      <c r="AU99" s="214" t="s">
        <v>80</v>
      </c>
      <c r="AV99" s="214" t="s">
        <v>80</v>
      </c>
      <c r="AW99" s="214" t="s">
        <v>80</v>
      </c>
      <c r="AX99" s="214" t="s">
        <v>80</v>
      </c>
      <c r="AY99" s="214">
        <v>65268</v>
      </c>
      <c r="AZ99" s="214">
        <v>65268</v>
      </c>
      <c r="BA99" s="214" t="s">
        <v>80</v>
      </c>
      <c r="BB99" s="214" t="s">
        <v>80</v>
      </c>
      <c r="BC99" s="214" t="s">
        <v>80</v>
      </c>
      <c r="BD99" s="214" t="s">
        <v>80</v>
      </c>
      <c r="BE99" s="214">
        <v>388105</v>
      </c>
      <c r="BF99" s="214">
        <v>388105</v>
      </c>
      <c r="BG99" s="214">
        <v>439536</v>
      </c>
    </row>
    <row r="100" spans="2:59" hidden="1" outlineLevel="1">
      <c r="B100" s="220" t="s">
        <v>290</v>
      </c>
      <c r="C100" s="217">
        <v>0</v>
      </c>
      <c r="D100" s="217">
        <v>0</v>
      </c>
      <c r="E100" s="217">
        <v>0</v>
      </c>
      <c r="F100" s="217">
        <v>0</v>
      </c>
      <c r="G100" s="217">
        <v>0</v>
      </c>
      <c r="H100" s="217">
        <v>0</v>
      </c>
      <c r="I100" s="217">
        <v>0</v>
      </c>
      <c r="J100" s="217">
        <v>0</v>
      </c>
      <c r="K100" s="217">
        <v>0</v>
      </c>
      <c r="L100" s="217">
        <v>0</v>
      </c>
      <c r="M100" s="217">
        <v>0</v>
      </c>
      <c r="N100" s="214" t="s">
        <v>80</v>
      </c>
      <c r="O100" s="214" t="s">
        <v>80</v>
      </c>
      <c r="P100" s="214" t="s">
        <v>80</v>
      </c>
      <c r="Q100" s="217">
        <v>0</v>
      </c>
      <c r="R100" s="214" t="s">
        <v>80</v>
      </c>
      <c r="S100" s="214" t="s">
        <v>80</v>
      </c>
      <c r="T100" s="214" t="s">
        <v>80</v>
      </c>
      <c r="U100" s="217">
        <v>0</v>
      </c>
      <c r="V100" s="214">
        <v>67076</v>
      </c>
      <c r="W100" s="214">
        <v>-959648</v>
      </c>
      <c r="X100" s="214">
        <v>-959648</v>
      </c>
      <c r="Y100" s="214" t="s">
        <v>80</v>
      </c>
      <c r="Z100" s="214" t="s">
        <v>80</v>
      </c>
      <c r="AA100" s="217">
        <v>0</v>
      </c>
      <c r="AB100" s="214" t="s">
        <v>80</v>
      </c>
      <c r="AC100" s="214">
        <v>68367</v>
      </c>
      <c r="AD100" s="214">
        <v>68367</v>
      </c>
      <c r="AE100" s="214">
        <v>48267</v>
      </c>
      <c r="AF100" s="214">
        <v>48267</v>
      </c>
      <c r="AG100" s="214">
        <v>28647</v>
      </c>
      <c r="AH100" s="214">
        <v>28647</v>
      </c>
      <c r="AI100" s="217">
        <v>0</v>
      </c>
      <c r="AJ100" s="214" t="s">
        <v>80</v>
      </c>
      <c r="AK100" s="214">
        <v>397119</v>
      </c>
      <c r="AL100" s="214">
        <v>397119</v>
      </c>
      <c r="AM100" s="214">
        <v>319762</v>
      </c>
      <c r="AN100" s="214">
        <v>319762</v>
      </c>
      <c r="AO100" s="214">
        <v>267518</v>
      </c>
      <c r="AP100" s="214">
        <v>267518</v>
      </c>
      <c r="AQ100" s="214">
        <v>197958</v>
      </c>
      <c r="AR100" s="214">
        <v>197958</v>
      </c>
      <c r="AS100" s="214">
        <v>309558</v>
      </c>
      <c r="AT100" s="214">
        <v>309558</v>
      </c>
      <c r="AU100" s="214">
        <v>198268</v>
      </c>
      <c r="AV100" s="214">
        <v>198268</v>
      </c>
      <c r="AW100" s="214">
        <v>111155</v>
      </c>
      <c r="AX100" s="214">
        <v>111155</v>
      </c>
      <c r="AY100" s="217">
        <v>0</v>
      </c>
      <c r="AZ100" s="214" t="s">
        <v>80</v>
      </c>
      <c r="BA100" s="214">
        <v>291536</v>
      </c>
      <c r="BB100" s="214">
        <v>291536</v>
      </c>
      <c r="BC100" s="214">
        <v>177769</v>
      </c>
      <c r="BD100" s="214">
        <v>177769</v>
      </c>
      <c r="BE100" s="214">
        <v>107427</v>
      </c>
      <c r="BF100" s="214">
        <v>107427</v>
      </c>
      <c r="BG100" s="217">
        <v>0</v>
      </c>
    </row>
    <row r="101" spans="2:59" hidden="1" outlineLevel="1">
      <c r="B101" s="220" t="s">
        <v>291</v>
      </c>
      <c r="C101" s="217">
        <v>0</v>
      </c>
      <c r="D101" s="217">
        <v>0</v>
      </c>
      <c r="E101" s="217">
        <v>0</v>
      </c>
      <c r="F101" s="217">
        <v>0</v>
      </c>
      <c r="G101" s="217">
        <v>0</v>
      </c>
      <c r="H101" s="217">
        <v>0</v>
      </c>
      <c r="I101" s="217">
        <v>0</v>
      </c>
      <c r="J101" s="217">
        <v>0</v>
      </c>
      <c r="K101" s="217">
        <v>0</v>
      </c>
      <c r="L101" s="217">
        <v>0</v>
      </c>
      <c r="M101" s="217">
        <v>0</v>
      </c>
      <c r="N101" s="214" t="s">
        <v>80</v>
      </c>
      <c r="O101" s="214" t="s">
        <v>80</v>
      </c>
      <c r="P101" s="214" t="s">
        <v>80</v>
      </c>
      <c r="Q101" s="217">
        <v>0</v>
      </c>
      <c r="R101" s="214" t="s">
        <v>80</v>
      </c>
      <c r="S101" s="214" t="s">
        <v>80</v>
      </c>
      <c r="T101" s="214" t="s">
        <v>80</v>
      </c>
      <c r="U101" s="217">
        <v>0</v>
      </c>
      <c r="V101" s="214" t="s">
        <v>80</v>
      </c>
      <c r="W101" s="214" t="s">
        <v>80</v>
      </c>
      <c r="X101" s="214" t="s">
        <v>80</v>
      </c>
      <c r="Y101" s="214" t="s">
        <v>80</v>
      </c>
      <c r="Z101" s="214" t="s">
        <v>80</v>
      </c>
      <c r="AA101" s="217">
        <v>0</v>
      </c>
      <c r="AB101" s="214" t="s">
        <v>80</v>
      </c>
      <c r="AC101" s="214" t="s">
        <v>80</v>
      </c>
      <c r="AD101" s="214" t="s">
        <v>80</v>
      </c>
      <c r="AE101" s="214" t="s">
        <v>80</v>
      </c>
      <c r="AF101" s="214" t="s">
        <v>80</v>
      </c>
      <c r="AG101" s="214" t="s">
        <v>80</v>
      </c>
      <c r="AH101" s="214" t="s">
        <v>80</v>
      </c>
      <c r="AI101" s="217">
        <v>0</v>
      </c>
      <c r="AJ101" s="214" t="s">
        <v>80</v>
      </c>
      <c r="AK101" s="214" t="s">
        <v>80</v>
      </c>
      <c r="AL101" s="214" t="s">
        <v>80</v>
      </c>
      <c r="AM101" s="214" t="s">
        <v>80</v>
      </c>
      <c r="AN101" s="214" t="s">
        <v>80</v>
      </c>
      <c r="AO101" s="214" t="s">
        <v>80</v>
      </c>
      <c r="AP101" s="214" t="s">
        <v>80</v>
      </c>
      <c r="AQ101" s="214">
        <v>5441</v>
      </c>
      <c r="AR101" s="214">
        <v>5441</v>
      </c>
      <c r="AS101" s="214" t="s">
        <v>80</v>
      </c>
      <c r="AT101" s="214" t="s">
        <v>80</v>
      </c>
      <c r="AU101" s="214" t="s">
        <v>80</v>
      </c>
      <c r="AV101" s="214" t="s">
        <v>80</v>
      </c>
      <c r="AW101" s="214" t="s">
        <v>80</v>
      </c>
      <c r="AX101" s="214" t="s">
        <v>80</v>
      </c>
      <c r="AY101" s="217">
        <v>0</v>
      </c>
      <c r="AZ101" s="214" t="s">
        <v>80</v>
      </c>
      <c r="BA101" s="214" t="s">
        <v>80</v>
      </c>
      <c r="BB101" s="214" t="s">
        <v>80</v>
      </c>
      <c r="BC101" s="214">
        <v>14082</v>
      </c>
      <c r="BD101" s="214">
        <v>14082</v>
      </c>
      <c r="BE101" s="214" t="s">
        <v>80</v>
      </c>
      <c r="BF101" s="214" t="s">
        <v>80</v>
      </c>
      <c r="BG101" s="217">
        <v>0</v>
      </c>
    </row>
    <row r="102" spans="2:59" collapsed="1">
      <c r="B102" s="220" t="s">
        <v>295</v>
      </c>
      <c r="C102" s="219">
        <v>-151141</v>
      </c>
      <c r="D102" s="219">
        <v>-278502</v>
      </c>
      <c r="E102" s="219">
        <v>-366487</v>
      </c>
      <c r="F102" s="219">
        <v>21296</v>
      </c>
      <c r="G102" s="219">
        <v>-50326</v>
      </c>
      <c r="H102" s="219">
        <v>-85621</v>
      </c>
      <c r="I102" s="219">
        <v>-185460</v>
      </c>
      <c r="J102" s="215">
        <v>-264686</v>
      </c>
      <c r="K102" s="215">
        <v>146949</v>
      </c>
      <c r="L102" s="215">
        <v>86069</v>
      </c>
      <c r="M102" s="217">
        <v>0</v>
      </c>
      <c r="N102" s="215">
        <v>317927</v>
      </c>
      <c r="O102" s="215">
        <v>224399</v>
      </c>
      <c r="P102" s="214">
        <v>145582</v>
      </c>
      <c r="Q102" s="217">
        <v>0</v>
      </c>
      <c r="R102" s="214">
        <v>299553</v>
      </c>
      <c r="S102" s="214">
        <v>174211</v>
      </c>
      <c r="T102" s="214">
        <v>97790</v>
      </c>
      <c r="U102" s="217">
        <v>0</v>
      </c>
      <c r="V102" s="214" t="s">
        <v>80</v>
      </c>
      <c r="W102" s="214" t="s">
        <v>80</v>
      </c>
      <c r="X102" s="214" t="s">
        <v>80</v>
      </c>
      <c r="Y102" s="214">
        <v>56486</v>
      </c>
      <c r="Z102" s="214">
        <v>56486</v>
      </c>
      <c r="AA102" s="217">
        <v>0</v>
      </c>
      <c r="AB102" s="214" t="s">
        <v>80</v>
      </c>
      <c r="AC102" s="214" t="s">
        <v>80</v>
      </c>
      <c r="AD102" s="214" t="s">
        <v>80</v>
      </c>
      <c r="AE102" s="214" t="s">
        <v>80</v>
      </c>
      <c r="AF102" s="214" t="s">
        <v>80</v>
      </c>
      <c r="AG102" s="214" t="s">
        <v>80</v>
      </c>
      <c r="AH102" s="214" t="s">
        <v>80</v>
      </c>
      <c r="AI102" s="217">
        <v>0</v>
      </c>
      <c r="AJ102" s="214" t="s">
        <v>80</v>
      </c>
      <c r="AK102" s="214" t="s">
        <v>80</v>
      </c>
      <c r="AL102" s="214" t="s">
        <v>80</v>
      </c>
      <c r="AM102" s="214" t="s">
        <v>80</v>
      </c>
      <c r="AN102" s="214" t="s">
        <v>80</v>
      </c>
      <c r="AO102" s="214" t="s">
        <v>80</v>
      </c>
      <c r="AP102" s="214" t="s">
        <v>80</v>
      </c>
      <c r="AQ102" s="217">
        <v>0</v>
      </c>
      <c r="AR102" s="214" t="s">
        <v>80</v>
      </c>
      <c r="AS102" s="214" t="s">
        <v>80</v>
      </c>
      <c r="AT102" s="214" t="s">
        <v>80</v>
      </c>
      <c r="AU102" s="214" t="s">
        <v>80</v>
      </c>
      <c r="AV102" s="214" t="s">
        <v>80</v>
      </c>
      <c r="AW102" s="214" t="s">
        <v>80</v>
      </c>
      <c r="AX102" s="214" t="s">
        <v>80</v>
      </c>
      <c r="AY102" s="217">
        <v>0</v>
      </c>
      <c r="AZ102" s="214" t="s">
        <v>80</v>
      </c>
      <c r="BA102" s="214" t="s">
        <v>80</v>
      </c>
      <c r="BB102" s="214" t="s">
        <v>80</v>
      </c>
      <c r="BC102" s="214" t="s">
        <v>80</v>
      </c>
      <c r="BD102" s="214" t="s">
        <v>80</v>
      </c>
      <c r="BE102" s="214" t="s">
        <v>80</v>
      </c>
      <c r="BF102" s="214" t="s">
        <v>80</v>
      </c>
      <c r="BG102" s="217">
        <v>0</v>
      </c>
    </row>
    <row r="103" spans="2:59">
      <c r="B103" s="220" t="s">
        <v>296</v>
      </c>
      <c r="C103" s="219">
        <v>14219</v>
      </c>
      <c r="D103" s="219">
        <v>14219</v>
      </c>
      <c r="E103" s="219">
        <v>14219</v>
      </c>
      <c r="F103" s="219">
        <v>14219</v>
      </c>
      <c r="G103" s="219">
        <v>14219</v>
      </c>
      <c r="H103" s="219">
        <v>14219</v>
      </c>
      <c r="I103" s="219">
        <v>14219</v>
      </c>
      <c r="J103" s="217">
        <v>14219</v>
      </c>
      <c r="K103" s="215">
        <v>14219</v>
      </c>
      <c r="L103" s="215">
        <v>14219</v>
      </c>
      <c r="M103" s="215">
        <v>14219</v>
      </c>
      <c r="N103" s="215">
        <v>14218</v>
      </c>
      <c r="O103" s="215">
        <v>-50534</v>
      </c>
      <c r="P103" s="214">
        <v>-50534</v>
      </c>
      <c r="Q103" s="214">
        <v>5441</v>
      </c>
      <c r="R103" s="214">
        <v>5441</v>
      </c>
      <c r="S103" s="214">
        <v>5441</v>
      </c>
      <c r="T103" s="214">
        <v>5441</v>
      </c>
      <c r="U103" s="214">
        <v>5441</v>
      </c>
      <c r="V103" s="214">
        <v>5441</v>
      </c>
      <c r="W103" s="214">
        <v>5441</v>
      </c>
      <c r="X103" s="214">
        <v>5441</v>
      </c>
      <c r="Y103" s="214">
        <v>5441</v>
      </c>
      <c r="Z103" s="214">
        <v>5441</v>
      </c>
      <c r="AA103" s="214">
        <v>55979</v>
      </c>
      <c r="AB103" s="214">
        <v>55979</v>
      </c>
      <c r="AC103" s="214">
        <v>5441</v>
      </c>
      <c r="AD103" s="214">
        <v>5441</v>
      </c>
      <c r="AE103" s="214">
        <v>5441</v>
      </c>
      <c r="AF103" s="214">
        <v>5441</v>
      </c>
      <c r="AG103" s="214">
        <v>5441</v>
      </c>
      <c r="AH103" s="214">
        <v>5441</v>
      </c>
      <c r="AI103" s="214">
        <v>5441</v>
      </c>
      <c r="AJ103" s="214">
        <v>5441</v>
      </c>
      <c r="AK103" s="214" t="s">
        <v>80</v>
      </c>
      <c r="AL103" s="214" t="s">
        <v>80</v>
      </c>
      <c r="AM103" s="214" t="s">
        <v>80</v>
      </c>
      <c r="AN103" s="214" t="s">
        <v>80</v>
      </c>
      <c r="AO103" s="214" t="s">
        <v>80</v>
      </c>
      <c r="AP103" s="214" t="s">
        <v>80</v>
      </c>
      <c r="AQ103" s="217">
        <v>0</v>
      </c>
      <c r="AR103" s="214" t="s">
        <v>80</v>
      </c>
      <c r="AS103" s="214" t="s">
        <v>80</v>
      </c>
      <c r="AT103" s="214" t="s">
        <v>80</v>
      </c>
      <c r="AU103" s="214" t="s">
        <v>80</v>
      </c>
      <c r="AV103" s="214" t="s">
        <v>80</v>
      </c>
      <c r="AW103" s="214" t="s">
        <v>80</v>
      </c>
      <c r="AX103" s="214" t="s">
        <v>80</v>
      </c>
      <c r="AY103" s="217">
        <v>0</v>
      </c>
      <c r="AZ103" s="214" t="s">
        <v>80</v>
      </c>
      <c r="BA103" s="214" t="s">
        <v>80</v>
      </c>
      <c r="BB103" s="214" t="s">
        <v>80</v>
      </c>
      <c r="BC103" s="214" t="s">
        <v>80</v>
      </c>
      <c r="BD103" s="214" t="s">
        <v>80</v>
      </c>
      <c r="BE103" s="214" t="s">
        <v>80</v>
      </c>
      <c r="BF103" s="214" t="s">
        <v>80</v>
      </c>
      <c r="BG103" s="217">
        <v>0</v>
      </c>
    </row>
    <row r="104" spans="2:59">
      <c r="B104" s="218" t="s">
        <v>292</v>
      </c>
      <c r="C104" s="217">
        <v>0</v>
      </c>
      <c r="D104" s="217">
        <v>0</v>
      </c>
      <c r="E104" s="217">
        <v>0</v>
      </c>
      <c r="F104" s="217">
        <v>0</v>
      </c>
      <c r="G104" s="217">
        <v>0</v>
      </c>
      <c r="H104" s="217">
        <v>0</v>
      </c>
      <c r="I104" s="217">
        <v>0</v>
      </c>
      <c r="J104" s="217">
        <v>0</v>
      </c>
      <c r="K104" s="217">
        <v>0</v>
      </c>
      <c r="L104" s="217">
        <v>0</v>
      </c>
      <c r="M104" s="217">
        <v>0</v>
      </c>
      <c r="N104" s="216" t="s">
        <v>80</v>
      </c>
      <c r="O104" s="215">
        <v>97058</v>
      </c>
      <c r="P104" s="214">
        <v>95846</v>
      </c>
      <c r="Q104" s="214">
        <v>97947</v>
      </c>
      <c r="R104" s="214">
        <v>91981</v>
      </c>
      <c r="S104" s="214">
        <v>78637</v>
      </c>
      <c r="T104" s="214">
        <v>71513</v>
      </c>
      <c r="U104" s="214">
        <v>72583</v>
      </c>
      <c r="V104" s="214">
        <v>65937</v>
      </c>
      <c r="W104" s="214">
        <v>63668</v>
      </c>
      <c r="X104" s="214">
        <v>63668</v>
      </c>
      <c r="Y104" s="214">
        <v>62004</v>
      </c>
      <c r="Z104" s="214">
        <v>62004</v>
      </c>
      <c r="AA104" s="214">
        <v>5441</v>
      </c>
      <c r="AB104" s="214">
        <v>5441</v>
      </c>
      <c r="AC104" s="214">
        <v>51815</v>
      </c>
      <c r="AD104" s="214">
        <v>51815</v>
      </c>
      <c r="AE104" s="214">
        <v>55454</v>
      </c>
      <c r="AF104" s="214">
        <v>55454</v>
      </c>
      <c r="AG104" s="214">
        <v>53780</v>
      </c>
      <c r="AH104" s="214">
        <v>53780</v>
      </c>
      <c r="AI104" s="214">
        <v>53817</v>
      </c>
      <c r="AJ104" s="214">
        <v>53817</v>
      </c>
      <c r="AK104" s="214">
        <v>55535</v>
      </c>
      <c r="AL104" s="214">
        <v>55535</v>
      </c>
      <c r="AM104" s="214">
        <v>52697</v>
      </c>
      <c r="AN104" s="214">
        <v>52697</v>
      </c>
      <c r="AO104" s="214">
        <v>47043</v>
      </c>
      <c r="AP104" s="214">
        <v>47043</v>
      </c>
      <c r="AQ104" s="214">
        <v>26059</v>
      </c>
      <c r="AR104" s="214">
        <v>26059</v>
      </c>
      <c r="AS104" s="214">
        <v>17213</v>
      </c>
      <c r="AT104" s="214">
        <v>17213</v>
      </c>
      <c r="AU104" s="214">
        <v>17939</v>
      </c>
      <c r="AV104" s="214">
        <v>17939</v>
      </c>
      <c r="AW104" s="214">
        <v>18085</v>
      </c>
      <c r="AX104" s="214">
        <v>18085</v>
      </c>
      <c r="AY104" s="214">
        <v>17911</v>
      </c>
      <c r="AZ104" s="214">
        <v>17911</v>
      </c>
      <c r="BA104" s="214">
        <v>19725</v>
      </c>
      <c r="BB104" s="214">
        <v>19725</v>
      </c>
      <c r="BC104" s="214">
        <v>18527</v>
      </c>
      <c r="BD104" s="214">
        <v>18527</v>
      </c>
      <c r="BE104" s="214">
        <v>3064</v>
      </c>
      <c r="BF104" s="214">
        <v>3064</v>
      </c>
      <c r="BG104" s="214">
        <v>3042</v>
      </c>
    </row>
    <row r="105" spans="2:59">
      <c r="B105" s="213" t="s">
        <v>241</v>
      </c>
      <c r="C105" s="211">
        <f>SUM(C92:C104)</f>
        <v>1966342</v>
      </c>
      <c r="D105" s="211">
        <f>SUM(D92:D104)</f>
        <v>144166</v>
      </c>
      <c r="E105" s="211">
        <f>SUM(E92:E104)</f>
        <v>56181</v>
      </c>
      <c r="F105" s="211">
        <f>SUM(F92:F104)</f>
        <v>686925</v>
      </c>
      <c r="G105" s="211">
        <f>SUM(G92:G104)</f>
        <v>615303</v>
      </c>
      <c r="H105" s="211">
        <v>580008</v>
      </c>
      <c r="I105" s="211">
        <v>455351</v>
      </c>
      <c r="J105" s="211">
        <v>375633</v>
      </c>
      <c r="K105" s="210">
        <v>787268</v>
      </c>
      <c r="L105" s="210">
        <v>726388</v>
      </c>
      <c r="M105" s="210">
        <v>640319</v>
      </c>
      <c r="N105" s="210">
        <v>778113</v>
      </c>
      <c r="O105" s="209">
        <v>716891</v>
      </c>
      <c r="P105" s="209">
        <v>844259</v>
      </c>
      <c r="Q105" s="209">
        <v>756570</v>
      </c>
      <c r="R105" s="209">
        <v>787489</v>
      </c>
      <c r="S105" s="209">
        <v>648621</v>
      </c>
      <c r="T105" s="209">
        <v>564794</v>
      </c>
      <c r="U105" s="209">
        <v>572547</v>
      </c>
      <c r="V105" s="209">
        <v>519630</v>
      </c>
      <c r="W105" s="209">
        <v>449744</v>
      </c>
      <c r="X105" s="209">
        <v>449744</v>
      </c>
      <c r="Y105" s="209">
        <v>1701976</v>
      </c>
      <c r="Z105" s="209">
        <v>1701976</v>
      </c>
      <c r="AA105" s="209">
        <v>1638454</v>
      </c>
      <c r="AB105" s="209">
        <v>1638454</v>
      </c>
      <c r="AC105" s="209">
        <v>1618553</v>
      </c>
      <c r="AD105" s="209">
        <v>1618553</v>
      </c>
      <c r="AE105" s="209">
        <v>1601082</v>
      </c>
      <c r="AF105" s="209">
        <v>1601082</v>
      </c>
      <c r="AG105" s="209">
        <v>1814480</v>
      </c>
      <c r="AH105" s="209">
        <v>1814480</v>
      </c>
      <c r="AI105" s="209">
        <v>1784186</v>
      </c>
      <c r="AJ105" s="209">
        <v>1783919</v>
      </c>
      <c r="AK105" s="209">
        <v>2026932</v>
      </c>
      <c r="AL105" s="209">
        <v>2026932</v>
      </c>
      <c r="AM105" s="209">
        <v>1947544</v>
      </c>
      <c r="AN105" s="209">
        <v>1947544</v>
      </c>
      <c r="AO105" s="209">
        <v>2374636</v>
      </c>
      <c r="AP105" s="209">
        <v>2374636</v>
      </c>
      <c r="AQ105" s="209">
        <v>2098029</v>
      </c>
      <c r="AR105" s="209">
        <v>2098029</v>
      </c>
      <c r="AS105" s="209">
        <v>2169995</v>
      </c>
      <c r="AT105" s="209">
        <v>2169995</v>
      </c>
      <c r="AU105" s="209">
        <v>2062792</v>
      </c>
      <c r="AV105" s="209">
        <v>2062792</v>
      </c>
      <c r="AW105" s="209">
        <v>2230629</v>
      </c>
      <c r="AX105" s="209">
        <v>2230629</v>
      </c>
      <c r="AY105" s="209">
        <v>2125487</v>
      </c>
      <c r="AZ105" s="209">
        <v>2125487</v>
      </c>
      <c r="BA105" s="209">
        <v>2140613</v>
      </c>
      <c r="BB105" s="209">
        <v>2140613</v>
      </c>
      <c r="BC105" s="209">
        <v>2040427</v>
      </c>
      <c r="BD105" s="209">
        <v>2040427</v>
      </c>
      <c r="BE105" s="209">
        <v>1943194</v>
      </c>
      <c r="BF105" s="209">
        <v>1943194</v>
      </c>
      <c r="BG105" s="209">
        <v>1885102</v>
      </c>
    </row>
    <row r="106" spans="2:59">
      <c r="B106" s="213"/>
      <c r="C106" s="212"/>
      <c r="D106" s="212"/>
      <c r="E106" s="212"/>
      <c r="F106" s="212"/>
      <c r="G106" s="212"/>
      <c r="H106" s="212"/>
      <c r="I106" s="212"/>
      <c r="J106" s="211"/>
      <c r="K106" s="210"/>
      <c r="L106" s="210"/>
      <c r="M106" s="210"/>
      <c r="N106" s="210"/>
      <c r="O106" s="209"/>
      <c r="P106" s="209"/>
      <c r="Q106" s="209"/>
      <c r="R106" s="209"/>
      <c r="S106" s="209"/>
      <c r="T106" s="209"/>
      <c r="U106" s="209"/>
      <c r="V106" s="209"/>
      <c r="W106" s="209"/>
      <c r="X106" s="209"/>
      <c r="Y106" s="209"/>
      <c r="Z106" s="209"/>
      <c r="AA106" s="209"/>
      <c r="AB106" s="209"/>
      <c r="AC106" s="209"/>
      <c r="AD106" s="209"/>
      <c r="AE106" s="209"/>
      <c r="AF106" s="209"/>
      <c r="AG106" s="209"/>
      <c r="AH106" s="209"/>
      <c r="AI106" s="209"/>
      <c r="AJ106" s="209"/>
      <c r="AK106" s="209"/>
      <c r="AL106" s="209"/>
      <c r="AM106" s="209"/>
      <c r="AN106" s="209"/>
      <c r="AO106" s="209"/>
      <c r="AP106" s="209"/>
      <c r="AQ106" s="209"/>
      <c r="AR106" s="209"/>
      <c r="AS106" s="209"/>
      <c r="AT106" s="209"/>
      <c r="AU106" s="209"/>
      <c r="AV106" s="209"/>
      <c r="AW106" s="209"/>
      <c r="AX106" s="209"/>
      <c r="AY106" s="209"/>
      <c r="AZ106" s="209"/>
      <c r="BA106" s="209"/>
      <c r="BB106" s="209"/>
      <c r="BC106" s="209"/>
      <c r="BD106" s="209"/>
      <c r="BE106" s="209"/>
      <c r="BF106" s="209"/>
      <c r="BG106" s="209"/>
    </row>
    <row r="107" spans="2:59" ht="15.75" thickBot="1">
      <c r="B107" s="208" t="s">
        <v>242</v>
      </c>
      <c r="C107" s="207">
        <f>C105+C89+C68</f>
        <v>14257480</v>
      </c>
      <c r="D107" s="207">
        <f>D105+D89+D68</f>
        <v>11344932</v>
      </c>
      <c r="E107" s="207">
        <f>E105+E89+E68</f>
        <v>11093640</v>
      </c>
      <c r="F107" s="207">
        <f>F105+F89+F68</f>
        <v>12394324</v>
      </c>
      <c r="G107" s="207">
        <f>G105+G89+G68</f>
        <v>11461999</v>
      </c>
      <c r="H107" s="207">
        <v>11822728</v>
      </c>
      <c r="I107" s="207">
        <v>11542453</v>
      </c>
      <c r="J107" s="207">
        <v>12655695</v>
      </c>
      <c r="K107" s="206">
        <v>12792395</v>
      </c>
      <c r="L107" s="206">
        <v>10275916</v>
      </c>
      <c r="M107" s="205">
        <v>10036268</v>
      </c>
      <c r="N107" s="205">
        <v>9886016</v>
      </c>
      <c r="O107" s="205">
        <v>8988928</v>
      </c>
      <c r="P107" s="205">
        <v>8722362</v>
      </c>
      <c r="Q107" s="205">
        <v>7815758</v>
      </c>
      <c r="R107" s="205">
        <v>6811816</v>
      </c>
      <c r="S107" s="205">
        <v>6657142</v>
      </c>
      <c r="T107" s="205">
        <v>6777628</v>
      </c>
      <c r="U107" s="205">
        <v>6603407</v>
      </c>
      <c r="V107" s="205">
        <v>6904396</v>
      </c>
      <c r="W107" s="205">
        <v>6781705</v>
      </c>
      <c r="X107" s="205">
        <v>6781705</v>
      </c>
      <c r="Y107" s="205">
        <v>7986355</v>
      </c>
      <c r="Z107" s="205">
        <v>7986402</v>
      </c>
      <c r="AA107" s="205">
        <v>7860983</v>
      </c>
      <c r="AB107" s="205">
        <v>7860645</v>
      </c>
      <c r="AC107" s="205">
        <v>7625070</v>
      </c>
      <c r="AD107" s="205">
        <v>7624689</v>
      </c>
      <c r="AE107" s="205">
        <v>7305624</v>
      </c>
      <c r="AF107" s="205">
        <v>7306123</v>
      </c>
      <c r="AG107" s="205">
        <v>6901206</v>
      </c>
      <c r="AH107" s="205">
        <v>7227168</v>
      </c>
      <c r="AI107" s="205">
        <v>6701870</v>
      </c>
      <c r="AJ107" s="205">
        <v>7016721</v>
      </c>
      <c r="AK107" s="205">
        <v>6706729</v>
      </c>
      <c r="AL107" s="205">
        <v>7012333</v>
      </c>
      <c r="AM107" s="205">
        <v>6513133</v>
      </c>
      <c r="AN107" s="205">
        <v>6842833</v>
      </c>
      <c r="AO107" s="205">
        <v>6991969</v>
      </c>
      <c r="AP107" s="205">
        <v>7316346</v>
      </c>
      <c r="AQ107" s="205">
        <v>6500768</v>
      </c>
      <c r="AR107" s="205">
        <v>6931356</v>
      </c>
      <c r="AS107" s="205">
        <v>6602606</v>
      </c>
      <c r="AT107" s="205">
        <v>7032894</v>
      </c>
      <c r="AU107" s="205">
        <v>6372993</v>
      </c>
      <c r="AV107" s="205">
        <v>6792635</v>
      </c>
      <c r="AW107" s="205">
        <v>5985765</v>
      </c>
      <c r="AX107" s="205">
        <v>6392854</v>
      </c>
      <c r="AY107" s="205">
        <v>5805575</v>
      </c>
      <c r="AZ107" s="205">
        <v>6195957</v>
      </c>
      <c r="BA107" s="205">
        <v>5276220</v>
      </c>
      <c r="BB107" s="205">
        <v>5715011</v>
      </c>
      <c r="BC107" s="205">
        <v>5117849</v>
      </c>
      <c r="BD107" s="205">
        <v>5487933</v>
      </c>
      <c r="BE107" s="205">
        <v>3861019</v>
      </c>
      <c r="BF107" s="205">
        <v>4220321</v>
      </c>
      <c r="BG107" s="205">
        <v>4156437</v>
      </c>
    </row>
    <row r="109" spans="2:59">
      <c r="C109" s="204"/>
      <c r="D109" s="204"/>
      <c r="E109" s="204"/>
      <c r="F109" s="204"/>
      <c r="G109" s="204"/>
    </row>
  </sheetData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T31"/>
  <sheetViews>
    <sheetView showGridLines="0" zoomScale="85" zoomScaleNormal="8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5" sqref="A5"/>
    </sheetView>
  </sheetViews>
  <sheetFormatPr defaultColWidth="0" defaultRowHeight="15" customHeight="1" zeroHeight="1"/>
  <cols>
    <col min="1" max="1" width="65" style="6" customWidth="1"/>
    <col min="2" max="8" width="10.5703125" style="6" bestFit="1" customWidth="1"/>
    <col min="9" max="14" width="9.7109375" style="6" bestFit="1" customWidth="1"/>
    <col min="15" max="15" width="10.5703125" style="6" bestFit="1" customWidth="1"/>
    <col min="16" max="18" width="9" style="6" bestFit="1" customWidth="1"/>
    <col min="19" max="19" width="9.140625" style="182" customWidth="1"/>
    <col min="20" max="46" width="0" style="6" hidden="1" customWidth="1"/>
    <col min="47" max="16384" width="9.140625" style="6" hidden="1"/>
  </cols>
  <sheetData>
    <row r="1" spans="1:19" ht="12.75">
      <c r="A1" s="42"/>
      <c r="B1" s="42"/>
      <c r="C1" s="42"/>
      <c r="D1" s="42"/>
      <c r="E1" s="42"/>
      <c r="F1" s="42"/>
      <c r="G1" s="42"/>
      <c r="H1" s="42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8"/>
      <c r="K2" s="8"/>
      <c r="L2" s="8"/>
      <c r="M2" s="8"/>
      <c r="N2" s="8"/>
      <c r="O2" s="8"/>
      <c r="P2" s="8"/>
      <c r="Q2" s="8"/>
      <c r="R2" s="8"/>
    </row>
    <row r="3" spans="1:19" ht="19.5" customHeight="1">
      <c r="A3" s="7"/>
      <c r="B3" s="7"/>
      <c r="C3" s="7"/>
      <c r="D3" s="7"/>
      <c r="E3" s="7"/>
      <c r="F3" s="7"/>
      <c r="G3" s="7"/>
      <c r="H3" s="7"/>
      <c r="I3" s="7"/>
      <c r="J3" s="8"/>
      <c r="K3" s="8"/>
      <c r="L3" s="8"/>
      <c r="M3" s="8"/>
      <c r="N3" s="8"/>
      <c r="O3" s="8"/>
      <c r="P3" s="8"/>
      <c r="Q3" s="8"/>
      <c r="R3" s="8"/>
    </row>
    <row r="4" spans="1:19" s="16" customFormat="1" ht="12.75">
      <c r="A4" s="39" t="s">
        <v>36</v>
      </c>
      <c r="B4" s="55" t="s">
        <v>378</v>
      </c>
      <c r="C4" s="55" t="s">
        <v>375</v>
      </c>
      <c r="D4" s="55" t="s">
        <v>368</v>
      </c>
      <c r="E4" s="55" t="s">
        <v>365</v>
      </c>
      <c r="F4" s="55" t="s">
        <v>359</v>
      </c>
      <c r="G4" s="55" t="s">
        <v>343</v>
      </c>
      <c r="H4" s="55">
        <v>2019</v>
      </c>
      <c r="I4" s="55">
        <v>2018</v>
      </c>
      <c r="J4" s="55">
        <v>2017</v>
      </c>
      <c r="K4" s="55">
        <v>2016</v>
      </c>
      <c r="L4" s="55">
        <v>2015</v>
      </c>
      <c r="M4" s="55">
        <v>2014</v>
      </c>
      <c r="N4" s="55">
        <v>2013</v>
      </c>
      <c r="O4" s="55">
        <v>2012</v>
      </c>
      <c r="P4" s="55">
        <v>2011</v>
      </c>
      <c r="Q4" s="55">
        <v>2010</v>
      </c>
      <c r="R4" s="55">
        <v>2009</v>
      </c>
      <c r="S4" s="183"/>
    </row>
    <row r="5" spans="1:19" ht="12.75">
      <c r="A5" s="9" t="s">
        <v>37</v>
      </c>
      <c r="B5" s="9"/>
      <c r="C5" s="9"/>
      <c r="D5" s="9"/>
      <c r="E5" s="9"/>
      <c r="F5" s="9"/>
      <c r="G5" s="9"/>
      <c r="H5" s="9"/>
      <c r="I5" s="9"/>
      <c r="J5" s="10"/>
      <c r="K5" s="10"/>
      <c r="L5" s="10"/>
      <c r="M5" s="10"/>
      <c r="N5" s="15"/>
      <c r="O5" s="10"/>
      <c r="P5" s="10"/>
      <c r="Q5" s="10"/>
      <c r="R5" s="10"/>
    </row>
    <row r="6" spans="1:19" ht="12.75">
      <c r="A6" s="11" t="s">
        <v>38</v>
      </c>
      <c r="B6" s="44">
        <v>127361</v>
      </c>
      <c r="C6" s="44">
        <v>87985</v>
      </c>
      <c r="D6" s="44">
        <v>-627744</v>
      </c>
      <c r="E6" s="44">
        <v>74622</v>
      </c>
      <c r="F6" s="44">
        <v>35295</v>
      </c>
      <c r="G6" s="44">
        <v>99839</v>
      </c>
      <c r="H6" s="44">
        <v>-185280</v>
      </c>
      <c r="I6" s="44">
        <v>400640</v>
      </c>
      <c r="J6" s="44">
        <v>419984</v>
      </c>
      <c r="K6" s="44">
        <v>-259833</v>
      </c>
      <c r="L6" s="45">
        <v>115772</v>
      </c>
      <c r="M6" s="44">
        <v>916908</v>
      </c>
      <c r="N6" s="44">
        <v>638001</v>
      </c>
      <c r="O6" s="44">
        <v>688101</v>
      </c>
      <c r="P6" s="44">
        <v>605188</v>
      </c>
      <c r="Q6" s="44">
        <v>769986</v>
      </c>
      <c r="R6" s="44">
        <v>356058</v>
      </c>
    </row>
    <row r="7" spans="1:19" ht="12.75">
      <c r="A7" s="11" t="s">
        <v>39</v>
      </c>
      <c r="B7" s="44">
        <v>450913</v>
      </c>
      <c r="C7" s="44">
        <v>412080</v>
      </c>
      <c r="D7" s="44">
        <v>413774</v>
      </c>
      <c r="E7" s="44">
        <v>370331</v>
      </c>
      <c r="F7" s="44">
        <v>366407</v>
      </c>
      <c r="G7" s="44">
        <v>320665</v>
      </c>
      <c r="H7" s="44">
        <v>1212925</v>
      </c>
      <c r="I7" s="44">
        <v>1330583</v>
      </c>
      <c r="J7" s="44">
        <v>1279348</v>
      </c>
      <c r="K7" s="44">
        <v>1100030</v>
      </c>
      <c r="L7" s="45">
        <v>1161024</v>
      </c>
      <c r="M7" s="44">
        <v>1253485</v>
      </c>
      <c r="N7" s="44">
        <v>1032947</v>
      </c>
      <c r="O7" s="44">
        <v>698375</v>
      </c>
      <c r="P7" s="44">
        <v>620795</v>
      </c>
      <c r="Q7" s="44">
        <v>549177</v>
      </c>
      <c r="R7" s="44">
        <v>374940</v>
      </c>
    </row>
    <row r="8" spans="1:19" ht="12.75">
      <c r="A8" s="9" t="s">
        <v>40</v>
      </c>
      <c r="B8" s="46"/>
      <c r="C8" s="46"/>
      <c r="D8" s="46"/>
      <c r="E8" s="46"/>
      <c r="F8" s="46"/>
      <c r="G8" s="46"/>
      <c r="H8" s="46"/>
      <c r="I8" s="46"/>
      <c r="J8" s="47"/>
      <c r="K8" s="47"/>
      <c r="L8" s="48"/>
      <c r="M8" s="47"/>
      <c r="N8" s="47"/>
      <c r="O8" s="49"/>
      <c r="P8" s="49"/>
      <c r="Q8" s="49"/>
      <c r="R8" s="49"/>
    </row>
    <row r="9" spans="1:19" ht="12.75">
      <c r="A9" s="11" t="s">
        <v>41</v>
      </c>
      <c r="B9" s="44">
        <v>-870722</v>
      </c>
      <c r="C9" s="50">
        <v>-130464</v>
      </c>
      <c r="D9" s="50">
        <v>-306135</v>
      </c>
      <c r="E9" s="50">
        <v>-318946</v>
      </c>
      <c r="F9" s="50">
        <v>515772</v>
      </c>
      <c r="G9" s="50">
        <v>-230456</v>
      </c>
      <c r="H9" s="50">
        <v>-1633573</v>
      </c>
      <c r="I9" s="50">
        <v>-807779</v>
      </c>
      <c r="J9" s="50">
        <v>-590619</v>
      </c>
      <c r="K9" s="50">
        <v>-491119</v>
      </c>
      <c r="L9" s="51">
        <v>-758914</v>
      </c>
      <c r="M9" s="50">
        <v>-938158</v>
      </c>
      <c r="N9" s="50">
        <v>-577713</v>
      </c>
      <c r="O9" s="50">
        <v>-1084011</v>
      </c>
      <c r="P9" s="50">
        <v>-310133</v>
      </c>
      <c r="Q9" s="50">
        <v>-357492</v>
      </c>
      <c r="R9" s="50">
        <v>-495411</v>
      </c>
    </row>
    <row r="10" spans="1:19" ht="12.75">
      <c r="A10" s="9" t="s">
        <v>42</v>
      </c>
      <c r="B10" s="44"/>
      <c r="C10" s="46"/>
      <c r="D10" s="46"/>
      <c r="E10" s="46"/>
      <c r="F10" s="46"/>
      <c r="G10" s="46"/>
      <c r="H10" s="46"/>
      <c r="I10" s="46"/>
      <c r="J10" s="49"/>
      <c r="K10" s="49"/>
      <c r="L10" s="52"/>
      <c r="M10" s="49"/>
      <c r="N10" s="49"/>
      <c r="O10" s="49"/>
      <c r="P10" s="49"/>
      <c r="Q10" s="49"/>
      <c r="R10" s="49"/>
    </row>
    <row r="11" spans="1:19" ht="12.75">
      <c r="A11" s="11" t="s">
        <v>43</v>
      </c>
      <c r="B11" s="44">
        <v>2134340</v>
      </c>
      <c r="C11" s="50">
        <v>-96926</v>
      </c>
      <c r="D11" s="50">
        <v>-907726</v>
      </c>
      <c r="E11" s="50">
        <v>646236</v>
      </c>
      <c r="F11" s="50">
        <v>-584551</v>
      </c>
      <c r="G11" s="50">
        <v>-799400</v>
      </c>
      <c r="H11" s="50">
        <v>-448391</v>
      </c>
      <c r="I11" s="50">
        <v>519706</v>
      </c>
      <c r="J11" s="50">
        <v>329746</v>
      </c>
      <c r="K11" s="50">
        <v>-792310</v>
      </c>
      <c r="L11" s="51">
        <v>-234322</v>
      </c>
      <c r="M11" s="50">
        <v>-781255</v>
      </c>
      <c r="N11" s="50">
        <v>-163172</v>
      </c>
      <c r="O11" s="50">
        <v>728001</v>
      </c>
      <c r="P11" s="50">
        <v>-578765</v>
      </c>
      <c r="Q11" s="50">
        <v>287562</v>
      </c>
      <c r="R11" s="50">
        <v>459276</v>
      </c>
    </row>
    <row r="12" spans="1:19" ht="12.75">
      <c r="A12" s="11" t="s">
        <v>44</v>
      </c>
      <c r="B12" s="53"/>
      <c r="C12" s="53"/>
      <c r="D12" s="53"/>
      <c r="E12" s="53"/>
      <c r="F12" s="53"/>
      <c r="G12" s="53"/>
      <c r="H12" s="53"/>
      <c r="I12" s="53"/>
      <c r="J12" s="50"/>
      <c r="K12" s="50"/>
      <c r="L12" s="50"/>
      <c r="M12" s="50"/>
      <c r="N12" s="54"/>
      <c r="O12" s="54"/>
      <c r="P12" s="54"/>
      <c r="Q12" s="54">
        <v>4061</v>
      </c>
      <c r="R12" s="54"/>
    </row>
    <row r="13" spans="1:19" ht="12.75">
      <c r="A13" s="9" t="s">
        <v>45</v>
      </c>
      <c r="B13" s="46"/>
      <c r="C13" s="46"/>
      <c r="D13" s="46"/>
      <c r="E13" s="46"/>
      <c r="F13" s="46"/>
      <c r="G13" s="46"/>
      <c r="H13" s="46"/>
      <c r="I13" s="46"/>
      <c r="J13" s="49"/>
      <c r="K13" s="49"/>
      <c r="L13" s="49"/>
      <c r="M13" s="49"/>
      <c r="N13" s="49"/>
      <c r="O13" s="49"/>
      <c r="P13" s="49"/>
      <c r="Q13" s="49"/>
      <c r="R13" s="49"/>
    </row>
    <row r="14" spans="1:19" ht="12.75">
      <c r="A14" s="11" t="s">
        <v>46</v>
      </c>
      <c r="B14" s="50">
        <v>1526909</v>
      </c>
      <c r="C14" s="50">
        <v>1342219</v>
      </c>
      <c r="D14" s="50">
        <v>2142306</v>
      </c>
      <c r="E14" s="50">
        <v>1444685</v>
      </c>
      <c r="F14" s="50">
        <f>G15</f>
        <v>1147057</v>
      </c>
      <c r="G14" s="50">
        <v>1856248</v>
      </c>
      <c r="H14" s="50">
        <v>2650489</v>
      </c>
      <c r="I14" s="50">
        <v>1607979</v>
      </c>
      <c r="J14" s="50">
        <v>589504</v>
      </c>
      <c r="K14" s="50">
        <v>772903</v>
      </c>
      <c r="L14" s="50">
        <v>605115</v>
      </c>
      <c r="M14" s="50">
        <v>1071043</v>
      </c>
      <c r="N14" s="50">
        <v>778981</v>
      </c>
      <c r="O14" s="50">
        <v>604551</v>
      </c>
      <c r="P14" s="50">
        <v>872654</v>
      </c>
      <c r="Q14" s="50">
        <v>389524</v>
      </c>
      <c r="R14" s="50">
        <v>53375</v>
      </c>
    </row>
    <row r="15" spans="1:19" ht="12.75">
      <c r="A15" s="11" t="s">
        <v>47</v>
      </c>
      <c r="B15" s="50">
        <v>3241440</v>
      </c>
      <c r="C15" s="50">
        <v>1526909</v>
      </c>
      <c r="D15" s="50">
        <v>1342219</v>
      </c>
      <c r="E15" s="50">
        <v>2142306</v>
      </c>
      <c r="F15" s="50">
        <v>1444685</v>
      </c>
      <c r="G15" s="50">
        <v>1147057</v>
      </c>
      <c r="H15" s="50">
        <v>1781450</v>
      </c>
      <c r="I15" s="50">
        <v>2650489</v>
      </c>
      <c r="J15" s="50">
        <v>1607979</v>
      </c>
      <c r="K15" s="50">
        <v>589504</v>
      </c>
      <c r="L15" s="50">
        <v>772903</v>
      </c>
      <c r="M15" s="50">
        <v>605115</v>
      </c>
      <c r="N15" s="50">
        <v>1071043</v>
      </c>
      <c r="O15" s="50">
        <v>946916</v>
      </c>
      <c r="P15" s="50">
        <v>604551</v>
      </c>
      <c r="Q15" s="50">
        <v>872654</v>
      </c>
      <c r="R15" s="50">
        <v>389524</v>
      </c>
    </row>
    <row r="16" spans="1:19" ht="12.75">
      <c r="A16" s="5"/>
      <c r="B16" s="184"/>
      <c r="C16" s="184"/>
      <c r="D16" s="5"/>
      <c r="E16" s="5"/>
      <c r="F16" s="5"/>
      <c r="G16" s="5"/>
      <c r="H16" s="5"/>
      <c r="I16" s="184"/>
      <c r="J16" s="5"/>
      <c r="K16" s="5"/>
      <c r="L16" s="5"/>
      <c r="M16" s="5"/>
      <c r="N16" s="5"/>
      <c r="O16" s="5"/>
      <c r="P16" s="5"/>
      <c r="Q16" s="5"/>
      <c r="R16" s="5"/>
    </row>
    <row r="17" spans="2:5" ht="12.75">
      <c r="B17" s="248"/>
      <c r="C17" s="248"/>
      <c r="D17" s="248"/>
      <c r="E17" s="248"/>
    </row>
    <row r="18" spans="2:5" ht="12.75" hidden="1"/>
    <row r="19" spans="2:5" ht="12.75" hidden="1"/>
    <row r="20" spans="2:5" ht="12.75" hidden="1"/>
    <row r="21" spans="2:5" ht="12.75" hidden="1"/>
    <row r="22" spans="2:5" ht="12.75" hidden="1"/>
    <row r="23" spans="2:5" ht="12.75" hidden="1"/>
    <row r="24" spans="2:5" ht="12.75" hidden="1"/>
    <row r="25" spans="2:5" ht="12.75" hidden="1"/>
    <row r="26" spans="2:5" ht="12.75" hidden="1"/>
    <row r="27" spans="2:5" ht="12.75" hidden="1"/>
    <row r="28" spans="2:5" ht="12.75" hidden="1"/>
    <row r="29" spans="2:5" ht="12.75" hidden="1"/>
    <row r="30" spans="2:5" ht="12.75" hidden="1"/>
    <row r="31" spans="2:5" ht="12.75" hidden="1"/>
  </sheetData>
  <pageMargins left="0.511811024" right="0.511811024" top="0.78740157499999996" bottom="0.78740157499999996" header="0.31496062000000002" footer="0.31496062000000002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10"/>
  <sheetViews>
    <sheetView showGridLines="0" zoomScale="85" zoomScaleNormal="85" workbookViewId="0">
      <selection activeCell="B6" sqref="B6"/>
    </sheetView>
  </sheetViews>
  <sheetFormatPr defaultColWidth="0" defaultRowHeight="15" customHeight="1" zeroHeight="1"/>
  <cols>
    <col min="1" max="1" width="41" style="1" bestFit="1" customWidth="1"/>
    <col min="2" max="2" width="16.5703125" style="1" bestFit="1" customWidth="1"/>
    <col min="3" max="3" width="12.28515625" style="1" customWidth="1"/>
    <col min="4" max="16384" width="0" style="1" hidden="1"/>
  </cols>
  <sheetData>
    <row r="1" spans="1:3" ht="15" customHeight="1"/>
    <row r="2" spans="1:3" ht="15" customHeight="1"/>
    <row r="3" spans="1:3" ht="16.5" customHeight="1"/>
    <row r="4" spans="1:3" ht="15" customHeight="1">
      <c r="A4" s="16" t="s">
        <v>31</v>
      </c>
      <c r="B4" s="192">
        <v>44377</v>
      </c>
    </row>
    <row r="5" spans="1:3" ht="15" customHeight="1">
      <c r="A5" s="190" t="s">
        <v>351</v>
      </c>
      <c r="B5" s="185">
        <v>11.86</v>
      </c>
    </row>
    <row r="6" spans="1:3" ht="15" customHeight="1">
      <c r="A6" s="191" t="s">
        <v>350</v>
      </c>
      <c r="B6" s="186">
        <v>696334224</v>
      </c>
    </row>
    <row r="7" spans="1:3" ht="15" customHeight="1">
      <c r="A7" s="191" t="s">
        <v>352</v>
      </c>
      <c r="B7" s="193">
        <v>8259</v>
      </c>
    </row>
    <row r="8" spans="1:3" s="189" customFormat="1" ht="15" customHeight="1">
      <c r="A8" s="187"/>
      <c r="B8" s="187"/>
      <c r="C8" s="188"/>
    </row>
    <row r="9" spans="1:3" ht="15" customHeight="1"/>
    <row r="10" spans="1:3" ht="15" customHeight="1"/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Destaques</vt:lpstr>
      <vt:lpstr>Planilha2 (2)</vt:lpstr>
      <vt:lpstr>Performance Operacional</vt:lpstr>
      <vt:lpstr>DRE | Pro-forma</vt:lpstr>
      <vt:lpstr>DRE | Contábil</vt:lpstr>
      <vt:lpstr>Balanço Patrimonial</vt:lpstr>
      <vt:lpstr>Fluxo de Caixa</vt:lpstr>
      <vt:lpstr>Outras Informações</vt:lpstr>
    </vt:vector>
  </TitlesOfParts>
  <Company>MZ Consult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Augusto</dc:creator>
  <cp:lastModifiedBy>Andre Felipe Furtado Redondo</cp:lastModifiedBy>
  <dcterms:created xsi:type="dcterms:W3CDTF">2007-04-03T22:54:40Z</dcterms:created>
  <dcterms:modified xsi:type="dcterms:W3CDTF">2021-08-19T12:54:28Z</dcterms:modified>
</cp:coreProperties>
</file>