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uraminerals.sharepoint.com/sites/AuraIR/Shared Documents/RI/14. Earnings Release/2025/Q2 25/Planilhas site/"/>
    </mc:Choice>
  </mc:AlternateContent>
  <xr:revisionPtr revIDLastSave="2333" documentId="8_{3C855250-72EA-47C3-96FD-7A341D59B532}" xr6:coauthVersionLast="47" xr6:coauthVersionMax="47" xr10:uidLastSave="{47437422-BE13-4F5F-9CD6-D23A7BF39CF2}"/>
  <bookViews>
    <workbookView xWindow="-108" yWindow="-108" windowWidth="23256" windowHeight="12456" tabRatio="896" firstSheet="5" activeTab="12" xr2:uid="{5B738333-77F9-4C79-BB25-715E01FAB529}"/>
  </bookViews>
  <sheets>
    <sheet name="Índice" sheetId="14" r:id="rId1"/>
    <sheet name="1. Processos Produtivos" sheetId="20" r:id="rId2"/>
    <sheet name="2. Dados de Mercado" sheetId="16" r:id="rId3"/>
    <sheet name="3. DRE" sheetId="11" r:id="rId4"/>
    <sheet name="4. Balanço Patrimonial" sheetId="9" r:id="rId5"/>
    <sheet name="5. Fluxo de Caixa" sheetId="12" r:id="rId6"/>
    <sheet name="6. Dados Operacionais" sheetId="15" r:id="rId7"/>
    <sheet name="6.1. Aranzazu" sheetId="4" r:id="rId8"/>
    <sheet name="6.2. Apoena" sheetId="3" r:id="rId9"/>
    <sheet name="6.3. Minosa" sheetId="6" r:id="rId10"/>
    <sheet name="6.4. Almas" sheetId="7" r:id="rId11"/>
    <sheet name="6.5 Borborema" sheetId="21" r:id="rId12"/>
    <sheet name="Abertura de Dívida" sheetId="22" r:id="rId13"/>
    <sheet name="Impostos e Royalties" sheetId="23" r:id="rId14"/>
  </sheets>
  <externalReferences>
    <externalReference r:id="rId15"/>
  </externalReferences>
  <definedNames>
    <definedName name="ozton">[1]AppQt.Data!$B$5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2" l="1"/>
  <c r="E30" i="22"/>
  <c r="AP80" i="4" l="1"/>
  <c r="AJ61" i="9" l="1"/>
  <c r="AJ60" i="9"/>
  <c r="AJ59" i="9"/>
  <c r="AJ58" i="9"/>
  <c r="AJ57" i="9"/>
  <c r="AJ56" i="9"/>
  <c r="AJ55" i="9"/>
  <c r="AJ54" i="9"/>
  <c r="AJ53" i="9"/>
  <c r="AJ52" i="9"/>
  <c r="AJ51" i="9"/>
  <c r="AJ50" i="9"/>
  <c r="AJ49" i="9"/>
  <c r="AJ48" i="9"/>
  <c r="AJ47" i="9"/>
  <c r="AJ46" i="9"/>
  <c r="AJ45" i="9"/>
  <c r="AJ44" i="9"/>
  <c r="AJ43" i="9"/>
  <c r="AJ42" i="9"/>
  <c r="AJ41" i="9"/>
  <c r="AJ40" i="9"/>
  <c r="AJ39" i="9"/>
  <c r="AJ38" i="9"/>
  <c r="AJ37" i="9"/>
  <c r="AJ36" i="9"/>
  <c r="AJ35" i="9"/>
  <c r="AJ34" i="9"/>
  <c r="AJ33" i="9"/>
  <c r="AJ32" i="9"/>
  <c r="AJ31" i="9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O58" i="9"/>
  <c r="AO59" i="9"/>
  <c r="AO60" i="9"/>
  <c r="AO61" i="9"/>
  <c r="AO10" i="9"/>
  <c r="AO11" i="9"/>
  <c r="AO9" i="9"/>
  <c r="AN31" i="12"/>
  <c r="AL39" i="12"/>
  <c r="AK43" i="9"/>
  <c r="AM58" i="9"/>
  <c r="AN44" i="9"/>
  <c r="AM44" i="9"/>
  <c r="AI44" i="9"/>
  <c r="AL47" i="9"/>
  <c r="AQ47" i="9"/>
  <c r="AP47" i="9"/>
  <c r="AQ52" i="9"/>
  <c r="AP52" i="9"/>
  <c r="AL52" i="9"/>
  <c r="AL58" i="9" s="1"/>
  <c r="AQ58" i="9"/>
  <c r="AP58" i="9"/>
  <c r="AQ32" i="9" l="1"/>
  <c r="AQ20" i="9"/>
  <c r="C59" i="21" l="1"/>
  <c r="N59" i="7"/>
  <c r="AQ59" i="6"/>
  <c r="AQ80" i="4"/>
  <c r="AQ59" i="3"/>
  <c r="AO59" i="3" l="1"/>
  <c r="K59" i="7" l="1"/>
  <c r="L59" i="7"/>
  <c r="AO59" i="6"/>
  <c r="AN59" i="6"/>
  <c r="AN59" i="3"/>
  <c r="AO80" i="4" l="1"/>
  <c r="AN80" i="4"/>
  <c r="J59" i="7" l="1"/>
  <c r="AM80" i="4"/>
  <c r="AL59" i="6"/>
  <c r="I59" i="7"/>
  <c r="AL80" i="4"/>
  <c r="AL41" i="12"/>
  <c r="AL40" i="12"/>
  <c r="H58" i="7"/>
  <c r="H59" i="7" s="1"/>
  <c r="AH43" i="9"/>
  <c r="C40" i="12" l="1"/>
  <c r="D40" i="12"/>
  <c r="E40" i="12"/>
  <c r="G40" i="12"/>
  <c r="K40" i="12" s="1"/>
  <c r="H40" i="12"/>
  <c r="I40" i="12"/>
  <c r="J40" i="12"/>
  <c r="L40" i="12"/>
  <c r="P40" i="12" s="1"/>
  <c r="M40" i="12"/>
  <c r="N40" i="12"/>
  <c r="O40" i="12"/>
  <c r="Q40" i="12"/>
  <c r="U40" i="12" s="1"/>
  <c r="R40" i="12"/>
  <c r="S40" i="12"/>
  <c r="T40" i="12"/>
  <c r="V40" i="12"/>
  <c r="Z40" i="12" s="1"/>
  <c r="W40" i="12"/>
  <c r="X40" i="12"/>
  <c r="Y40" i="12"/>
  <c r="AA40" i="12"/>
  <c r="AE40" i="12" s="1"/>
  <c r="AB40" i="12"/>
  <c r="AC40" i="12"/>
  <c r="AD40" i="12"/>
  <c r="AF40" i="12"/>
  <c r="AJ40" i="12" s="1"/>
  <c r="AG40" i="12"/>
  <c r="AH40" i="12"/>
  <c r="AI40" i="12"/>
  <c r="AK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J41" i="12"/>
  <c r="AK41" i="12"/>
</calcChain>
</file>

<file path=xl/sharedStrings.xml><?xml version="1.0" encoding="utf-8"?>
<sst xmlns="http://schemas.openxmlformats.org/spreadsheetml/2006/main" count="1055" uniqueCount="362">
  <si>
    <t>Capex</t>
  </si>
  <si>
    <t>AISC (US$/GEO)</t>
  </si>
  <si>
    <t xml:space="preserve"> </t>
  </si>
  <si>
    <t>Aranzazu</t>
  </si>
  <si>
    <t>Almas</t>
  </si>
  <si>
    <t>Minosa (San Andres)</t>
  </si>
  <si>
    <t>Apoena (EPP)</t>
  </si>
  <si>
    <t>Statement of Cash Flow ('000 US$)</t>
  </si>
  <si>
    <t>Aranzazu ('000 US$)</t>
  </si>
  <si>
    <t>Minosa (San Andres) ('000 US$)</t>
  </si>
  <si>
    <t>Apoena ('000 US$)</t>
  </si>
  <si>
    <t>Almas ('000 US$)</t>
  </si>
  <si>
    <t>EBITDA</t>
  </si>
  <si>
    <t xml:space="preserve">Nota de advertência </t>
  </si>
  <si>
    <t>Medidas Financeiras não IFRS
Esta apresentação inclui algumas medidas financeiras não IFRS, incluindo custos operacionais de caixa por onça de ouro equivalente produzida, dívida líquida e EBITDA Ajustado, que não são reconhecidos pelo IFRS e não possuem um significado padrão prescrito pelo IFRS. Os dados objetivam fornecer informações adicionais e não devem ser considerados isoladamente ou como substitutos das medidas de desempenho preparadas de acordo com as IFRS. Mais detalhes adicionais sobre medidas financeiras não-IFRS são fornecidos na Discussão e Análise da Administração (MD&amp;A), que acompanha nossas demonstrações financeiras arquivadas periodicamente no SEDAR+ em www.sedar.com  
Informação técnica
As informações técnicas nesta apresentação foram aprovadas e verificadas por Farshid Ghazanfari, P.Geo., que é a Pessoa Qualificada conforme termo definido na NI 43-101. É feita referência específica e as informações técnicas nesta apresentação que devem ser lidas em conjunto com a Seção 21: Informações técnicas e a divulgação técnica relacionada contida no MD&amp;A, juntamente com as qualificações e premissas aqui estabelecidas. Os leitores são alertados ainda que os recursos minerais que não são reservas minerais não demonstraram viabilidade econômica. Todas as informações técnicas relacionadas às propriedades da Aura e às reservas e recursos minerais da Empresa estão disponíveis no SEDAR em www.sedar.com. Os leitores também são aconselhados a consultar o mais recente formulário de informações anuais e relatórios técnicos da Companhia, bem como outros documentos de divulgação contínua arquivados pela Companhia disponíveis em www.sedar.com, para informações detalhadas (incluindo qualificações, suposições e notas definidas) em relação às reservas minerais e informações sobre recursos minerais contidas na Análise do Desempenho.</t>
  </si>
  <si>
    <t>Suporte a Modelagem</t>
  </si>
  <si>
    <t>Voltar ao índice</t>
  </si>
  <si>
    <t>Receita Líquida</t>
  </si>
  <si>
    <t xml:space="preserve">Custo dos Produtos Vendidos </t>
  </si>
  <si>
    <t>Lucro Bruto</t>
  </si>
  <si>
    <t>Despesas Gerais e Administrativas</t>
  </si>
  <si>
    <t>Despesas de Tratamento e Manutenção</t>
  </si>
  <si>
    <t>Despesas com Exploração</t>
  </si>
  <si>
    <t>Outras Despesas</t>
  </si>
  <si>
    <t>Lucro Operacional</t>
  </si>
  <si>
    <t>Despesas Financeiras</t>
  </si>
  <si>
    <t>Outras Receitas/Despesas</t>
  </si>
  <si>
    <t>Lucro antes dos Impostos</t>
  </si>
  <si>
    <t>Imposto de Renda Corrente</t>
  </si>
  <si>
    <t>Imposto de Renda Diferido</t>
  </si>
  <si>
    <t>Lucro (Prejuízo) das Operações Descontinuadas</t>
  </si>
  <si>
    <t>Lucro Líquido</t>
  </si>
  <si>
    <t xml:space="preserve">Depreciação e Amortização </t>
  </si>
  <si>
    <t>EBITDA Ajustado</t>
  </si>
  <si>
    <t xml:space="preserve">Margem EBITDA Ajustada </t>
  </si>
  <si>
    <t>Demonstração de Resultados do Exercício ('000 US$)</t>
  </si>
  <si>
    <t>Balanço Patrimonial ('000 US$)</t>
  </si>
  <si>
    <t>Caixa e equivalentes de caixa</t>
  </si>
  <si>
    <t>Caixa restrito</t>
  </si>
  <si>
    <t>Investimentos</t>
  </si>
  <si>
    <t>Contas a Receber</t>
  </si>
  <si>
    <t>Estoques</t>
  </si>
  <si>
    <t>Derivativos</t>
  </si>
  <si>
    <t>Outros Ativos Circulantes</t>
  </si>
  <si>
    <t>Ativos Mantidos para Revenda</t>
  </si>
  <si>
    <t>Ativo Realizável a Longo Prazo</t>
  </si>
  <si>
    <t>Imobilizado</t>
  </si>
  <si>
    <t>Impostos Diferidos</t>
  </si>
  <si>
    <t>Total Ativo</t>
  </si>
  <si>
    <t>Fornecedores e Outras Contas a Pagar</t>
  </si>
  <si>
    <t>Empréstimos</t>
  </si>
  <si>
    <t>Impostos a Pagar</t>
  </si>
  <si>
    <t>Outros Passivos</t>
  </si>
  <si>
    <t>Passivo Circulante</t>
  </si>
  <si>
    <t>Ativo Circulante</t>
  </si>
  <si>
    <t>Ativo Não-Circulante</t>
  </si>
  <si>
    <t>Provisão para Fechamento de Mina e Remediação</t>
  </si>
  <si>
    <t>Outras Provisões</t>
  </si>
  <si>
    <t>Passivo Não-Circulante</t>
  </si>
  <si>
    <t>Passivos diretamente associados a ativos classificados como mantidos para venda</t>
  </si>
  <si>
    <t>Total Passivo</t>
  </si>
  <si>
    <t>Patrimônio Líquido</t>
  </si>
  <si>
    <t>Total Passivo + Patrimônio Líquido</t>
  </si>
  <si>
    <t>Empréstimos de Curto Prazo</t>
  </si>
  <si>
    <t>Empréstimos de Longo Prazo</t>
  </si>
  <si>
    <t>Dívida Bruta</t>
  </si>
  <si>
    <t>Posição de Caixa</t>
  </si>
  <si>
    <t>Caixa Restrito</t>
  </si>
  <si>
    <t>Dívida Líquida</t>
  </si>
  <si>
    <t>Dívida Líquida / EBITDA</t>
  </si>
  <si>
    <t>Intens que Não Afetam Caixa</t>
  </si>
  <si>
    <t>Variações no Capital de Giro</t>
  </si>
  <si>
    <t>Impostos Pagos</t>
  </si>
  <si>
    <t>Outros Ativos e Passivos</t>
  </si>
  <si>
    <t>Resgates líquidos no vencimento de aplicações financeiras</t>
  </si>
  <si>
    <t>Aquisições</t>
  </si>
  <si>
    <t>Valor Recebido da Venda de Imobilizados</t>
  </si>
  <si>
    <t>Caixa Líquido Usado nas Atividades de Investimento</t>
  </si>
  <si>
    <t>Obtenção de Empréstimos</t>
  </si>
  <si>
    <t>Pagamento de Dividendos</t>
  </si>
  <si>
    <t>Valor recebido pelo exercício de opções de ações</t>
  </si>
  <si>
    <t>Proventos de Acordos de Royalties</t>
  </si>
  <si>
    <t>Reembolso de Empréstimos em Ouro</t>
  </si>
  <si>
    <t>Pagamento de Empréstimos</t>
  </si>
  <si>
    <t>Pagamento de Outros Passivos</t>
  </si>
  <si>
    <t>Juros de Empréstimos Pagos</t>
  </si>
  <si>
    <t>Caixa Líquido Gerado (Usado) nas Atividades de Financiamento</t>
  </si>
  <si>
    <t>Caixa Líquido Gerado (Usado) nas Atividades Operacionais</t>
  </si>
  <si>
    <t>Efeito no caixa de empresa adquirida e incluída na consolidação</t>
  </si>
  <si>
    <t>Variação cambial de caixa e equivalentes de caixa</t>
  </si>
  <si>
    <t>Aumento (redução) de caixa e equivalentes de caixa, líquido</t>
  </si>
  <si>
    <t>Caixa e equivalentes de caixa no início do período</t>
  </si>
  <si>
    <t>Caixa e equivalentes de caixa no final do período</t>
  </si>
  <si>
    <t>1T17</t>
  </si>
  <si>
    <t>2T27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</si>
  <si>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</si>
  <si>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</si>
  <si>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</si>
  <si>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</si>
  <si>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</si>
  <si>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</si>
  <si>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</si>
  <si>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</si>
  <si>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</si>
  <si>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</si>
  <si>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</si>
  <si>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</si>
  <si>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</si>
  <si>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</si>
  <si>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</si>
  <si>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</si>
  <si>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</si>
  <si>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</si>
  <si>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</si>
  <si>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</si>
  <si>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</si>
  <si>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</si>
  <si>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</si>
  <si>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</si>
  <si>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</si>
  <si>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</si>
  <si>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</si>
  <si>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Ouro Produzido (onças)</t>
  </si>
  <si>
    <t>Concentrado de Cobre Produzido (DMT)</t>
  </si>
  <si>
    <t>Onças Equivalentes de Ouro Vendidas (GEO)</t>
  </si>
  <si>
    <t>Produção Comercial Total (GEO)¹</t>
  </si>
  <si>
    <t>1. Oz de ouro equivalente, ou GEO, são calculadas convertendo a Produção de prata e cobre em ouro, usando um índice dos preços desses metais em relação ao ouro. Os preços usados para determinar as oz de ouro equivalente têm como base o preço médio ponderado da prata e do cobre realizados das vendas no Complexo Aranzazu durante o período em questão.</t>
  </si>
  <si>
    <t>Receita de Venda de Ouro, líquida de impostos locais (000 US$)</t>
  </si>
  <si>
    <t>Preço de Mercado Médio de Ouro por onça (Londres PM fix)</t>
  </si>
  <si>
    <t>Preço Realizado Médio de Ouro por onça (US$/GEO)</t>
  </si>
  <si>
    <t>Custo Caixa por Onça de Ouro Vendida (US$/GEO)</t>
  </si>
  <si>
    <t>AISC Consolidado (US$/GEOI)</t>
  </si>
  <si>
    <t>All-in sustaining cash costs (AISC) por Onça de Ouro Vendida (US$/GEO)</t>
  </si>
  <si>
    <t>Reservas &amp; Recursos</t>
  </si>
  <si>
    <t>Reservas P&amp;P (Cu, '000 lb.)</t>
  </si>
  <si>
    <t>Recursos M&amp;I (Cu, '000 lb.)</t>
  </si>
  <si>
    <t>Recursos Inferidos (Cu, '000 lb.)</t>
  </si>
  <si>
    <t>Reservas P&amp;P (Au oz)</t>
  </si>
  <si>
    <t>Recursos M&amp;I   (Au oz)</t>
  </si>
  <si>
    <t>Recursos Inferidos (Au oz)</t>
  </si>
  <si>
    <t>Reservas P&amp;P (Ag oz)</t>
  </si>
  <si>
    <t>Recursos M&amp;I (Ag oz)</t>
  </si>
  <si>
    <t>Recursos Inferidos (Ag oz)</t>
  </si>
  <si>
    <t>Minério Extraído (toneladas)</t>
  </si>
  <si>
    <t>Minério Processado (toneladas)</t>
  </si>
  <si>
    <t>Teor</t>
  </si>
  <si>
    <t>Cobre (%)</t>
  </si>
  <si>
    <t>Ouro (g/ton)</t>
  </si>
  <si>
    <t>Prata (g/ton)</t>
  </si>
  <si>
    <t>Recuperação (%)</t>
  </si>
  <si>
    <t>Ouro (%)</t>
  </si>
  <si>
    <t>Prata (%)</t>
  </si>
  <si>
    <t>Produção de Concentrado</t>
  </si>
  <si>
    <t>Cobre Contido em Concentrado (%)</t>
  </si>
  <si>
    <t>Ouro Contido em Concentrado (g/TMS)</t>
  </si>
  <si>
    <t>Prata Contido em Concentrado (g/TMS)</t>
  </si>
  <si>
    <t>Onças de Ouro Equivalente Produzidas (GEO)</t>
  </si>
  <si>
    <t>Onças de Ouro Equivalente Vendidas (GEO)</t>
  </si>
  <si>
    <t>Custo Caixa (US$/GEO)</t>
  </si>
  <si>
    <t>Libras de Cobre Produzidas (000 Lbs)</t>
  </si>
  <si>
    <t>Margem Bruta</t>
  </si>
  <si>
    <t>Capex da Mina</t>
  </si>
  <si>
    <t>Margem EBITDA (%)</t>
  </si>
  <si>
    <t>Estéril Extraído (toneladas)</t>
  </si>
  <si>
    <t>Relação Estéril/Minério</t>
  </si>
  <si>
    <t>Alimentação da Planta (toneladas)</t>
  </si>
  <si>
    <t>Teor (g/ton)</t>
  </si>
  <si>
    <t>Recuperação (g/ton)</t>
  </si>
  <si>
    <t>Onças de Ouro Vendidas (onças)</t>
  </si>
  <si>
    <t>Onças de Ouro Produzidas (onças)</t>
  </si>
  <si>
    <t>Supply</t>
  </si>
  <si>
    <t>Mine production</t>
  </si>
  <si>
    <t>Net producer hedging</t>
  </si>
  <si>
    <t>-</t>
  </si>
  <si>
    <t>Recycled gold</t>
  </si>
  <si>
    <t>Total supply</t>
  </si>
  <si>
    <t>Demand</t>
  </si>
  <si>
    <t>Jewellery fabrication</t>
  </si>
  <si>
    <t>Jewellery consumption</t>
  </si>
  <si>
    <t>Jewellery inventory</t>
  </si>
  <si>
    <t>Technology</t>
  </si>
  <si>
    <t>Electronics</t>
  </si>
  <si>
    <t>Other industrial</t>
  </si>
  <si>
    <t>Dentistry</t>
  </si>
  <si>
    <t>Investment</t>
  </si>
  <si>
    <t>Total bar and coin</t>
  </si>
  <si>
    <t>Bars</t>
  </si>
  <si>
    <t>Official coins</t>
  </si>
  <si>
    <t>Medals/Imitation coins</t>
  </si>
  <si>
    <t>ETFs &amp; similar products</t>
  </si>
  <si>
    <t>Central banks &amp; other inst.</t>
  </si>
  <si>
    <t>Gold demand</t>
  </si>
  <si>
    <t>OTC and other</t>
  </si>
  <si>
    <t>Total demand</t>
  </si>
  <si>
    <t>LBMA Gold Price (US$/oz)</t>
  </si>
  <si>
    <t>Note: For an explanation of these terms, please see the Notes and definitions download: https://www.gold.org/goldhub/data/gold-demand-by-country.</t>
  </si>
  <si>
    <t>Source: Metals Focus, Refinitiv GFMS, ICE Benchmark Administration, World Gold Council</t>
  </si>
  <si>
    <t>Gold supply and demand WGC (tonnes)</t>
  </si>
  <si>
    <t>Jewellery demand in selected countries (Tonnes)</t>
  </si>
  <si>
    <t>India</t>
  </si>
  <si>
    <t>Pakistan</t>
  </si>
  <si>
    <t>Sri Lanka</t>
  </si>
  <si>
    <t>Greater China</t>
  </si>
  <si>
    <t>China, P.R.: Mainland</t>
  </si>
  <si>
    <t>Hong Kong SAR</t>
  </si>
  <si>
    <t>Taiwan Province of China</t>
  </si>
  <si>
    <t>Japan</t>
  </si>
  <si>
    <t>Indonesia</t>
  </si>
  <si>
    <t>Malaysia</t>
  </si>
  <si>
    <t>Singapore</t>
  </si>
  <si>
    <t>Korea, Republic of</t>
  </si>
  <si>
    <t>Thailand</t>
  </si>
  <si>
    <t>Vietnam</t>
  </si>
  <si>
    <t>Australia</t>
  </si>
  <si>
    <t>Middle East</t>
  </si>
  <si>
    <t>Saudi Arabia</t>
  </si>
  <si>
    <t>UAE</t>
  </si>
  <si>
    <t>Kuwait</t>
  </si>
  <si>
    <t>Egypt</t>
  </si>
  <si>
    <t>Islamic Republic of Iran</t>
  </si>
  <si>
    <t>Other Middle East</t>
  </si>
  <si>
    <t>Turkey</t>
  </si>
  <si>
    <t>Russian Federation</t>
  </si>
  <si>
    <t>Americas</t>
  </si>
  <si>
    <t>United States</t>
  </si>
  <si>
    <t>Canada</t>
  </si>
  <si>
    <t>Mexico</t>
  </si>
  <si>
    <t>Brazil</t>
  </si>
  <si>
    <t>Europe ex CIS</t>
  </si>
  <si>
    <t>France</t>
  </si>
  <si>
    <t>Germany</t>
  </si>
  <si>
    <t>Italy</t>
  </si>
  <si>
    <t>Spain</t>
  </si>
  <si>
    <t>United Kingdom</t>
  </si>
  <si>
    <t>Switzerland</t>
  </si>
  <si>
    <t>Austria</t>
  </si>
  <si>
    <t>Other Europe</t>
  </si>
  <si>
    <t>Total above</t>
  </si>
  <si>
    <t>Other &amp; stock change</t>
  </si>
  <si>
    <t>World total</t>
  </si>
  <si>
    <t>Total bar and coin demand in selected countries (Tonnes)</t>
  </si>
  <si>
    <t>Consumer demand in selected countries (Tonnes)</t>
  </si>
  <si>
    <t>Consumer demand per capita in selected countries (grams)</t>
  </si>
  <si>
    <t/>
  </si>
  <si>
    <t>Source: Metals Focus, Refinitiv GFMS, IMF WEO, World Gold Council</t>
  </si>
  <si>
    <t>Annual and quarterly average prices</t>
  </si>
  <si>
    <t>US$/oz</t>
  </si>
  <si>
    <t>€/oz</t>
  </si>
  <si>
    <t>£/oz</t>
  </si>
  <si>
    <t>CHF/kg</t>
  </si>
  <si>
    <t>¥/g</t>
  </si>
  <si>
    <t>Rs/10g</t>
  </si>
  <si>
    <t>RMB/g</t>
  </si>
  <si>
    <t>TL/g</t>
  </si>
  <si>
    <t>Source: ICE Benchmark Administration, Refinitiv Datastream, World Gold Council</t>
  </si>
  <si>
    <t>Above-ground stocks (tonnes)</t>
  </si>
  <si>
    <t>Jewellery</t>
  </si>
  <si>
    <t>Central banks</t>
  </si>
  <si>
    <t>Private Investment</t>
  </si>
  <si>
    <t>Bars &amp; Coins</t>
  </si>
  <si>
    <t>ETFs</t>
  </si>
  <si>
    <t>Other</t>
  </si>
  <si>
    <t>Total</t>
  </si>
  <si>
    <t>Source: Metals Focus, Refinitiv GFMS, World Gold Council</t>
  </si>
  <si>
    <t>1. Processos Produtivos</t>
  </si>
  <si>
    <t>2. Dados de Mercado</t>
  </si>
  <si>
    <t>3. Demonstração de Resultados do Exercício</t>
  </si>
  <si>
    <t>4. Balanço Patrimonial</t>
  </si>
  <si>
    <t>5. Demonstração de Fluxo de Caixa</t>
  </si>
  <si>
    <t>6. Dados Operacionais</t>
  </si>
  <si>
    <t>6.1. Aranzazu</t>
  </si>
  <si>
    <t>6.2. Apoena (EPP)</t>
  </si>
  <si>
    <t>6.3. Minosa (San Andres)</t>
  </si>
  <si>
    <t>6.4. Almas</t>
  </si>
  <si>
    <t>Heap Leach (Minosa)</t>
  </si>
  <si>
    <t>Carbon-in-Leach (CIL) (Apoena, Almas)</t>
  </si>
  <si>
    <t>2T24</t>
  </si>
  <si>
    <t>Custo Caixa Consolidado (US$/GEO)</t>
  </si>
  <si>
    <t>3T24</t>
  </si>
  <si>
    <t>4T24</t>
  </si>
  <si>
    <t>1T25</t>
  </si>
  <si>
    <t>Receita Bruta</t>
  </si>
  <si>
    <t>Sustaining</t>
  </si>
  <si>
    <t>Exploration</t>
  </si>
  <si>
    <t>Expansion</t>
  </si>
  <si>
    <t>Sustentação</t>
  </si>
  <si>
    <t>Exploração</t>
  </si>
  <si>
    <t>Expansão</t>
  </si>
  <si>
    <t>2T25</t>
  </si>
  <si>
    <t xml:space="preserve">-   </t>
  </si>
  <si>
    <t>Borborema</t>
  </si>
  <si>
    <t>Produção de Molybdenum (Klbs)</t>
  </si>
  <si>
    <t>Dívida financeira</t>
  </si>
  <si>
    <t>Vencimento</t>
  </si>
  <si>
    <t>Taxa</t>
  </si>
  <si>
    <t>Banco Occidente</t>
  </si>
  <si>
    <t>Q2 2022 Acordo de Empréstimo ("5ª Nota Promissória")</t>
  </si>
  <si>
    <t>Q3 2022 Acordo de Empréstimo ("6ª Nota Promissória")</t>
  </si>
  <si>
    <t>Q1 2024 Acordo de Empréstimo (“8ª Nota Promissória”)</t>
  </si>
  <si>
    <t>Q3 2024 Acordo de Empréstimo (“9ª Nota Promissória”)</t>
  </si>
  <si>
    <t>Banco Atlántida</t>
  </si>
  <si>
    <t>Q2 2022 Acordo de Empréstimo ("7ª Nota Promissória")</t>
  </si>
  <si>
    <t xml:space="preserve">Banco ABC Brasil S.A. </t>
  </si>
  <si>
    <t>Q1 2022 Acordo de Empréstimo ("5ª Nota Promissória")</t>
  </si>
  <si>
    <t>Banco Santander México</t>
  </si>
  <si>
    <t>Q3 2024 Acordo de Empréstimo (“5ª Nota Promissória”)</t>
  </si>
  <si>
    <t>SOFR + 3,8%</t>
  </si>
  <si>
    <t>Banco Santander Brasil</t>
  </si>
  <si>
    <t>Q3 2023 Acordo de Empréstimo ("4ª Nota Promissória")</t>
  </si>
  <si>
    <t>Banco Safra</t>
  </si>
  <si>
    <t>Q3 2024 Acordo de Empréstimo (“2ª Nota Promissória”)</t>
  </si>
  <si>
    <t>Banco do Brasil</t>
  </si>
  <si>
    <t>Q1 2024 Acordo de Empréstimo ("1ª Nota Promissória")</t>
  </si>
  <si>
    <t>Banco Bradesco</t>
  </si>
  <si>
    <t>Q4 2024 Acordo de Empréstimo (“2ª Nota Promissório”)</t>
  </si>
  <si>
    <t>BTG Pactual</t>
  </si>
  <si>
    <t>Debêntures</t>
  </si>
  <si>
    <t>Debêntures – 2ª emissão</t>
  </si>
  <si>
    <t>CDI + 1,60%</t>
  </si>
  <si>
    <t>Nemesia SÀRL</t>
  </si>
  <si>
    <t>(a)</t>
  </si>
  <si>
    <t>Gold Royalty Corp (a)</t>
  </si>
  <si>
    <t xml:space="preserve">Gold Linked Loan </t>
  </si>
  <si>
    <t>Circulante</t>
  </si>
  <si>
    <t>Não circulante</t>
  </si>
  <si>
    <t>Projeto</t>
  </si>
  <si>
    <t>Depósito</t>
  </si>
  <si>
    <t>Imposto de Renda Corporativo</t>
  </si>
  <si>
    <t>Royalties Governamentais (% do NSR)</t>
  </si>
  <si>
    <t>Apoena</t>
  </si>
  <si>
    <t>Lavrinha</t>
  </si>
  <si>
    <t>15%</t>
  </si>
  <si>
    <t>Gold: 1.50%</t>
  </si>
  <si>
    <t>Japonês</t>
  </si>
  <si>
    <t>Ernesto</t>
  </si>
  <si>
    <t>Nosde</t>
  </si>
  <si>
    <t>Pau a Pique</t>
  </si>
  <si>
    <t>São Francisco</t>
  </si>
  <si>
    <t>Paiol</t>
  </si>
  <si>
    <t>Cata Funda</t>
  </si>
  <si>
    <t>Vira Saia</t>
  </si>
  <si>
    <t>Matupa</t>
  </si>
  <si>
    <t>X1</t>
  </si>
  <si>
    <t>34%</t>
  </si>
  <si>
    <t>Guarantã Ridge</t>
  </si>
  <si>
    <t>Base Metals: 0.00%</t>
  </si>
  <si>
    <t>Tolda Fria</t>
  </si>
  <si>
    <t>Gold: 0.00%</t>
  </si>
  <si>
    <t>30%</t>
  </si>
  <si>
    <t>Gold/Silver: 0.50%</t>
  </si>
  <si>
    <t>Minosa</t>
  </si>
  <si>
    <t>San Andrés</t>
  </si>
  <si>
    <t>25%</t>
  </si>
  <si>
    <t>Era Dourada</t>
  </si>
  <si>
    <t>Impostos a recuperar e outros créditos</t>
  </si>
  <si>
    <t>Recompra de ações</t>
  </si>
  <si>
    <t>Liquidação de swap</t>
  </si>
  <si>
    <t>Pagamento do principal e juros de passivos de arrendamento</t>
  </si>
  <si>
    <t>Aquisição de ações em tesouraria</t>
  </si>
  <si>
    <t>Unidade</t>
  </si>
  <si>
    <t>Bluestone</t>
  </si>
  <si>
    <t>(a) Este empréstimo foi reconhecido nas demonstrações financeiras da Companhia como resultado da aquisição da Bluestone.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</si>
</sst>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%_);\-0%_);&quot;-  &quot;;&quot; &quot;@&quot; &quot;"/>
    <numFmt numFmtId="168" formatCode="_(* #,##0.000_);_(* \(#,##0.000\);_(* &quot;-&quot;??_);_(@_)"/>
    <numFmt numFmtId="169" formatCode="_(* #,##0.0_);_(* \(#,##0.0\);_(* &quot;-&quot;??_);_(@_)"/>
    <numFmt numFmtId="170" formatCode="_(* #,##0.0_);_(* \(#,##0.0\);_(* &quot;-&quot;??_);_(@_)\X"/>
    <numFmt numFmtId="171" formatCode="#,##0.0"/>
    <numFmt numFmtId="172" formatCode="#,##0.0_ ;\-#,##0.0\ "/>
    <numFmt numFmtId="173" formatCode="#,##0.00_ ;\-#,##0.00\ "/>
    <numFmt numFmtId="174" formatCode="_-* #,##0.0_-;\-* #,##0.0_-;_-* &quot;-&quot;??_-;_-@_-"/>
    <numFmt numFmtId="175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Frutiger 45 Light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2D3D70"/>
      <name val="Aptos"/>
      <family val="2"/>
    </font>
    <font>
      <b/>
      <u/>
      <sz val="22"/>
      <color rgb="FF2D3D70"/>
      <name val="Aptos"/>
      <family val="2"/>
    </font>
    <font>
      <b/>
      <sz val="18"/>
      <color rgb="FF2D3D70"/>
      <name val="Aptos"/>
      <family val="2"/>
    </font>
    <font>
      <sz val="10"/>
      <color rgb="FF2D3D70"/>
      <name val="Aptos"/>
      <family val="2"/>
    </font>
    <font>
      <sz val="10"/>
      <color rgb="FF002060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b/>
      <sz val="11"/>
      <color rgb="FF2D3D70"/>
      <name val="Aptos"/>
      <family val="2"/>
    </font>
    <font>
      <b/>
      <sz val="11"/>
      <name val="Aptos"/>
      <family val="2"/>
    </font>
    <font>
      <sz val="11"/>
      <color rgb="FF0000FF"/>
      <name val="Aptos"/>
      <family val="2"/>
    </font>
    <font>
      <i/>
      <sz val="11"/>
      <color rgb="FF2D3D70"/>
      <name val="Aptos"/>
      <family val="2"/>
    </font>
    <font>
      <b/>
      <u/>
      <sz val="16"/>
      <color rgb="FF2D3D70"/>
      <name val="Aptos"/>
      <family val="2"/>
    </font>
    <font>
      <sz val="8"/>
      <color rgb="FF2D3D70"/>
      <name val="Aptos"/>
      <family val="2"/>
    </font>
    <font>
      <sz val="10"/>
      <color theme="1"/>
      <name val="Arial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8"/>
      <color rgb="FF002060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8"/>
      <color rgb="FF000000"/>
      <name val="Calibri"/>
      <family val="2"/>
    </font>
    <font>
      <sz val="10"/>
      <color theme="1"/>
      <name val="Times New Roman"/>
      <family val="1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D3D70"/>
        <bgColor indexed="64"/>
      </patternFill>
    </fill>
    <fill>
      <patternFill patternType="solid">
        <fgColor rgb="FFF4614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rgb="FFBFBFBF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28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4" applyFont="1"/>
    <xf numFmtId="0" fontId="13" fillId="0" borderId="0" xfId="3" applyFont="1" applyAlignment="1">
      <alignment horizontal="left" indent="1"/>
    </xf>
    <xf numFmtId="0" fontId="14" fillId="6" borderId="17" xfId="0" quotePrefix="1" applyFont="1" applyFill="1" applyBorder="1" applyAlignment="1">
      <alignment horizontal="left"/>
    </xf>
    <xf numFmtId="0" fontId="14" fillId="6" borderId="18" xfId="0" applyFont="1" applyFill="1" applyBorder="1" applyAlignment="1">
      <alignment horizontal="right"/>
    </xf>
    <xf numFmtId="0" fontId="14" fillId="6" borderId="19" xfId="0" applyFont="1" applyFill="1" applyBorder="1" applyAlignment="1">
      <alignment horizontal="right"/>
    </xf>
    <xf numFmtId="0" fontId="14" fillId="6" borderId="20" xfId="0" applyFont="1" applyFill="1" applyBorder="1" applyAlignment="1">
      <alignment horizontal="right"/>
    </xf>
    <xf numFmtId="0" fontId="14" fillId="5" borderId="21" xfId="0" applyFont="1" applyFill="1" applyBorder="1" applyAlignment="1">
      <alignment horizontal="left" indent="1"/>
    </xf>
    <xf numFmtId="0" fontId="14" fillId="5" borderId="22" xfId="0" applyFont="1" applyFill="1" applyBorder="1"/>
    <xf numFmtId="0" fontId="14" fillId="5" borderId="23" xfId="0" applyFont="1" applyFill="1" applyBorder="1"/>
    <xf numFmtId="0" fontId="14" fillId="5" borderId="24" xfId="0" applyFont="1" applyFill="1" applyBorder="1"/>
    <xf numFmtId="0" fontId="5" fillId="0" borderId="4" xfId="0" applyFont="1" applyBorder="1"/>
    <xf numFmtId="0" fontId="5" fillId="2" borderId="1" xfId="0" applyFont="1" applyFill="1" applyBorder="1"/>
    <xf numFmtId="0" fontId="15" fillId="0" borderId="4" xfId="0" applyFont="1" applyBorder="1" applyAlignment="1">
      <alignment horizontal="left" indent="1"/>
    </xf>
    <xf numFmtId="166" fontId="15" fillId="0" borderId="0" xfId="1" applyNumberFormat="1" applyFont="1"/>
    <xf numFmtId="166" fontId="15" fillId="2" borderId="1" xfId="1" applyNumberFormat="1" applyFont="1" applyFill="1" applyBorder="1"/>
    <xf numFmtId="166" fontId="7" fillId="0" borderId="0" xfId="1" applyNumberFormat="1" applyFont="1"/>
    <xf numFmtId="166" fontId="7" fillId="2" borderId="1" xfId="1" applyNumberFormat="1" applyFont="1" applyFill="1" applyBorder="1"/>
    <xf numFmtId="0" fontId="7" fillId="0" borderId="4" xfId="0" applyFont="1" applyBorder="1" applyAlignment="1">
      <alignment horizontal="left" indent="2"/>
    </xf>
    <xf numFmtId="168" fontId="7" fillId="0" borderId="0" xfId="3" applyNumberFormat="1" applyFont="1"/>
    <xf numFmtId="0" fontId="7" fillId="0" borderId="4" xfId="0" applyFont="1" applyBorder="1" applyAlignment="1">
      <alignment horizontal="left" indent="1"/>
    </xf>
    <xf numFmtId="166" fontId="7" fillId="0" borderId="0" xfId="3" applyNumberFormat="1" applyFont="1"/>
    <xf numFmtId="166" fontId="5" fillId="0" borderId="0" xfId="0" applyNumberFormat="1" applyFont="1"/>
    <xf numFmtId="166" fontId="7" fillId="0" borderId="0" xfId="1" applyNumberFormat="1" applyFont="1" applyAlignment="1">
      <alignment vertical="top"/>
    </xf>
    <xf numFmtId="168" fontId="7" fillId="0" borderId="0" xfId="2" applyNumberFormat="1" applyFont="1" applyAlignment="1">
      <alignment vertical="top"/>
    </xf>
    <xf numFmtId="0" fontId="15" fillId="0" borderId="4" xfId="3" applyFont="1" applyBorder="1" applyAlignment="1">
      <alignment horizontal="left" indent="1"/>
    </xf>
    <xf numFmtId="168" fontId="15" fillId="0" borderId="0" xfId="1" applyNumberFormat="1" applyFont="1"/>
    <xf numFmtId="0" fontId="7" fillId="0" borderId="4" xfId="3" applyFont="1" applyBorder="1" applyAlignment="1">
      <alignment horizontal="left" indent="2"/>
    </xf>
    <xf numFmtId="168" fontId="15" fillId="3" borderId="0" xfId="1" applyNumberFormat="1" applyFont="1" applyFill="1"/>
    <xf numFmtId="166" fontId="7" fillId="0" borderId="0" xfId="1" applyNumberFormat="1" applyFont="1" applyFill="1"/>
    <xf numFmtId="168" fontId="7" fillId="0" borderId="0" xfId="1" applyNumberFormat="1" applyFont="1" applyFill="1"/>
    <xf numFmtId="169" fontId="7" fillId="0" borderId="0" xfId="1" applyNumberFormat="1" applyFont="1" applyFill="1"/>
    <xf numFmtId="166" fontId="15" fillId="0" borderId="0" xfId="3" applyNumberFormat="1" applyFont="1" applyAlignment="1">
      <alignment horizontal="left"/>
    </xf>
    <xf numFmtId="0" fontId="15" fillId="0" borderId="4" xfId="3" applyFont="1" applyBorder="1" applyAlignment="1">
      <alignment horizontal="left" indent="2"/>
    </xf>
    <xf numFmtId="9" fontId="15" fillId="0" borderId="0" xfId="2" applyFont="1" applyAlignment="1">
      <alignment horizontal="right"/>
    </xf>
    <xf numFmtId="9" fontId="15" fillId="2" borderId="1" xfId="2" applyFont="1" applyFill="1" applyBorder="1"/>
    <xf numFmtId="0" fontId="6" fillId="0" borderId="5" xfId="0" applyFont="1" applyBorder="1" applyAlignment="1">
      <alignment horizontal="left" indent="1"/>
    </xf>
    <xf numFmtId="168" fontId="16" fillId="0" borderId="6" xfId="1" applyNumberFormat="1" applyFont="1" applyBorder="1"/>
    <xf numFmtId="168" fontId="16" fillId="2" borderId="7" xfId="1" applyNumberFormat="1" applyFont="1" applyFill="1" applyBorder="1"/>
    <xf numFmtId="0" fontId="14" fillId="6" borderId="17" xfId="0" applyFont="1" applyFill="1" applyBorder="1" applyAlignment="1">
      <alignment horizontal="right"/>
    </xf>
    <xf numFmtId="0" fontId="5" fillId="5" borderId="22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7" fillId="0" borderId="4" xfId="3" applyFont="1" applyBorder="1" applyAlignment="1">
      <alignment horizontal="left" indent="1"/>
    </xf>
    <xf numFmtId="166" fontId="7" fillId="2" borderId="1" xfId="3" applyNumberFormat="1" applyFont="1" applyFill="1" applyBorder="1"/>
    <xf numFmtId="166" fontId="15" fillId="0" borderId="0" xfId="3" applyNumberFormat="1" applyFont="1"/>
    <xf numFmtId="166" fontId="15" fillId="2" borderId="1" xfId="3" applyNumberFormat="1" applyFont="1" applyFill="1" applyBorder="1"/>
    <xf numFmtId="166" fontId="15" fillId="0" borderId="0" xfId="1" applyNumberFormat="1" applyFont="1" applyAlignment="1">
      <alignment vertical="top"/>
    </xf>
    <xf numFmtId="0" fontId="16" fillId="0" borderId="5" xfId="3" applyFont="1" applyBorder="1" applyAlignment="1">
      <alignment horizontal="left" indent="1"/>
    </xf>
    <xf numFmtId="166" fontId="16" fillId="0" borderId="6" xfId="3" applyNumberFormat="1" applyFont="1" applyBorder="1"/>
    <xf numFmtId="166" fontId="16" fillId="2" borderId="7" xfId="3" applyNumberFormat="1" applyFont="1" applyFill="1" applyBorder="1"/>
    <xf numFmtId="0" fontId="13" fillId="0" borderId="4" xfId="3" applyFont="1" applyBorder="1" applyAlignment="1">
      <alignment horizontal="left" indent="1"/>
    </xf>
    <xf numFmtId="166" fontId="17" fillId="0" borderId="0" xfId="1" applyNumberFormat="1" applyFont="1" applyFill="1"/>
    <xf numFmtId="166" fontId="7" fillId="0" borderId="0" xfId="0" applyNumberFormat="1" applyFont="1"/>
    <xf numFmtId="166" fontId="7" fillId="2" borderId="1" xfId="0" applyNumberFormat="1" applyFont="1" applyFill="1" applyBorder="1"/>
    <xf numFmtId="166" fontId="7" fillId="0" borderId="0" xfId="1" applyNumberFormat="1" applyFont="1" applyFill="1" applyBorder="1"/>
    <xf numFmtId="0" fontId="15" fillId="0" borderId="3" xfId="3" applyFont="1" applyBorder="1" applyAlignment="1">
      <alignment horizontal="left" indent="1"/>
    </xf>
    <xf numFmtId="166" fontId="15" fillId="0" borderId="2" xfId="0" applyNumberFormat="1" applyFont="1" applyBorder="1"/>
    <xf numFmtId="166" fontId="15" fillId="2" borderId="3" xfId="0" applyNumberFormat="1" applyFont="1" applyFill="1" applyBorder="1"/>
    <xf numFmtId="166" fontId="15" fillId="0" borderId="0" xfId="0" applyNumberFormat="1" applyFont="1"/>
    <xf numFmtId="166" fontId="15" fillId="2" borderId="1" xfId="0" applyNumberFormat="1" applyFont="1" applyFill="1" applyBorder="1"/>
    <xf numFmtId="0" fontId="5" fillId="4" borderId="1" xfId="0" applyFont="1" applyFill="1" applyBorder="1"/>
    <xf numFmtId="166" fontId="15" fillId="0" borderId="0" xfId="1" applyNumberFormat="1" applyFont="1" applyFill="1"/>
    <xf numFmtId="166" fontId="15" fillId="4" borderId="1" xfId="0" applyNumberFormat="1" applyFont="1" applyFill="1" applyBorder="1"/>
    <xf numFmtId="0" fontId="7" fillId="4" borderId="1" xfId="0" applyFont="1" applyFill="1" applyBorder="1"/>
    <xf numFmtId="166" fontId="7" fillId="4" borderId="1" xfId="0" applyNumberFormat="1" applyFont="1" applyFill="1" applyBorder="1"/>
    <xf numFmtId="165" fontId="7" fillId="4" borderId="1" xfId="1" applyNumberFormat="1" applyFont="1" applyFill="1" applyBorder="1"/>
    <xf numFmtId="165" fontId="15" fillId="4" borderId="1" xfId="1" applyNumberFormat="1" applyFont="1" applyFill="1" applyBorder="1"/>
    <xf numFmtId="0" fontId="15" fillId="4" borderId="1" xfId="0" applyFont="1" applyFill="1" applyBorder="1"/>
    <xf numFmtId="165" fontId="7" fillId="4" borderId="1" xfId="1" applyNumberFormat="1" applyFont="1" applyFill="1" applyBorder="1" applyAlignment="1">
      <alignment horizontal="right"/>
    </xf>
    <xf numFmtId="0" fontId="15" fillId="0" borderId="5" xfId="3" applyFont="1" applyBorder="1" applyAlignment="1">
      <alignment horizontal="left" indent="1"/>
    </xf>
    <xf numFmtId="166" fontId="15" fillId="0" borderId="6" xfId="1" applyNumberFormat="1" applyFont="1" applyFill="1" applyBorder="1"/>
    <xf numFmtId="0" fontId="15" fillId="4" borderId="7" xfId="0" applyFont="1" applyFill="1" applyBorder="1"/>
    <xf numFmtId="165" fontId="15" fillId="4" borderId="7" xfId="1" applyNumberFormat="1" applyFont="1" applyFill="1" applyBorder="1"/>
    <xf numFmtId="0" fontId="5" fillId="0" borderId="15" xfId="0" applyFont="1" applyBorder="1"/>
    <xf numFmtId="0" fontId="15" fillId="0" borderId="15" xfId="3" applyFont="1" applyBorder="1" applyAlignment="1">
      <alignment horizontal="left" indent="1"/>
    </xf>
    <xf numFmtId="166" fontId="15" fillId="4" borderId="1" xfId="1" applyNumberFormat="1" applyFont="1" applyFill="1" applyBorder="1"/>
    <xf numFmtId="0" fontId="15" fillId="0" borderId="0" xfId="3" applyFont="1" applyAlignment="1">
      <alignment horizontal="left" indent="1"/>
    </xf>
    <xf numFmtId="0" fontId="7" fillId="0" borderId="15" xfId="3" applyFont="1" applyBorder="1" applyAlignment="1">
      <alignment horizontal="left" indent="2"/>
    </xf>
    <xf numFmtId="165" fontId="7" fillId="0" borderId="0" xfId="1" applyNumberFormat="1" applyFont="1" applyFill="1"/>
    <xf numFmtId="164" fontId="7" fillId="0" borderId="0" xfId="1" applyNumberFormat="1" applyFont="1" applyFill="1"/>
    <xf numFmtId="166" fontId="7" fillId="4" borderId="1" xfId="1" applyNumberFormat="1" applyFont="1" applyFill="1" applyBorder="1"/>
    <xf numFmtId="9" fontId="7" fillId="0" borderId="0" xfId="2" applyFont="1" applyFill="1"/>
    <xf numFmtId="0" fontId="7" fillId="0" borderId="0" xfId="3" applyFont="1" applyAlignment="1">
      <alignment horizontal="left" indent="2"/>
    </xf>
    <xf numFmtId="0" fontId="15" fillId="0" borderId="0" xfId="0" applyFont="1"/>
    <xf numFmtId="165" fontId="15" fillId="0" borderId="0" xfId="1" applyNumberFormat="1" applyFont="1" applyFill="1"/>
    <xf numFmtId="0" fontId="15" fillId="0" borderId="15" xfId="3" applyFont="1" applyBorder="1" applyAlignment="1">
      <alignment horizontal="left" indent="2"/>
    </xf>
    <xf numFmtId="0" fontId="15" fillId="0" borderId="0" xfId="3" applyFont="1" applyAlignment="1">
      <alignment horizontal="left" indent="2"/>
    </xf>
    <xf numFmtId="0" fontId="7" fillId="0" borderId="15" xfId="3" applyFont="1" applyBorder="1" applyAlignment="1">
      <alignment horizontal="left" indent="3"/>
    </xf>
    <xf numFmtId="9" fontId="7" fillId="4" borderId="1" xfId="2" applyFont="1" applyFill="1" applyBorder="1" applyAlignment="1">
      <alignment vertical="top"/>
    </xf>
    <xf numFmtId="0" fontId="7" fillId="0" borderId="0" xfId="3" applyFont="1" applyAlignment="1">
      <alignment horizontal="left" indent="3"/>
    </xf>
    <xf numFmtId="10" fontId="7" fillId="0" borderId="0" xfId="2" applyNumberFormat="1" applyFont="1" applyFill="1"/>
    <xf numFmtId="43" fontId="7" fillId="4" borderId="1" xfId="1" applyFont="1" applyFill="1" applyBorder="1"/>
    <xf numFmtId="9" fontId="7" fillId="0" borderId="0" xfId="2" applyFont="1"/>
    <xf numFmtId="167" fontId="7" fillId="4" borderId="1" xfId="2" applyNumberFormat="1" applyFont="1" applyFill="1" applyBorder="1" applyAlignment="1">
      <alignment vertical="top"/>
    </xf>
    <xf numFmtId="167" fontId="18" fillId="4" borderId="1" xfId="2" applyNumberFormat="1" applyFont="1" applyFill="1" applyBorder="1" applyAlignment="1">
      <alignment vertical="top"/>
    </xf>
    <xf numFmtId="9" fontId="7" fillId="4" borderId="1" xfId="0" applyNumberFormat="1" applyFont="1" applyFill="1" applyBorder="1"/>
    <xf numFmtId="164" fontId="7" fillId="4" borderId="1" xfId="0" applyNumberFormat="1" applyFont="1" applyFill="1" applyBorder="1"/>
    <xf numFmtId="166" fontId="15" fillId="0" borderId="0" xfId="1" applyNumberFormat="1" applyFont="1" applyFill="1" applyBorder="1"/>
    <xf numFmtId="0" fontId="16" fillId="0" borderId="16" xfId="3" applyFont="1" applyBorder="1" applyAlignment="1">
      <alignment horizontal="left" indent="1"/>
    </xf>
    <xf numFmtId="166" fontId="17" fillId="0" borderId="9" xfId="3" applyNumberFormat="1" applyFont="1" applyBorder="1"/>
    <xf numFmtId="166" fontId="17" fillId="0" borderId="8" xfId="3" applyNumberFormat="1" applyFont="1" applyBorder="1"/>
    <xf numFmtId="166" fontId="5" fillId="4" borderId="10" xfId="0" applyNumberFormat="1" applyFont="1" applyFill="1" applyBorder="1"/>
    <xf numFmtId="0" fontId="16" fillId="0" borderId="9" xfId="3" applyFont="1" applyBorder="1" applyAlignment="1">
      <alignment horizontal="left" indent="1"/>
    </xf>
    <xf numFmtId="166" fontId="17" fillId="0" borderId="9" xfId="1" applyNumberFormat="1" applyFont="1" applyFill="1" applyBorder="1"/>
    <xf numFmtId="166" fontId="16" fillId="4" borderId="10" xfId="1" applyNumberFormat="1" applyFont="1" applyFill="1" applyBorder="1"/>
    <xf numFmtId="0" fontId="5" fillId="0" borderId="9" xfId="0" applyFont="1" applyBorder="1"/>
    <xf numFmtId="0" fontId="15" fillId="0" borderId="15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0" fontId="7" fillId="0" borderId="15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15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15" xfId="3" applyFont="1" applyBorder="1" applyAlignment="1">
      <alignment horizontal="left" indent="1"/>
    </xf>
    <xf numFmtId="0" fontId="7" fillId="0" borderId="0" xfId="3" applyFont="1" applyAlignment="1">
      <alignment horizontal="left" indent="1"/>
    </xf>
    <xf numFmtId="0" fontId="18" fillId="0" borderId="15" xfId="3" applyFont="1" applyBorder="1" applyAlignment="1">
      <alignment horizontal="left" indent="2"/>
    </xf>
    <xf numFmtId="0" fontId="18" fillId="0" borderId="0" xfId="3" applyFont="1" applyAlignment="1">
      <alignment horizontal="left" indent="2"/>
    </xf>
    <xf numFmtId="9" fontId="7" fillId="4" borderId="1" xfId="2" applyFont="1" applyFill="1" applyBorder="1"/>
    <xf numFmtId="9" fontId="15" fillId="4" borderId="1" xfId="2" applyFont="1" applyFill="1" applyBorder="1"/>
    <xf numFmtId="0" fontId="18" fillId="0" borderId="14" xfId="3" applyFont="1" applyBorder="1" applyAlignment="1">
      <alignment horizontal="left" indent="2"/>
    </xf>
    <xf numFmtId="0" fontId="7" fillId="0" borderId="6" xfId="0" applyFont="1" applyBorder="1"/>
    <xf numFmtId="166" fontId="7" fillId="4" borderId="7" xfId="0" applyNumberFormat="1" applyFont="1" applyFill="1" applyBorder="1"/>
    <xf numFmtId="166" fontId="15" fillId="0" borderId="6" xfId="1" applyNumberFormat="1" applyFont="1" applyBorder="1"/>
    <xf numFmtId="166" fontId="15" fillId="4" borderId="7" xfId="1" applyNumberFormat="1" applyFont="1" applyFill="1" applyBorder="1"/>
    <xf numFmtId="166" fontId="15" fillId="4" borderId="7" xfId="0" applyNumberFormat="1" applyFont="1" applyFill="1" applyBorder="1"/>
    <xf numFmtId="0" fontId="7" fillId="0" borderId="4" xfId="0" applyFont="1" applyBorder="1"/>
    <xf numFmtId="2" fontId="7" fillId="4" borderId="1" xfId="0" applyNumberFormat="1" applyFont="1" applyFill="1" applyBorder="1"/>
    <xf numFmtId="10" fontId="7" fillId="4" borderId="1" xfId="2" applyNumberFormat="1" applyFont="1" applyFill="1" applyBorder="1"/>
    <xf numFmtId="0" fontId="7" fillId="0" borderId="4" xfId="3" applyFont="1" applyBorder="1" applyAlignment="1">
      <alignment horizontal="left" indent="3"/>
    </xf>
    <xf numFmtId="168" fontId="15" fillId="4" borderId="1" xfId="0" applyNumberFormat="1" applyFont="1" applyFill="1" applyBorder="1"/>
    <xf numFmtId="0" fontId="7" fillId="0" borderId="8" xfId="0" applyFont="1" applyBorder="1"/>
    <xf numFmtId="166" fontId="7" fillId="0" borderId="9" xfId="1" applyNumberFormat="1" applyFont="1" applyFill="1" applyBorder="1"/>
    <xf numFmtId="0" fontId="7" fillId="4" borderId="10" xfId="0" applyFont="1" applyFill="1" applyBorder="1"/>
    <xf numFmtId="0" fontId="18" fillId="0" borderId="25" xfId="3" applyFont="1" applyBorder="1" applyAlignment="1">
      <alignment horizontal="left" indent="2"/>
    </xf>
    <xf numFmtId="9" fontId="7" fillId="0" borderId="22" xfId="2" applyFont="1" applyBorder="1"/>
    <xf numFmtId="9" fontId="7" fillId="4" borderId="23" xfId="2" applyFont="1" applyFill="1" applyBorder="1"/>
    <xf numFmtId="165" fontId="5" fillId="0" borderId="0" xfId="0" applyNumberFormat="1" applyFont="1"/>
    <xf numFmtId="166" fontId="16" fillId="4" borderId="1" xfId="1" applyNumberFormat="1" applyFont="1" applyFill="1" applyBorder="1"/>
    <xf numFmtId="166" fontId="7" fillId="0" borderId="11" xfId="1" applyNumberFormat="1" applyFont="1" applyFill="1" applyBorder="1"/>
    <xf numFmtId="166" fontId="7" fillId="0" borderId="8" xfId="1" applyNumberFormat="1" applyFont="1" applyFill="1" applyBorder="1"/>
    <xf numFmtId="0" fontId="7" fillId="4" borderId="7" xfId="0" applyFont="1" applyFill="1" applyBorder="1"/>
    <xf numFmtId="165" fontId="6" fillId="4" borderId="1" xfId="1" applyNumberFormat="1" applyFont="1" applyFill="1" applyBorder="1"/>
    <xf numFmtId="164" fontId="7" fillId="4" borderId="1" xfId="2" applyNumberFormat="1" applyFont="1" applyFill="1" applyBorder="1"/>
    <xf numFmtId="0" fontId="7" fillId="0" borderId="5" xfId="0" applyFont="1" applyBorder="1"/>
    <xf numFmtId="0" fontId="15" fillId="0" borderId="8" xfId="3" applyFont="1" applyBorder="1" applyAlignment="1">
      <alignment horizontal="left" indent="1"/>
    </xf>
    <xf numFmtId="166" fontId="15" fillId="0" borderId="9" xfId="3" applyNumberFormat="1" applyFont="1" applyBorder="1"/>
    <xf numFmtId="166" fontId="15" fillId="2" borderId="10" xfId="3" applyNumberFormat="1" applyFont="1" applyFill="1" applyBorder="1"/>
    <xf numFmtId="169" fontId="7" fillId="0" borderId="0" xfId="3" applyNumberFormat="1" applyFont="1"/>
    <xf numFmtId="170" fontId="7" fillId="0" borderId="0" xfId="3" applyNumberFormat="1" applyFont="1"/>
    <xf numFmtId="169" fontId="7" fillId="2" borderId="1" xfId="3" applyNumberFormat="1" applyFont="1" applyFill="1" applyBorder="1"/>
    <xf numFmtId="0" fontId="8" fillId="0" borderId="0" xfId="0" applyFont="1"/>
    <xf numFmtId="10" fontId="7" fillId="4" borderId="1" xfId="2" applyNumberFormat="1" applyFont="1" applyFill="1" applyBorder="1" applyAlignment="1">
      <alignment vertical="top"/>
    </xf>
    <xf numFmtId="0" fontId="9" fillId="0" borderId="0" xfId="0" applyFont="1" applyAlignment="1">
      <alignment horizontal="left"/>
    </xf>
    <xf numFmtId="2" fontId="7" fillId="4" borderId="1" xfId="2" applyNumberFormat="1" applyFont="1" applyFill="1" applyBorder="1"/>
    <xf numFmtId="9" fontId="7" fillId="0" borderId="0" xfId="2" applyFont="1" applyFill="1" applyBorder="1"/>
    <xf numFmtId="9" fontId="18" fillId="0" borderId="0" xfId="2" applyFont="1"/>
    <xf numFmtId="9" fontId="18" fillId="4" borderId="1" xfId="2" applyFont="1" applyFill="1" applyBorder="1"/>
    <xf numFmtId="9" fontId="18" fillId="0" borderId="0" xfId="2" applyFont="1" applyFill="1" applyBorder="1"/>
    <xf numFmtId="0" fontId="18" fillId="0" borderId="0" xfId="0" applyFont="1"/>
    <xf numFmtId="166" fontId="15" fillId="0" borderId="9" xfId="1" applyNumberFormat="1" applyFont="1" applyFill="1" applyBorder="1"/>
    <xf numFmtId="0" fontId="20" fillId="0" borderId="0" xfId="0" applyFont="1"/>
    <xf numFmtId="166" fontId="15" fillId="0" borderId="26" xfId="1" applyNumberFormat="1" applyFont="1" applyFill="1" applyBorder="1"/>
    <xf numFmtId="0" fontId="7" fillId="0" borderId="11" xfId="0" applyFont="1" applyBorder="1"/>
    <xf numFmtId="166" fontId="15" fillId="0" borderId="4" xfId="1" applyNumberFormat="1" applyFont="1" applyFill="1" applyBorder="1"/>
    <xf numFmtId="168" fontId="15" fillId="4" borderId="10" xfId="0" applyNumberFormat="1" applyFont="1" applyFill="1" applyBorder="1"/>
    <xf numFmtId="0" fontId="22" fillId="0" borderId="0" xfId="0" applyFont="1"/>
    <xf numFmtId="0" fontId="23" fillId="0" borderId="0" xfId="4" applyFont="1"/>
    <xf numFmtId="171" fontId="22" fillId="0" borderId="0" xfId="0" applyNumberFormat="1" applyFont="1"/>
    <xf numFmtId="171" fontId="22" fillId="0" borderId="6" xfId="0" applyNumberFormat="1" applyFont="1" applyBorder="1"/>
    <xf numFmtId="0" fontId="22" fillId="0" borderId="0" xfId="0" applyFont="1" applyAlignment="1">
      <alignment horizontal="left" indent="1"/>
    </xf>
    <xf numFmtId="171" fontId="22" fillId="0" borderId="2" xfId="1" applyNumberFormat="1" applyFont="1" applyBorder="1"/>
    <xf numFmtId="174" fontId="22" fillId="0" borderId="0" xfId="1" applyNumberFormat="1" applyFont="1"/>
    <xf numFmtId="171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indent="2"/>
    </xf>
    <xf numFmtId="0" fontId="25" fillId="0" borderId="0" xfId="3" applyFont="1" applyAlignment="1">
      <alignment wrapText="1"/>
    </xf>
    <xf numFmtId="172" fontId="22" fillId="0" borderId="0" xfId="0" applyNumberFormat="1" applyFont="1" applyAlignment="1">
      <alignment horizontal="right"/>
    </xf>
    <xf numFmtId="0" fontId="22" fillId="0" borderId="0" xfId="5" applyNumberFormat="1" applyFont="1" applyBorder="1" applyAlignment="1">
      <alignment horizontal="left" indent="1"/>
    </xf>
    <xf numFmtId="172" fontId="22" fillId="0" borderId="2" xfId="0" applyNumberFormat="1" applyFont="1" applyBorder="1" applyAlignment="1">
      <alignment horizontal="right"/>
    </xf>
    <xf numFmtId="172" fontId="22" fillId="0" borderId="6" xfId="0" applyNumberFormat="1" applyFont="1" applyBorder="1" applyAlignment="1">
      <alignment horizontal="right"/>
    </xf>
    <xf numFmtId="173" fontId="22" fillId="0" borderId="0" xfId="0" applyNumberFormat="1" applyFont="1" applyAlignment="1">
      <alignment horizontal="right"/>
    </xf>
    <xf numFmtId="173" fontId="22" fillId="0" borderId="0" xfId="0" applyNumberFormat="1" applyFont="1"/>
    <xf numFmtId="0" fontId="14" fillId="6" borderId="18" xfId="0" applyFont="1" applyFill="1" applyBorder="1" applyAlignment="1">
      <alignment horizontal="left" indent="1"/>
    </xf>
    <xf numFmtId="0" fontId="14" fillId="5" borderId="22" xfId="0" applyFont="1" applyFill="1" applyBorder="1" applyAlignment="1">
      <alignment horizontal="left" indent="1"/>
    </xf>
    <xf numFmtId="0" fontId="22" fillId="0" borderId="6" xfId="0" applyFont="1" applyBorder="1" applyAlignment="1">
      <alignment horizontal="left" indent="1"/>
    </xf>
    <xf numFmtId="0" fontId="25" fillId="0" borderId="0" xfId="3" applyFont="1" applyAlignment="1">
      <alignment horizontal="left" indent="1"/>
    </xf>
    <xf numFmtId="0" fontId="24" fillId="0" borderId="2" xfId="0" applyFont="1" applyBorder="1" applyAlignment="1">
      <alignment horizontal="left" indent="1"/>
    </xf>
    <xf numFmtId="0" fontId="24" fillId="0" borderId="0" xfId="0" applyFont="1" applyAlignment="1">
      <alignment horizontal="left" indent="1"/>
    </xf>
    <xf numFmtId="0" fontId="22" fillId="0" borderId="0" xfId="0" applyFont="1" applyAlignment="1">
      <alignment horizontal="left" indent="3"/>
    </xf>
    <xf numFmtId="0" fontId="22" fillId="0" borderId="2" xfId="0" applyFont="1" applyBorder="1" applyAlignment="1">
      <alignment horizontal="left" indent="1"/>
    </xf>
    <xf numFmtId="0" fontId="24" fillId="0" borderId="6" xfId="0" applyFont="1" applyBorder="1" applyAlignment="1">
      <alignment horizontal="left" indent="1"/>
    </xf>
    <xf numFmtId="175" fontId="22" fillId="0" borderId="0" xfId="0" applyNumberFormat="1" applyFont="1"/>
    <xf numFmtId="174" fontId="25" fillId="0" borderId="0" xfId="1" applyNumberFormat="1" applyFont="1" applyAlignment="1">
      <alignment wrapText="1"/>
    </xf>
    <xf numFmtId="0" fontId="0" fillId="5" borderId="0" xfId="0" applyFill="1"/>
    <xf numFmtId="0" fontId="27" fillId="0" borderId="0" xfId="5" applyNumberFormat="1" applyFont="1" applyAlignment="1">
      <alignment horizontal="left" indent="1"/>
    </xf>
    <xf numFmtId="171" fontId="22" fillId="0" borderId="2" xfId="0" applyNumberFormat="1" applyFont="1" applyBorder="1" applyAlignment="1">
      <alignment horizontal="right"/>
    </xf>
    <xf numFmtId="0" fontId="28" fillId="0" borderId="2" xfId="5" applyNumberFormat="1" applyFont="1" applyBorder="1" applyAlignment="1">
      <alignment horizontal="left" indent="1"/>
    </xf>
    <xf numFmtId="171" fontId="22" fillId="0" borderId="0" xfId="1" applyNumberFormat="1" applyFont="1" applyBorder="1"/>
    <xf numFmtId="174" fontId="24" fillId="0" borderId="6" xfId="1" applyNumberFormat="1" applyFont="1" applyBorder="1" applyAlignment="1">
      <alignment horizontal="right"/>
    </xf>
    <xf numFmtId="0" fontId="22" fillId="0" borderId="0" xfId="5" applyNumberFormat="1" applyFont="1" applyAlignment="1">
      <alignment horizontal="left" indent="1"/>
    </xf>
    <xf numFmtId="172" fontId="24" fillId="0" borderId="2" xfId="0" applyNumberFormat="1" applyFont="1" applyBorder="1" applyAlignment="1">
      <alignment horizontal="right"/>
    </xf>
    <xf numFmtId="0" fontId="4" fillId="0" borderId="0" xfId="4" applyAlignment="1">
      <alignment horizontal="left" indent="1"/>
    </xf>
    <xf numFmtId="166" fontId="7" fillId="0" borderId="0" xfId="1" applyNumberFormat="1" applyFont="1" applyFill="1" applyAlignment="1">
      <alignment vertical="top"/>
    </xf>
    <xf numFmtId="166" fontId="17" fillId="0" borderId="0" xfId="3" applyNumberFormat="1" applyFont="1"/>
    <xf numFmtId="166" fontId="5" fillId="4" borderId="1" xfId="0" applyNumberFormat="1" applyFont="1" applyFill="1" applyBorder="1"/>
    <xf numFmtId="0" fontId="16" fillId="0" borderId="0" xfId="3" applyFont="1" applyAlignment="1">
      <alignment horizontal="left" indent="1"/>
    </xf>
    <xf numFmtId="164" fontId="7" fillId="0" borderId="0" xfId="1" applyNumberFormat="1" applyFont="1"/>
    <xf numFmtId="0" fontId="7" fillId="0" borderId="26" xfId="0" applyFont="1" applyBorder="1"/>
    <xf numFmtId="166" fontId="15" fillId="0" borderId="0" xfId="1" applyNumberFormat="1" applyFont="1" applyBorder="1"/>
    <xf numFmtId="166" fontId="15" fillId="0" borderId="26" xfId="1" applyNumberFormat="1" applyFont="1" applyBorder="1"/>
    <xf numFmtId="166" fontId="7" fillId="0" borderId="0" xfId="1" applyNumberFormat="1" applyFont="1" applyFill="1" applyAlignment="1">
      <alignment horizont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1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vertical="center"/>
    </xf>
    <xf numFmtId="0" fontId="14" fillId="5" borderId="21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5" fillId="0" borderId="38" xfId="3" applyFont="1" applyBorder="1" applyAlignment="1">
      <alignment horizontal="left" indent="1"/>
    </xf>
    <xf numFmtId="0" fontId="29" fillId="0" borderId="39" xfId="0" applyFont="1" applyBorder="1" applyAlignment="1">
      <alignment horizontal="center" vertical="center" wrapText="1"/>
    </xf>
    <xf numFmtId="168" fontId="7" fillId="0" borderId="0" xfId="2" applyNumberFormat="1" applyFont="1" applyFill="1" applyAlignment="1">
      <alignment vertical="top"/>
    </xf>
    <xf numFmtId="168" fontId="15" fillId="0" borderId="0" xfId="1" applyNumberFormat="1" applyFont="1" applyFill="1"/>
    <xf numFmtId="9" fontId="15" fillId="0" borderId="0" xfId="2" applyFont="1" applyFill="1" applyAlignment="1">
      <alignment horizontal="right"/>
    </xf>
    <xf numFmtId="166" fontId="7" fillId="0" borderId="0" xfId="3" quotePrefix="1" applyNumberFormat="1" applyFont="1"/>
    <xf numFmtId="166" fontId="7" fillId="0" borderId="1" xfId="3" applyNumberFormat="1" applyFont="1" applyBorder="1"/>
    <xf numFmtId="166" fontId="15" fillId="0" borderId="1" xfId="3" applyNumberFormat="1" applyFont="1" applyBorder="1"/>
    <xf numFmtId="166" fontId="15" fillId="0" borderId="0" xfId="1" applyNumberFormat="1" applyFont="1" applyFill="1" applyAlignment="1">
      <alignment vertical="top"/>
    </xf>
    <xf numFmtId="166" fontId="15" fillId="0" borderId="1" xfId="1" applyNumberFormat="1" applyFont="1" applyFill="1" applyBorder="1" applyAlignment="1">
      <alignment vertical="top"/>
    </xf>
    <xf numFmtId="166" fontId="15" fillId="0" borderId="10" xfId="3" applyNumberFormat="1" applyFont="1" applyBorder="1"/>
    <xf numFmtId="169" fontId="7" fillId="0" borderId="1" xfId="3" applyNumberFormat="1" applyFont="1" applyBorder="1"/>
    <xf numFmtId="0" fontId="7" fillId="0" borderId="28" xfId="3" applyFont="1" applyBorder="1" applyAlignment="1">
      <alignment horizontal="left" indent="2"/>
    </xf>
    <xf numFmtId="17" fontId="7" fillId="0" borderId="28" xfId="0" applyNumberFormat="1" applyFont="1" applyBorder="1" applyAlignment="1">
      <alignment horizontal="center" vertical="center" wrapText="1"/>
    </xf>
    <xf numFmtId="10" fontId="7" fillId="0" borderId="28" xfId="2" applyNumberFormat="1" applyFont="1" applyBorder="1"/>
    <xf numFmtId="3" fontId="7" fillId="0" borderId="28" xfId="0" applyNumberFormat="1" applyFont="1" applyBorder="1" applyAlignment="1">
      <alignment horizontal="center" vertical="center" wrapText="1"/>
    </xf>
    <xf numFmtId="10" fontId="7" fillId="0" borderId="0" xfId="2" applyNumberFormat="1" applyFont="1" applyBorder="1"/>
    <xf numFmtId="0" fontId="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0" fontId="15" fillId="0" borderId="29" xfId="3" applyFont="1" applyBorder="1" applyAlignment="1">
      <alignment horizontal="left" indent="1"/>
    </xf>
    <xf numFmtId="0" fontId="7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vertical="center" wrapText="1"/>
    </xf>
    <xf numFmtId="0" fontId="31" fillId="0" borderId="29" xfId="0" applyFont="1" applyBorder="1" applyAlignment="1">
      <alignment horizontal="right" vertical="center" wrapText="1"/>
    </xf>
    <xf numFmtId="0" fontId="15" fillId="0" borderId="44" xfId="3" applyFont="1" applyBorder="1" applyAlignment="1">
      <alignment horizontal="left" indent="1"/>
    </xf>
    <xf numFmtId="0" fontId="7" fillId="0" borderId="45" xfId="3" applyFont="1" applyBorder="1" applyAlignment="1">
      <alignment horizontal="left" indent="2"/>
    </xf>
    <xf numFmtId="0" fontId="10" fillId="0" borderId="28" xfId="0" applyFont="1" applyBorder="1" applyAlignment="1">
      <alignment horizontal="center" vertical="center" wrapText="1"/>
    </xf>
    <xf numFmtId="0" fontId="7" fillId="0" borderId="46" xfId="3" applyFont="1" applyBorder="1" applyAlignment="1">
      <alignment horizontal="left" indent="2"/>
    </xf>
    <xf numFmtId="0" fontId="15" fillId="0" borderId="46" xfId="3" applyFont="1" applyBorder="1" applyAlignment="1">
      <alignment horizontal="left" indent="1"/>
    </xf>
    <xf numFmtId="0" fontId="15" fillId="0" borderId="40" xfId="3" applyFont="1" applyBorder="1" applyAlignment="1">
      <alignment horizontal="center" vertical="center"/>
    </xf>
    <xf numFmtId="0" fontId="15" fillId="0" borderId="47" xfId="3" applyFont="1" applyBorder="1" applyAlignment="1">
      <alignment horizontal="left" indent="1"/>
    </xf>
    <xf numFmtId="10" fontId="7" fillId="0" borderId="38" xfId="2" applyNumberFormat="1" applyFont="1" applyBorder="1"/>
    <xf numFmtId="0" fontId="20" fillId="0" borderId="29" xfId="3" applyFont="1" applyBorder="1" applyAlignment="1">
      <alignment horizontal="left" indent="2"/>
    </xf>
    <xf numFmtId="166" fontId="15" fillId="0" borderId="1" xfId="0" applyNumberFormat="1" applyFont="1" applyBorder="1"/>
    <xf numFmtId="0" fontId="7" fillId="0" borderId="1" xfId="0" applyFont="1" applyBorder="1"/>
    <xf numFmtId="166" fontId="7" fillId="0" borderId="1" xfId="0" applyNumberFormat="1" applyFont="1" applyBorder="1"/>
    <xf numFmtId="165" fontId="15" fillId="0" borderId="1" xfId="1" applyNumberFormat="1" applyFont="1" applyFill="1" applyBorder="1"/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4" fillId="5" borderId="27" xfId="0" applyFont="1" applyFill="1" applyBorder="1" applyAlignment="1">
      <alignment horizontal="left" indent="1"/>
    </xf>
    <xf numFmtId="0" fontId="14" fillId="5" borderId="0" xfId="0" applyFont="1" applyFill="1" applyAlignment="1">
      <alignment horizontal="left" indent="1"/>
    </xf>
    <xf numFmtId="0" fontId="19" fillId="0" borderId="12" xfId="4" applyFont="1" applyBorder="1" applyAlignment="1">
      <alignment horizontal="center"/>
    </xf>
    <xf numFmtId="0" fontId="19" fillId="0" borderId="13" xfId="4" applyFont="1" applyBorder="1" applyAlignment="1">
      <alignment horizontal="center"/>
    </xf>
    <xf numFmtId="0" fontId="15" fillId="0" borderId="41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</cellXfs>
  <cellStyles count="6">
    <cellStyle name="Comma 2" xfId="5" xr:uid="{CE498BA5-50F9-48E3-BAF7-3794C9E6C4DE}"/>
    <cellStyle name="Hiperlink" xfId="4" builtinId="8"/>
    <cellStyle name="Normal" xfId="0" builtinId="0"/>
    <cellStyle name="Normal 2" xfId="3" xr:uid="{6AE081F9-AFF6-4207-B282-56C28E9592ED}"/>
    <cellStyle name="Porcentagem" xfId="2" builtinId="5"/>
    <cellStyle name="Vírgula" xfId="1" builtinId="3"/>
  </cellStyles>
  <dxfs count="9"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theme="0" tint="-4.9989318521683403E-2"/>
        </patternFill>
      </fill>
    </dxf>
    <dxf>
      <fill>
        <patternFill>
          <bgColor rgb="FFE6E9E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2D3D70"/>
      <color rgb="FFF46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25</xdr:row>
      <xdr:rowOff>76199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BC10B1-4A5B-4F4B-334A-0B667D33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67675" cy="46005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22829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BBBDD-3E0D-4894-9A7D-A6D7B0280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8C97A-157F-4C4A-B220-7467954F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71894-3ABC-4BC2-9CCB-C75684903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55700" cy="576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25944</xdr:rowOff>
    </xdr:from>
    <xdr:ext cx="22852328" cy="8718006"/>
    <xdr:pic>
      <xdr:nvPicPr>
        <xdr:cNvPr id="2" name="Picture 1">
          <a:extLst>
            <a:ext uri="{FF2B5EF4-FFF2-40B4-BE49-F238E27FC236}">
              <a16:creationId xmlns:a16="http://schemas.microsoft.com/office/drawing/2014/main" id="{1D28E6B4-1B42-40FC-9BE9-A913C1DC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3894"/>
          <a:ext cx="22852328" cy="8718006"/>
        </a:xfrm>
        <a:prstGeom prst="rect">
          <a:avLst/>
        </a:prstGeom>
      </xdr:spPr>
    </xdr:pic>
    <xdr:clientData/>
  </xdr:oneCellAnchor>
  <xdr:twoCellAnchor editAs="oneCell">
    <xdr:from>
      <xdr:col>0</xdr:col>
      <xdr:colOff>218440</xdr:colOff>
      <xdr:row>0</xdr:row>
      <xdr:rowOff>132080</xdr:rowOff>
    </xdr:from>
    <xdr:to>
      <xdr:col>0</xdr:col>
      <xdr:colOff>1404620</xdr:colOff>
      <xdr:row>3</xdr:row>
      <xdr:rowOff>6188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32EC0-5055-43F3-A570-891C658AC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218440" y="132080"/>
          <a:ext cx="1181100" cy="5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46989</xdr:colOff>
      <xdr:row>57</xdr:row>
      <xdr:rowOff>84211</xdr:rowOff>
    </xdr:from>
    <xdr:to>
      <xdr:col>11</xdr:col>
      <xdr:colOff>730460</xdr:colOff>
      <xdr:row>92</xdr:row>
      <xdr:rowOff>44450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0E0ACD-B08D-4148-A81B-854E3C44B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" t="1434" r="1047" b="2061"/>
        <a:stretch/>
      </xdr:blipFill>
      <xdr:spPr bwMode="auto">
        <a:xfrm>
          <a:off x="46989" y="10669661"/>
          <a:ext cx="12621471" cy="6405489"/>
        </a:xfrm>
        <a:prstGeom prst="rect">
          <a:avLst/>
        </a:prstGeom>
        <a:ln w="381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262890</xdr:colOff>
      <xdr:row>58</xdr:row>
      <xdr:rowOff>29678</xdr:rowOff>
    </xdr:from>
    <xdr:to>
      <xdr:col>11</xdr:col>
      <xdr:colOff>531898</xdr:colOff>
      <xdr:row>60</xdr:row>
      <xdr:rowOff>175259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F0F750-58B1-43B0-95A0-D6C72FAFF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1375390" y="10799278"/>
          <a:ext cx="1094508" cy="513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233680</xdr:colOff>
      <xdr:row>1</xdr:row>
      <xdr:rowOff>6350</xdr:rowOff>
    </xdr:from>
    <xdr:to>
      <xdr:col>0</xdr:col>
      <xdr:colOff>1412240</xdr:colOff>
      <xdr:row>3</xdr:row>
      <xdr:rowOff>73498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0CA90-41CA-4130-94C9-D2A6B8C64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233680" y="203200"/>
          <a:ext cx="1183640" cy="5637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175208</xdr:colOff>
      <xdr:row>0</xdr:row>
      <xdr:rowOff>154488</xdr:rowOff>
    </xdr:from>
    <xdr:to>
      <xdr:col>0</xdr:col>
      <xdr:colOff>1356308</xdr:colOff>
      <xdr:row>3</xdr:row>
      <xdr:rowOff>55266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267DB6-FE35-4C92-943E-A4776714B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75208" y="154488"/>
          <a:ext cx="1178560" cy="559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C2AD7-8CB4-4C87-ADB5-45A1843B8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B75E0-2446-46A8-8BB3-7B750A051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20924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EAF3B-5FF8-45C3-97EB-D78C7860D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52525" cy="5663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F9134-99E3-4FF7-BB7A-704B59BD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97790</xdr:rowOff>
    </xdr:from>
    <xdr:to>
      <xdr:col>0</xdr:col>
      <xdr:colOff>1330325</xdr:colOff>
      <xdr:row>2</xdr:row>
      <xdr:rowOff>251429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EADFA-6AC4-430F-B179-2C739BCB3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84275" cy="5346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calvente\Downloads\GDT-Tables-Q124-EN.xlsx" TargetMode="External"/><Relationship Id="rId1" Type="http://schemas.openxmlformats.org/officeDocument/2006/relationships/externalLinkPath" Target="file:///C:\Users\felipe.calvente\Downloads\GDT-Tables-Q124-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Qt.Data"/>
      <sheetName val="AppAn.Data"/>
      <sheetName val="User guide &amp; contents"/>
      <sheetName val="Disclaimer"/>
      <sheetName val="Exec Summary"/>
      <sheetName val="Snapshot"/>
      <sheetName val="Gold Balance"/>
      <sheetName val="Jewellery"/>
      <sheetName val="Bar &amp; Coin"/>
      <sheetName val="Consumer"/>
      <sheetName val="Consumer Per Capita"/>
      <sheetName val="Prices"/>
      <sheetName val="India Supply"/>
      <sheetName val="ETFs"/>
    </sheetNames>
    <sheetDataSet>
      <sheetData sheetId="0">
        <row r="5">
          <cell r="B5">
            <v>32150.746599999999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gold.org/goldhub/data" TargetMode="External"/><Relationship Id="rId7" Type="http://schemas.openxmlformats.org/officeDocument/2006/relationships/hyperlink" Target="https://www.gold.org/goldhub/data" TargetMode="External"/><Relationship Id="rId2" Type="http://schemas.openxmlformats.org/officeDocument/2006/relationships/hyperlink" Target="https://www.gold.org/goldhub/data" TargetMode="External"/><Relationship Id="rId1" Type="http://schemas.openxmlformats.org/officeDocument/2006/relationships/hyperlink" Target="https://www.gold.org/goldhub/data" TargetMode="External"/><Relationship Id="rId6" Type="http://schemas.openxmlformats.org/officeDocument/2006/relationships/hyperlink" Target="https://www.gold.org/goldhub/data" TargetMode="External"/><Relationship Id="rId5" Type="http://schemas.openxmlformats.org/officeDocument/2006/relationships/hyperlink" Target="https://www.gold.org/goldhub/data" TargetMode="External"/><Relationship Id="rId4" Type="http://schemas.openxmlformats.org/officeDocument/2006/relationships/hyperlink" Target="https://www.gold.org/goldhub/dat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CCDE-AEA1-46B2-9608-6DEE81613E86}">
  <sheetPr codeName="Sheet2">
    <tabColor rgb="FF2D3D70"/>
  </sheetPr>
  <dimension ref="A1:M69"/>
  <sheetViews>
    <sheetView showGridLines="0" zoomScale="130" zoomScaleNormal="130" workbookViewId="0">
      <selection activeCell="A27" sqref="A27"/>
    </sheetView>
  </sheetViews>
  <sheetFormatPr defaultColWidth="0" defaultRowHeight="14.4" zeroHeight="1"/>
  <cols>
    <col min="1" max="1" width="5.109375" style="1" customWidth="1"/>
    <col min="2" max="5" width="8.88671875" style="1" customWidth="1"/>
    <col min="6" max="6" width="36.33203125" style="1" bestFit="1" customWidth="1"/>
    <col min="7" max="10" width="8.88671875" style="1" customWidth="1"/>
    <col min="11" max="11" width="5" style="1" customWidth="1"/>
    <col min="12" max="13" width="0" style="1" hidden="1" customWidth="1"/>
    <col min="14" max="16384" width="8.88671875" style="1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3"/>
    <row r="18" spans="1:13">
      <c r="M18" s="2"/>
    </row>
    <row r="19" spans="1:13"/>
    <row r="20" spans="1:13"/>
    <row r="21" spans="1:13"/>
    <row r="22" spans="1:13"/>
    <row r="23" spans="1:13"/>
    <row r="24" spans="1:13"/>
    <row r="25" spans="1:13"/>
    <row r="26" spans="1:13"/>
    <row r="27" spans="1:13"/>
    <row r="28" spans="1:13" ht="37.799999999999997" customHeight="1">
      <c r="A28" s="3"/>
      <c r="B28" s="277" t="s">
        <v>15</v>
      </c>
      <c r="C28" s="277"/>
      <c r="D28" s="277"/>
      <c r="E28" s="277"/>
      <c r="F28" s="277"/>
      <c r="G28" s="277"/>
      <c r="H28" s="3"/>
      <c r="I28" s="3"/>
      <c r="J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3" ht="23.4">
      <c r="A30" s="3"/>
      <c r="B30" s="278" t="s">
        <v>264</v>
      </c>
      <c r="C30" s="278"/>
      <c r="D30" s="278"/>
      <c r="E30" s="278"/>
      <c r="F30" s="278"/>
      <c r="G30" s="3"/>
      <c r="H30" s="3"/>
      <c r="I30" s="3"/>
      <c r="J30" s="3"/>
      <c r="K30" s="3"/>
    </row>
    <row r="31" spans="1:13" ht="23.4">
      <c r="A31" s="3"/>
      <c r="B31" s="278" t="s">
        <v>265</v>
      </c>
      <c r="C31" s="278"/>
      <c r="D31" s="278"/>
      <c r="E31" s="278"/>
      <c r="F31" s="278"/>
      <c r="G31" s="3"/>
      <c r="H31" s="3"/>
      <c r="I31" s="3"/>
      <c r="J31" s="3"/>
      <c r="K31" s="3"/>
    </row>
    <row r="32" spans="1:13" ht="23.4">
      <c r="A32" s="3"/>
      <c r="B32" s="278" t="s">
        <v>266</v>
      </c>
      <c r="C32" s="278"/>
      <c r="D32" s="278"/>
      <c r="E32" s="278"/>
      <c r="F32" s="278"/>
      <c r="G32" s="278"/>
      <c r="H32" s="278"/>
      <c r="I32" s="278"/>
      <c r="J32" s="3"/>
    </row>
    <row r="33" spans="1:11" ht="23.4">
      <c r="A33" s="3"/>
      <c r="B33" s="278" t="s">
        <v>267</v>
      </c>
      <c r="C33" s="278"/>
      <c r="D33" s="278"/>
      <c r="E33" s="278"/>
      <c r="F33" s="278"/>
      <c r="G33" s="158"/>
      <c r="H33" s="3"/>
      <c r="I33" s="3"/>
      <c r="J33" s="3"/>
    </row>
    <row r="34" spans="1:11" ht="23.4">
      <c r="A34" s="3"/>
      <c r="B34" s="278" t="s">
        <v>268</v>
      </c>
      <c r="C34" s="278"/>
      <c r="D34" s="278"/>
      <c r="E34" s="278"/>
      <c r="F34" s="278"/>
      <c r="G34" s="158"/>
      <c r="H34" s="3"/>
      <c r="I34" s="3"/>
      <c r="J34" s="3"/>
    </row>
    <row r="35" spans="1:11" ht="23.4">
      <c r="A35" s="3"/>
      <c r="B35" s="278" t="s">
        <v>269</v>
      </c>
      <c r="C35" s="278"/>
      <c r="D35" s="278"/>
      <c r="E35" s="278"/>
      <c r="F35" s="278"/>
      <c r="G35" s="158"/>
      <c r="H35" s="3"/>
      <c r="I35" s="3"/>
      <c r="J35" s="3"/>
    </row>
    <row r="36" spans="1:11" ht="23.4">
      <c r="A36" s="3"/>
      <c r="B36" s="278" t="s">
        <v>270</v>
      </c>
      <c r="C36" s="278"/>
      <c r="D36" s="278"/>
      <c r="E36" s="278"/>
      <c r="F36" s="278"/>
      <c r="G36" s="158"/>
      <c r="H36" s="3"/>
      <c r="I36" s="3"/>
      <c r="J36" s="3"/>
    </row>
    <row r="37" spans="1:11" ht="23.4">
      <c r="A37" s="3"/>
      <c r="B37" s="278" t="s">
        <v>271</v>
      </c>
      <c r="C37" s="278"/>
      <c r="D37" s="278"/>
      <c r="E37" s="278"/>
      <c r="F37" s="278"/>
      <c r="G37" s="158"/>
      <c r="H37" s="3"/>
      <c r="I37" s="3"/>
      <c r="J37" s="3"/>
    </row>
    <row r="38" spans="1:11" ht="23.4">
      <c r="A38" s="3"/>
      <c r="B38" s="278" t="s">
        <v>272</v>
      </c>
      <c r="C38" s="278"/>
      <c r="D38" s="278"/>
      <c r="E38" s="278"/>
      <c r="F38" s="278"/>
      <c r="G38" s="158"/>
      <c r="H38" s="3"/>
      <c r="I38" s="3"/>
      <c r="J38" s="3"/>
    </row>
    <row r="39" spans="1:11" ht="23.4">
      <c r="A39" s="3"/>
      <c r="B39" s="278" t="s">
        <v>273</v>
      </c>
      <c r="C39" s="278"/>
      <c r="D39" s="278"/>
      <c r="E39" s="278"/>
      <c r="F39" s="278"/>
      <c r="G39" s="158"/>
      <c r="H39" s="3"/>
      <c r="I39" s="3"/>
      <c r="J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28.8">
      <c r="A41" s="3"/>
      <c r="B41" s="156" t="s">
        <v>13</v>
      </c>
      <c r="C41" s="156"/>
      <c r="D41" s="3"/>
      <c r="E41" s="3"/>
      <c r="F41" s="3"/>
      <c r="G41" s="3"/>
      <c r="H41" s="3"/>
      <c r="I41" s="3"/>
      <c r="J41" s="3"/>
    </row>
    <row r="42" spans="1:11" ht="119.4" customHeight="1">
      <c r="A42" s="3"/>
      <c r="B42" s="276" t="s">
        <v>14</v>
      </c>
      <c r="C42" s="276"/>
      <c r="D42" s="276"/>
      <c r="E42" s="276"/>
      <c r="F42" s="276"/>
      <c r="G42" s="276"/>
      <c r="H42" s="276"/>
      <c r="I42" s="276"/>
      <c r="J42" s="276"/>
      <c r="K42" s="4"/>
    </row>
    <row r="43" spans="1:11" ht="78.599999999999994" customHeight="1">
      <c r="A43" s="5"/>
      <c r="B43" s="276"/>
      <c r="C43" s="276"/>
      <c r="D43" s="276"/>
      <c r="E43" s="276"/>
      <c r="F43" s="276"/>
      <c r="G43" s="276"/>
      <c r="H43" s="276"/>
      <c r="I43" s="276"/>
      <c r="J43" s="276"/>
      <c r="K43" s="4"/>
    </row>
    <row r="44" spans="1:11" ht="14.4" customHeight="1">
      <c r="A44" s="5"/>
      <c r="B44" s="276"/>
      <c r="C44" s="276"/>
      <c r="D44" s="276"/>
      <c r="E44" s="276"/>
      <c r="F44" s="276"/>
      <c r="G44" s="276"/>
      <c r="H44" s="276"/>
      <c r="I44" s="276"/>
      <c r="J44" s="276"/>
      <c r="K44" s="4"/>
    </row>
    <row r="45" spans="1:11" ht="14.4" customHeight="1">
      <c r="A45" s="5"/>
      <c r="B45" s="276"/>
      <c r="C45" s="276"/>
      <c r="D45" s="276"/>
      <c r="E45" s="276"/>
      <c r="F45" s="276"/>
      <c r="G45" s="276"/>
      <c r="H45" s="276"/>
      <c r="I45" s="276"/>
      <c r="J45" s="276"/>
      <c r="K45" s="4"/>
    </row>
    <row r="46" spans="1:11" ht="21" customHeight="1">
      <c r="A46" s="5"/>
      <c r="B46" s="276"/>
      <c r="C46" s="276"/>
      <c r="D46" s="276"/>
      <c r="E46" s="276"/>
      <c r="F46" s="276"/>
      <c r="G46" s="276"/>
      <c r="H46" s="276"/>
      <c r="I46" s="276"/>
      <c r="J46" s="276"/>
      <c r="K46" s="4"/>
    </row>
    <row r="47" spans="1:11" ht="1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idden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6:7" ht="21.6" hidden="1" customHeight="1"/>
    <row r="50" spans="6:7"/>
    <row r="61" spans="6:7" hidden="1">
      <c r="F61" s="7"/>
      <c r="G61" s="7"/>
    </row>
    <row r="62" spans="6:7" hidden="1">
      <c r="F62" s="7"/>
    </row>
    <row r="63" spans="6:7" ht="19.8" hidden="1" customHeight="1">
      <c r="F63" s="7"/>
    </row>
    <row r="64" spans="6:7" hidden="1">
      <c r="F64" s="7"/>
    </row>
    <row r="65" spans="6:6" hidden="1">
      <c r="F65" s="7"/>
    </row>
    <row r="66" spans="6:6" hidden="1">
      <c r="F66" s="7"/>
    </row>
    <row r="67" spans="6:6" hidden="1">
      <c r="F67" s="7"/>
    </row>
    <row r="68" spans="6:6" hidden="1">
      <c r="F68" s="7"/>
    </row>
    <row r="69" spans="6:6" hidden="1">
      <c r="F69" s="7"/>
    </row>
  </sheetData>
  <mergeCells count="13">
    <mergeCell ref="B42:J46"/>
    <mergeCell ref="B28:G28"/>
    <mergeCell ref="B33:F33"/>
    <mergeCell ref="B35:F35"/>
    <mergeCell ref="B37:F37"/>
    <mergeCell ref="B32:F32"/>
    <mergeCell ref="G32:I32"/>
    <mergeCell ref="B34:F34"/>
    <mergeCell ref="B36:F36"/>
    <mergeCell ref="B38:F38"/>
    <mergeCell ref="B39:F39"/>
    <mergeCell ref="B30:F30"/>
    <mergeCell ref="B31:F31"/>
  </mergeCells>
  <hyperlinks>
    <hyperlink ref="B32" location="'1. Income Statement'!A1" display="1. Income Statement" xr:uid="{38D08680-6807-43CF-A5AF-B76F7DC82F90}"/>
    <hyperlink ref="B33" location="'2. Balance Sheet'!A1" display="2. Balance Sheet" xr:uid="{E67D079E-5937-406D-B657-149967B67A74}"/>
    <hyperlink ref="B34" location="'3. Cash Flow'!A1" display="3. Cash Flow " xr:uid="{D18FE244-DB93-446F-9848-F0A7FDB21391}"/>
    <hyperlink ref="B36" location="'4.1. Aranzazu'!A1" display="4.1. Aranzazu" xr:uid="{7171B52F-2952-47F8-A530-E05B5F39A383}"/>
    <hyperlink ref="B37" location="'4.2. Minosa'!A1" display="4.2. Minosa (San Andres)" xr:uid="{70E98D8B-93BE-4F88-B7FF-775F52CA900D}"/>
    <hyperlink ref="B38" location="'4.3. Apoena'!A1" display="4.3. Apoena (EPP)" xr:uid="{0147403F-65FA-408F-8B39-2784F25A8648}"/>
    <hyperlink ref="B39" location="'4.4. Almas'!A1" display="4.4. Almas" xr:uid="{776FFE22-D7E6-44D6-88F1-5F05AAED6D45}"/>
    <hyperlink ref="B35" location="'4. Operational Data'!A1" display="4. Operational Data" xr:uid="{27A78BF8-7EE0-444F-A7AC-09A352288DB0}"/>
    <hyperlink ref="B32:I32" location="'1. DRE'!A1" display="1. Demonstração de Resultados do Exercício" xr:uid="{C883D953-A49D-4004-9E04-1E26B299EB4A}"/>
    <hyperlink ref="B33:F33" location="'4. Balanço Patrimonial'!A1" display="4. Balanço Patrimonial" xr:uid="{93AB5E81-267C-4DBC-AFBB-002BD04F5AF7}"/>
    <hyperlink ref="B34:G34" location="'3. Fluxo de Caixa'!A1" display="3. Demonstração de Fluxo de Caixa" xr:uid="{2263FF2A-5A36-4F68-9CFB-8E5B49A5F618}"/>
    <hyperlink ref="B35:F35" location="'6. Dados Operacionais'!A1" display="6. Dados Operacionais" xr:uid="{BEFD6C2A-FDD8-40FD-AE9B-655A69B32D1C}"/>
    <hyperlink ref="B36:D36" location="'4.1. Aranzazu'!A1" display="4.1. Aranzazu" xr:uid="{3D357AAF-A59E-4565-9623-718C353A741F}"/>
    <hyperlink ref="B37:F37" location="'6.2. Apoena'!A1" display="6.2. Apoena (EPP)" xr:uid="{A62E4F34-A801-4EE5-8400-3314CC34A2AD}"/>
    <hyperlink ref="B38:E38" location="'4.3. Apoena'!A1" display="4.3. Apoena (EPP)" xr:uid="{A0758408-1057-458D-A7E7-34FC8A7715CF}"/>
    <hyperlink ref="B39:C39" location="'4.4. Almas'!A1" display="4.4. Almas" xr:uid="{E15BF5B0-F43F-44D9-85B9-A62D3424AD89}"/>
    <hyperlink ref="B30" location="'1. Processos Produtivos'!A1" display="1. Processos Produtivos" xr:uid="{FB2FE8E5-68CA-45EC-BC7D-57F178835BC1}"/>
    <hyperlink ref="B31" location="'2. Dados de Mercado'!A1" display="2. Dados de Mercado" xr:uid="{5DF26061-7EF5-40EC-A2A5-6108CED17165}"/>
    <hyperlink ref="B32:F32" location="'3. DRE'!A1" display="3. Demonstração de Resultados do Exercício" xr:uid="{836F09E9-E2BD-44BD-B57F-50D2BF3C18FE}"/>
    <hyperlink ref="B34:F34" location="'5. Fluxo de Caixa'!A1" display="5. Demonstração de Fluxo de Caixa" xr:uid="{DD715DAB-F2D0-4013-BA3A-CD56EEC90366}"/>
    <hyperlink ref="B36:F36" location="'6.1. Aranzazu'!A1" display="6.1. Aranzazu" xr:uid="{0F0E81F1-3A47-4B5F-9F96-5C043C7C108A}"/>
    <hyperlink ref="B38:F38" location="'6.3. Minosa'!A1" display="6.3. Minosa (San Andres)" xr:uid="{DCAE54F3-FA42-4C1F-B343-0797CC850BF0}"/>
    <hyperlink ref="B39:F39" location="'6.4. Almas'!A1" display="6.4. Almas" xr:uid="{C0F55EBA-CDCF-4067-870A-6477E7CD9AB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665D-45D9-4D0E-B893-C495A7D3EA9D}">
  <sheetPr codeName="Sheet10">
    <tabColor rgb="FF2D3D70"/>
  </sheetPr>
  <dimension ref="A2:AQ60"/>
  <sheetViews>
    <sheetView showGridLines="0" topLeftCell="A36" zoomScaleNormal="100" workbookViewId="0">
      <pane xSplit="1" topLeftCell="AK1" activePane="topRight" state="frozen"/>
      <selection activeCell="A6" sqref="A6:AJ7"/>
      <selection pane="topRight" activeCell="AT11" sqref="AT11"/>
    </sheetView>
  </sheetViews>
  <sheetFormatPr defaultRowHeight="14.4"/>
  <cols>
    <col min="1" max="1" width="46.21875" style="1" customWidth="1"/>
    <col min="2" max="5" width="11" style="1" bestFit="1" customWidth="1"/>
    <col min="6" max="6" width="11.21875" style="1" bestFit="1" customWidth="1"/>
    <col min="7" max="10" width="11" style="1" bestFit="1" customWidth="1"/>
    <col min="11" max="11" width="11.21875" style="1" bestFit="1" customWidth="1"/>
    <col min="12" max="15" width="11" style="1" bestFit="1" customWidth="1"/>
    <col min="16" max="16" width="11.21875" style="1" bestFit="1" customWidth="1"/>
    <col min="17" max="20" width="11" style="1" bestFit="1" customWidth="1"/>
    <col min="21" max="21" width="11.21875" style="1" bestFit="1" customWidth="1"/>
    <col min="22" max="25" width="11" style="1" bestFit="1" customWidth="1"/>
    <col min="26" max="26" width="11.21875" style="1" bestFit="1" customWidth="1"/>
    <col min="27" max="30" width="11" style="1" bestFit="1" customWidth="1"/>
    <col min="31" max="31" width="11.21875" style="1" bestFit="1" customWidth="1"/>
    <col min="32" max="35" width="11" style="1" bestFit="1" customWidth="1"/>
    <col min="36" max="36" width="11.21875" style="1" bestFit="1" customWidth="1"/>
    <col min="37" max="39" width="11.109375" style="1" customWidth="1"/>
    <col min="40" max="40" width="11" style="1" bestFit="1" customWidth="1"/>
    <col min="41" max="41" width="11.21875" style="1" bestFit="1" customWidth="1"/>
    <col min="42" max="43" width="11.109375" style="1" customWidth="1"/>
    <col min="44" max="16384" width="8.88671875" style="1"/>
  </cols>
  <sheetData>
    <row r="2" spans="1:43" ht="15" thickBot="1"/>
    <row r="3" spans="1:43" ht="21.6" thickBot="1">
      <c r="B3" s="283" t="s">
        <v>16</v>
      </c>
      <c r="C3" s="284"/>
    </row>
    <row r="5" spans="1:43">
      <c r="A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9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 s="3" customFormat="1">
      <c r="A8" s="131"/>
      <c r="F8" s="70"/>
      <c r="K8" s="70"/>
      <c r="P8" s="70"/>
      <c r="U8" s="70"/>
      <c r="Z8" s="70"/>
      <c r="AE8" s="70"/>
      <c r="AJ8" s="70"/>
      <c r="AO8" s="70"/>
    </row>
    <row r="9" spans="1:43" s="3" customFormat="1">
      <c r="A9" s="81" t="s">
        <v>133</v>
      </c>
      <c r="B9" s="35"/>
      <c r="C9" s="35"/>
      <c r="D9" s="35"/>
      <c r="E9" s="61"/>
      <c r="F9" s="70"/>
      <c r="G9" s="35"/>
      <c r="H9" s="35"/>
      <c r="I9" s="35"/>
      <c r="J9" s="61"/>
      <c r="K9" s="70"/>
      <c r="L9" s="35"/>
      <c r="M9" s="35"/>
      <c r="N9" s="35"/>
      <c r="O9" s="61"/>
      <c r="P9" s="70"/>
      <c r="Q9" s="35"/>
      <c r="R9" s="35"/>
      <c r="S9" s="35"/>
      <c r="T9" s="61"/>
      <c r="U9" s="70"/>
      <c r="V9" s="35"/>
      <c r="W9" s="35"/>
      <c r="X9" s="35"/>
      <c r="Y9" s="61"/>
      <c r="Z9" s="70"/>
      <c r="AA9" s="35"/>
      <c r="AB9" s="35"/>
      <c r="AC9" s="35"/>
      <c r="AD9" s="61"/>
      <c r="AE9" s="70"/>
      <c r="AF9" s="35"/>
      <c r="AG9" s="35"/>
      <c r="AH9" s="35"/>
      <c r="AI9" s="61"/>
      <c r="AJ9" s="70"/>
      <c r="AK9" s="35"/>
      <c r="AL9" s="35"/>
      <c r="AM9" s="35"/>
      <c r="AN9" s="61"/>
      <c r="AO9" s="70"/>
      <c r="AP9" s="35"/>
      <c r="AQ9" s="35"/>
    </row>
    <row r="10" spans="1:43" s="3" customFormat="1">
      <c r="A10" s="84" t="s">
        <v>137</v>
      </c>
      <c r="B10" s="27"/>
      <c r="C10" s="27"/>
      <c r="D10" s="27"/>
      <c r="E10" s="27"/>
      <c r="F10" s="73">
        <v>1098000</v>
      </c>
      <c r="G10" s="27">
        <v>1098000</v>
      </c>
      <c r="H10" s="27">
        <v>1098000</v>
      </c>
      <c r="I10" s="27">
        <v>1098000</v>
      </c>
      <c r="J10" s="27">
        <v>1098000</v>
      </c>
      <c r="K10" s="73">
        <v>941000</v>
      </c>
      <c r="L10" s="27">
        <v>941000</v>
      </c>
      <c r="M10" s="27">
        <v>941000</v>
      </c>
      <c r="N10" s="27">
        <v>941000</v>
      </c>
      <c r="O10" s="27">
        <v>941000</v>
      </c>
      <c r="P10" s="73">
        <v>991000</v>
      </c>
      <c r="Q10" s="27">
        <v>991000</v>
      </c>
      <c r="R10" s="27">
        <v>991000</v>
      </c>
      <c r="S10" s="27">
        <v>991000</v>
      </c>
      <c r="T10" s="27">
        <v>991000</v>
      </c>
      <c r="U10" s="73">
        <v>836000</v>
      </c>
      <c r="V10" s="27">
        <v>836000</v>
      </c>
      <c r="W10" s="27">
        <v>836000</v>
      </c>
      <c r="X10" s="27">
        <v>836000</v>
      </c>
      <c r="Y10" s="27">
        <v>836000</v>
      </c>
      <c r="Z10" s="73">
        <v>751000</v>
      </c>
      <c r="AA10" s="27">
        <v>751000</v>
      </c>
      <c r="AB10" s="27">
        <v>751000</v>
      </c>
      <c r="AC10" s="27">
        <v>751000</v>
      </c>
      <c r="AD10" s="27">
        <v>751000</v>
      </c>
      <c r="AE10" s="73">
        <v>681000</v>
      </c>
      <c r="AF10" s="27">
        <v>681000</v>
      </c>
      <c r="AG10" s="27">
        <v>681000</v>
      </c>
      <c r="AH10" s="27">
        <v>681000</v>
      </c>
      <c r="AI10" s="27">
        <v>681000</v>
      </c>
      <c r="AJ10" s="73">
        <v>551000</v>
      </c>
      <c r="AK10" s="27">
        <v>551000</v>
      </c>
      <c r="AL10" s="27">
        <v>551000</v>
      </c>
      <c r="AM10" s="27">
        <v>551000</v>
      </c>
      <c r="AN10" s="27">
        <v>551000</v>
      </c>
      <c r="AO10" s="73">
        <v>429187</v>
      </c>
      <c r="AP10" s="27">
        <v>429187</v>
      </c>
      <c r="AQ10" s="27">
        <v>429187</v>
      </c>
    </row>
    <row r="11" spans="1:43" s="3" customFormat="1">
      <c r="A11" s="84" t="s">
        <v>138</v>
      </c>
      <c r="B11" s="27"/>
      <c r="C11" s="27"/>
      <c r="D11" s="27"/>
      <c r="E11" s="27"/>
      <c r="F11" s="73">
        <v>1442000</v>
      </c>
      <c r="G11" s="27">
        <v>1442000</v>
      </c>
      <c r="H11" s="27">
        <v>1442000</v>
      </c>
      <c r="I11" s="27">
        <v>1442000</v>
      </c>
      <c r="J11" s="27">
        <v>1442000</v>
      </c>
      <c r="K11" s="73">
        <v>1356000</v>
      </c>
      <c r="L11" s="27">
        <v>1356000</v>
      </c>
      <c r="M11" s="27">
        <v>1356000</v>
      </c>
      <c r="N11" s="27">
        <v>1356000</v>
      </c>
      <c r="O11" s="27">
        <v>1356000</v>
      </c>
      <c r="P11" s="73">
        <v>1338000</v>
      </c>
      <c r="Q11" s="27">
        <v>1338000</v>
      </c>
      <c r="R11" s="27">
        <v>1338000</v>
      </c>
      <c r="S11" s="27">
        <v>1338000</v>
      </c>
      <c r="T11" s="27">
        <v>1338000</v>
      </c>
      <c r="U11" s="73">
        <v>1172000</v>
      </c>
      <c r="V11" s="27">
        <v>1172000</v>
      </c>
      <c r="W11" s="27">
        <v>1172000</v>
      </c>
      <c r="X11" s="27">
        <v>1172000</v>
      </c>
      <c r="Y11" s="27">
        <v>1172000</v>
      </c>
      <c r="Z11" s="73">
        <v>1100000</v>
      </c>
      <c r="AA11" s="27">
        <v>1100000</v>
      </c>
      <c r="AB11" s="27">
        <v>1100000</v>
      </c>
      <c r="AC11" s="27">
        <v>1100000</v>
      </c>
      <c r="AD11" s="27">
        <v>1100000</v>
      </c>
      <c r="AE11" s="73">
        <v>1134000</v>
      </c>
      <c r="AF11" s="27">
        <v>1134000</v>
      </c>
      <c r="AG11" s="27">
        <v>1134000</v>
      </c>
      <c r="AH11" s="27">
        <v>1134000</v>
      </c>
      <c r="AI11" s="27">
        <v>1134000</v>
      </c>
      <c r="AJ11" s="73">
        <v>978000</v>
      </c>
      <c r="AK11" s="27">
        <v>978000</v>
      </c>
      <c r="AL11" s="27">
        <v>978000</v>
      </c>
      <c r="AM11" s="27">
        <v>978000</v>
      </c>
      <c r="AN11" s="27">
        <v>978000</v>
      </c>
      <c r="AO11" s="73">
        <v>821000</v>
      </c>
      <c r="AP11" s="27">
        <v>821000</v>
      </c>
      <c r="AQ11" s="27">
        <v>821000</v>
      </c>
    </row>
    <row r="12" spans="1:43" s="3" customFormat="1">
      <c r="A12" s="84" t="s">
        <v>139</v>
      </c>
      <c r="B12" s="35"/>
      <c r="C12" s="35"/>
      <c r="D12" s="35"/>
      <c r="E12" s="35"/>
      <c r="F12" s="73">
        <v>210000</v>
      </c>
      <c r="G12" s="35">
        <v>210000</v>
      </c>
      <c r="H12" s="35">
        <v>210000</v>
      </c>
      <c r="I12" s="35">
        <v>210000</v>
      </c>
      <c r="J12" s="35">
        <v>210000</v>
      </c>
      <c r="K12" s="73">
        <v>214000</v>
      </c>
      <c r="L12" s="35">
        <v>214000</v>
      </c>
      <c r="M12" s="35">
        <v>214000</v>
      </c>
      <c r="N12" s="35">
        <v>214000</v>
      </c>
      <c r="O12" s="35">
        <v>214000</v>
      </c>
      <c r="P12" s="73">
        <v>196000</v>
      </c>
      <c r="Q12" s="35">
        <v>196000</v>
      </c>
      <c r="R12" s="35">
        <v>196000</v>
      </c>
      <c r="S12" s="35">
        <v>196000</v>
      </c>
      <c r="T12" s="35">
        <v>196000</v>
      </c>
      <c r="U12" s="73">
        <v>103000</v>
      </c>
      <c r="V12" s="35">
        <v>103000</v>
      </c>
      <c r="W12" s="35">
        <v>103000</v>
      </c>
      <c r="X12" s="35">
        <v>103000</v>
      </c>
      <c r="Y12" s="35">
        <v>103000</v>
      </c>
      <c r="Z12" s="73">
        <v>103000</v>
      </c>
      <c r="AA12" s="35">
        <v>103000</v>
      </c>
      <c r="AB12" s="35">
        <v>103000</v>
      </c>
      <c r="AC12" s="35">
        <v>103000</v>
      </c>
      <c r="AD12" s="35">
        <v>103000</v>
      </c>
      <c r="AE12" s="73">
        <v>138000</v>
      </c>
      <c r="AF12" s="35">
        <v>138000</v>
      </c>
      <c r="AG12" s="35">
        <v>138000</v>
      </c>
      <c r="AH12" s="35">
        <v>138000</v>
      </c>
      <c r="AI12" s="35">
        <v>138000</v>
      </c>
      <c r="AJ12" s="73">
        <v>136000</v>
      </c>
      <c r="AK12" s="35">
        <v>136000</v>
      </c>
      <c r="AL12" s="35">
        <v>136000</v>
      </c>
      <c r="AM12" s="35">
        <v>136000</v>
      </c>
      <c r="AN12" s="35">
        <v>136000</v>
      </c>
      <c r="AO12" s="73">
        <v>123000</v>
      </c>
      <c r="AP12" s="35">
        <v>123000</v>
      </c>
      <c r="AQ12" s="35">
        <v>123000</v>
      </c>
    </row>
    <row r="13" spans="1:43" s="3" customFormat="1">
      <c r="A13" s="33"/>
      <c r="F13" s="70"/>
      <c r="K13" s="70"/>
      <c r="P13" s="70"/>
      <c r="U13" s="70"/>
      <c r="Z13" s="70"/>
      <c r="AE13" s="70"/>
      <c r="AJ13" s="70"/>
      <c r="AO13" s="70"/>
    </row>
    <row r="14" spans="1:43" s="90" customFormat="1">
      <c r="A14" s="81" t="s">
        <v>143</v>
      </c>
      <c r="B14" s="68">
        <v>1705028</v>
      </c>
      <c r="C14" s="68">
        <v>1655213</v>
      </c>
      <c r="D14" s="68">
        <v>1537568</v>
      </c>
      <c r="E14" s="68">
        <v>1795520</v>
      </c>
      <c r="F14" s="73">
        <v>6693329</v>
      </c>
      <c r="G14" s="68">
        <v>1788693</v>
      </c>
      <c r="H14" s="68">
        <v>1583416</v>
      </c>
      <c r="I14" s="68">
        <v>1568704</v>
      </c>
      <c r="J14" s="68">
        <v>1101262</v>
      </c>
      <c r="K14" s="73">
        <v>6042075</v>
      </c>
      <c r="L14" s="68">
        <v>835195</v>
      </c>
      <c r="M14" s="68">
        <v>1508248</v>
      </c>
      <c r="N14" s="68">
        <v>1656375</v>
      </c>
      <c r="O14" s="68">
        <v>1178232</v>
      </c>
      <c r="P14" s="73">
        <v>5178049</v>
      </c>
      <c r="Q14" s="68">
        <v>1109357</v>
      </c>
      <c r="R14" s="68">
        <v>413321</v>
      </c>
      <c r="S14" s="68">
        <v>1292365</v>
      </c>
      <c r="T14" s="68">
        <v>1299305</v>
      </c>
      <c r="U14" s="73">
        <v>4114347</v>
      </c>
      <c r="V14" s="68">
        <v>1439131</v>
      </c>
      <c r="W14" s="68">
        <v>1619889</v>
      </c>
      <c r="X14" s="68">
        <v>984671</v>
      </c>
      <c r="Y14" s="68">
        <v>1700235</v>
      </c>
      <c r="Z14" s="73">
        <v>5743927</v>
      </c>
      <c r="AA14" s="68">
        <v>1655554</v>
      </c>
      <c r="AB14" s="68">
        <v>1342644</v>
      </c>
      <c r="AC14" s="68">
        <v>1001420</v>
      </c>
      <c r="AD14" s="68">
        <v>1442443</v>
      </c>
      <c r="AE14" s="73">
        <v>5442060.7400000002</v>
      </c>
      <c r="AF14" s="68">
        <v>1608327</v>
      </c>
      <c r="AG14" s="68">
        <v>1628442</v>
      </c>
      <c r="AH14" s="68">
        <v>1745610</v>
      </c>
      <c r="AI14" s="68">
        <v>2114093</v>
      </c>
      <c r="AJ14" s="73">
        <v>7096471.8500000006</v>
      </c>
      <c r="AK14" s="68">
        <v>2208159</v>
      </c>
      <c r="AL14" s="68">
        <v>2233086.3000000003</v>
      </c>
      <c r="AM14" s="68">
        <v>2222596</v>
      </c>
      <c r="AN14" s="68">
        <v>1790504</v>
      </c>
      <c r="AO14" s="73">
        <v>8454345</v>
      </c>
      <c r="AP14" s="68">
        <v>2110055.4299999997</v>
      </c>
      <c r="AQ14" s="68">
        <v>2319904.6097500003</v>
      </c>
    </row>
    <row r="15" spans="1:43" s="90" customFormat="1">
      <c r="A15" s="31" t="s">
        <v>163</v>
      </c>
      <c r="B15" s="68">
        <v>1362030</v>
      </c>
      <c r="C15" s="68">
        <v>1119890</v>
      </c>
      <c r="D15" s="68">
        <v>1341972</v>
      </c>
      <c r="E15" s="68">
        <v>1159631</v>
      </c>
      <c r="F15" s="73">
        <v>4983524</v>
      </c>
      <c r="G15" s="68">
        <v>1162388</v>
      </c>
      <c r="H15" s="68">
        <v>1049132</v>
      </c>
      <c r="I15" s="68">
        <v>1141487</v>
      </c>
      <c r="J15" s="68">
        <v>756572</v>
      </c>
      <c r="K15" s="73">
        <v>4109579</v>
      </c>
      <c r="L15" s="68">
        <v>670525</v>
      </c>
      <c r="M15" s="68">
        <v>1201400</v>
      </c>
      <c r="N15" s="68">
        <v>1022641</v>
      </c>
      <c r="O15" s="68">
        <v>871840</v>
      </c>
      <c r="P15" s="73">
        <v>3766406</v>
      </c>
      <c r="Q15" s="68">
        <v>970044</v>
      </c>
      <c r="R15" s="68">
        <v>223875</v>
      </c>
      <c r="S15" s="68">
        <v>822637</v>
      </c>
      <c r="T15" s="68">
        <v>681612</v>
      </c>
      <c r="U15" s="73">
        <v>2698169</v>
      </c>
      <c r="V15" s="68">
        <v>1142712</v>
      </c>
      <c r="W15" s="68">
        <v>558428</v>
      </c>
      <c r="X15" s="68">
        <v>229126</v>
      </c>
      <c r="Y15" s="68">
        <v>383587</v>
      </c>
      <c r="Z15" s="73">
        <v>2313853</v>
      </c>
      <c r="AA15" s="68">
        <v>683341</v>
      </c>
      <c r="AB15" s="68">
        <v>1270680</v>
      </c>
      <c r="AC15" s="68">
        <v>695179</v>
      </c>
      <c r="AD15" s="68">
        <v>861136</v>
      </c>
      <c r="AE15" s="73">
        <v>3510335.93</v>
      </c>
      <c r="AF15" s="68">
        <v>1427116</v>
      </c>
      <c r="AG15" s="68">
        <v>1336329</v>
      </c>
      <c r="AH15" s="68">
        <v>1235044</v>
      </c>
      <c r="AI15" s="68">
        <v>731782</v>
      </c>
      <c r="AJ15" s="73">
        <v>4730270.57</v>
      </c>
      <c r="AK15" s="68">
        <v>1213718</v>
      </c>
      <c r="AL15" s="68">
        <v>1011341.92</v>
      </c>
      <c r="AM15" s="68">
        <v>1061149</v>
      </c>
      <c r="AN15" s="68">
        <v>866550</v>
      </c>
      <c r="AO15" s="73">
        <v>4152759</v>
      </c>
      <c r="AP15" s="68">
        <v>675424.24</v>
      </c>
      <c r="AQ15" s="68">
        <v>517080.89314578485</v>
      </c>
    </row>
    <row r="16" spans="1:43" s="3" customFormat="1">
      <c r="A16" s="39"/>
      <c r="B16" s="35"/>
      <c r="C16" s="35"/>
      <c r="D16" s="35"/>
      <c r="E16" s="35"/>
      <c r="F16" s="70"/>
      <c r="G16" s="35"/>
      <c r="H16" s="35"/>
      <c r="I16" s="35"/>
      <c r="J16" s="35"/>
      <c r="K16" s="70"/>
      <c r="L16" s="35"/>
      <c r="M16" s="35"/>
      <c r="N16" s="35"/>
      <c r="O16" s="35"/>
      <c r="P16" s="70"/>
      <c r="Q16" s="35"/>
      <c r="R16" s="35"/>
      <c r="S16" s="35"/>
      <c r="T16" s="35"/>
      <c r="U16" s="70"/>
      <c r="V16" s="35"/>
      <c r="W16" s="35"/>
      <c r="X16" s="35"/>
      <c r="Y16" s="35"/>
      <c r="Z16" s="70"/>
      <c r="AA16" s="35"/>
      <c r="AB16" s="35"/>
      <c r="AC16" s="35"/>
      <c r="AD16" s="35"/>
      <c r="AE16" s="70"/>
      <c r="AF16" s="35"/>
      <c r="AG16" s="35"/>
      <c r="AH16" s="35"/>
      <c r="AI16" s="35"/>
      <c r="AJ16" s="70"/>
      <c r="AK16" s="35"/>
      <c r="AL16" s="35"/>
      <c r="AM16" s="35"/>
      <c r="AN16" s="35"/>
      <c r="AO16" s="70"/>
      <c r="AP16" s="35"/>
      <c r="AQ16" s="35"/>
    </row>
    <row r="17" spans="1:43" s="3" customFormat="1">
      <c r="A17" s="49" t="s">
        <v>164</v>
      </c>
      <c r="B17" s="86">
        <v>0.8</v>
      </c>
      <c r="C17" s="86">
        <v>0.68</v>
      </c>
      <c r="D17" s="86">
        <v>0.87</v>
      </c>
      <c r="E17" s="86">
        <v>0.65</v>
      </c>
      <c r="F17" s="132">
        <v>0.74</v>
      </c>
      <c r="G17" s="86">
        <v>0.65</v>
      </c>
      <c r="H17" s="86">
        <v>0.66</v>
      </c>
      <c r="I17" s="86">
        <v>0.73</v>
      </c>
      <c r="J17" s="86">
        <v>0.69</v>
      </c>
      <c r="K17" s="132">
        <v>0.68</v>
      </c>
      <c r="L17" s="86">
        <v>0.8</v>
      </c>
      <c r="M17" s="86">
        <v>0.8</v>
      </c>
      <c r="N17" s="86">
        <v>0.62</v>
      </c>
      <c r="O17" s="86">
        <v>0.74</v>
      </c>
      <c r="P17" s="132">
        <v>0.73</v>
      </c>
      <c r="Q17" s="86">
        <v>0.87</v>
      </c>
      <c r="R17" s="86">
        <v>0.54</v>
      </c>
      <c r="S17" s="86">
        <v>0.64</v>
      </c>
      <c r="T17" s="86">
        <v>0.52</v>
      </c>
      <c r="U17" s="132">
        <v>0.66</v>
      </c>
      <c r="V17" s="86">
        <v>0.79</v>
      </c>
      <c r="W17" s="86">
        <v>0.34</v>
      </c>
      <c r="X17" s="86">
        <v>0.23</v>
      </c>
      <c r="Y17" s="86">
        <v>0.23</v>
      </c>
      <c r="Z17" s="132">
        <v>0.4</v>
      </c>
      <c r="AA17" s="86">
        <v>0.41</v>
      </c>
      <c r="AB17" s="86">
        <v>0.95</v>
      </c>
      <c r="AC17" s="86">
        <v>0.69</v>
      </c>
      <c r="AD17" s="86">
        <v>0.596998286934042</v>
      </c>
      <c r="AE17" s="132">
        <v>0.64503799161932895</v>
      </c>
      <c r="AF17" s="86">
        <v>0.88732950450996595</v>
      </c>
      <c r="AG17" s="86">
        <v>0.82061811228155501</v>
      </c>
      <c r="AH17" s="86">
        <v>0.70751427867622207</v>
      </c>
      <c r="AI17" s="86">
        <v>0.34614465872598793</v>
      </c>
      <c r="AJ17" s="132">
        <v>0.66656652347602841</v>
      </c>
      <c r="AK17" s="86">
        <v>0.54965154230288671</v>
      </c>
      <c r="AL17" s="86">
        <v>0.45288976068681264</v>
      </c>
      <c r="AM17" s="86">
        <v>0.47743674513946754</v>
      </c>
      <c r="AN17" s="86">
        <v>0.48396987663808627</v>
      </c>
      <c r="AO17" s="132">
        <v>0.49119819453783825</v>
      </c>
      <c r="AP17" s="86">
        <v>0.32009786586506883</v>
      </c>
      <c r="AQ17" s="86">
        <v>0.2228888597283778</v>
      </c>
    </row>
    <row r="18" spans="1:43" s="3" customFormat="1">
      <c r="A18" s="39"/>
      <c r="B18" s="35"/>
      <c r="C18" s="35"/>
      <c r="D18" s="35"/>
      <c r="E18" s="35"/>
      <c r="F18" s="70"/>
      <c r="G18" s="35"/>
      <c r="H18" s="35"/>
      <c r="I18" s="35"/>
      <c r="J18" s="35"/>
      <c r="K18" s="70"/>
      <c r="L18" s="35"/>
      <c r="M18" s="35"/>
      <c r="N18" s="35"/>
      <c r="O18" s="35"/>
      <c r="P18" s="70"/>
      <c r="Q18" s="35"/>
      <c r="R18" s="35"/>
      <c r="S18" s="35"/>
      <c r="T18" s="35"/>
      <c r="U18" s="70"/>
      <c r="V18" s="35"/>
      <c r="W18" s="35"/>
      <c r="X18" s="35"/>
      <c r="Y18" s="35"/>
      <c r="Z18" s="70"/>
      <c r="AA18" s="35"/>
      <c r="AB18" s="35"/>
      <c r="AC18" s="35"/>
      <c r="AD18" s="35"/>
      <c r="AE18" s="70"/>
      <c r="AF18" s="35"/>
      <c r="AG18" s="35"/>
      <c r="AH18" s="35"/>
      <c r="AI18" s="35"/>
      <c r="AJ18" s="70"/>
      <c r="AK18" s="35"/>
      <c r="AL18" s="35"/>
      <c r="AM18" s="35"/>
      <c r="AN18" s="35"/>
      <c r="AO18" s="70"/>
      <c r="AP18" s="35"/>
      <c r="AQ18" s="35"/>
    </row>
    <row r="19" spans="1:43" s="3" customFormat="1">
      <c r="A19" s="49" t="s">
        <v>165</v>
      </c>
      <c r="B19" s="35">
        <v>1724503</v>
      </c>
      <c r="C19" s="35">
        <v>1690838</v>
      </c>
      <c r="D19" s="35">
        <v>1529448</v>
      </c>
      <c r="E19" s="35">
        <v>1754560</v>
      </c>
      <c r="F19" s="72">
        <v>6699350</v>
      </c>
      <c r="G19" s="35">
        <v>1786620</v>
      </c>
      <c r="H19" s="35">
        <v>1594000</v>
      </c>
      <c r="I19" s="35">
        <v>1576625</v>
      </c>
      <c r="J19" s="35">
        <v>1107947</v>
      </c>
      <c r="K19" s="72">
        <v>6065192</v>
      </c>
      <c r="L19" s="35">
        <v>797248</v>
      </c>
      <c r="M19" s="35">
        <v>1554436</v>
      </c>
      <c r="N19" s="35">
        <v>1645101</v>
      </c>
      <c r="O19" s="35">
        <v>1175933</v>
      </c>
      <c r="P19" s="72">
        <v>5172718</v>
      </c>
      <c r="Q19" s="35">
        <v>1123816</v>
      </c>
      <c r="R19" s="35">
        <v>408293</v>
      </c>
      <c r="S19" s="35">
        <v>1216055</v>
      </c>
      <c r="T19" s="35">
        <v>1257133</v>
      </c>
      <c r="U19" s="72">
        <v>4005297</v>
      </c>
      <c r="V19" s="35">
        <v>1382164</v>
      </c>
      <c r="W19" s="35">
        <v>1636068</v>
      </c>
      <c r="X19" s="35">
        <v>971547</v>
      </c>
      <c r="Y19" s="35">
        <v>1621594</v>
      </c>
      <c r="Z19" s="72">
        <v>5611373</v>
      </c>
      <c r="AA19" s="35">
        <v>1572508</v>
      </c>
      <c r="AB19" s="35">
        <v>1556437</v>
      </c>
      <c r="AC19" s="35">
        <v>1102408</v>
      </c>
      <c r="AD19" s="35">
        <v>1254030</v>
      </c>
      <c r="AE19" s="72">
        <v>5485383.3571883403</v>
      </c>
      <c r="AF19" s="35">
        <v>1620244</v>
      </c>
      <c r="AG19" s="35">
        <v>1698527</v>
      </c>
      <c r="AH19" s="35">
        <v>1782764</v>
      </c>
      <c r="AI19" s="35">
        <v>1994420</v>
      </c>
      <c r="AJ19" s="72">
        <v>7095955.2700000005</v>
      </c>
      <c r="AK19" s="35">
        <v>2119727</v>
      </c>
      <c r="AL19" s="35">
        <v>2284891.39</v>
      </c>
      <c r="AM19" s="35">
        <v>2193843</v>
      </c>
      <c r="AN19" s="35">
        <v>1946535</v>
      </c>
      <c r="AO19" s="72">
        <v>8544997</v>
      </c>
      <c r="AP19" s="35">
        <v>2010575.15</v>
      </c>
      <c r="AQ19" s="35">
        <v>1935738.7430550461</v>
      </c>
    </row>
    <row r="20" spans="1:43" s="3" customFormat="1">
      <c r="A20" s="49" t="s">
        <v>166</v>
      </c>
      <c r="B20" s="86">
        <v>0.41</v>
      </c>
      <c r="C20" s="86">
        <v>0.39</v>
      </c>
      <c r="D20" s="86">
        <v>0.37</v>
      </c>
      <c r="E20" s="86">
        <v>0.4</v>
      </c>
      <c r="F20" s="133">
        <v>0.39</v>
      </c>
      <c r="G20" s="86">
        <v>0.46</v>
      </c>
      <c r="H20" s="86">
        <v>0.42</v>
      </c>
      <c r="I20" s="86">
        <v>0.39</v>
      </c>
      <c r="J20" s="86">
        <v>0.41</v>
      </c>
      <c r="K20" s="133">
        <v>0.42</v>
      </c>
      <c r="L20" s="86">
        <v>0.45</v>
      </c>
      <c r="M20" s="86">
        <v>0.46</v>
      </c>
      <c r="N20" s="86">
        <v>0.53</v>
      </c>
      <c r="O20" s="86">
        <v>0.44</v>
      </c>
      <c r="P20" s="133">
        <v>0.48</v>
      </c>
      <c r="Q20" s="86">
        <v>0.42</v>
      </c>
      <c r="R20" s="86">
        <v>0.47</v>
      </c>
      <c r="S20" s="86">
        <v>0.62</v>
      </c>
      <c r="T20" s="86">
        <v>0.59</v>
      </c>
      <c r="U20" s="133">
        <v>0.54</v>
      </c>
      <c r="V20" s="86">
        <v>0.55000000000000004</v>
      </c>
      <c r="W20" s="86">
        <v>0.52</v>
      </c>
      <c r="X20" s="86">
        <v>0.59</v>
      </c>
      <c r="Y20" s="86">
        <v>0.59</v>
      </c>
      <c r="Z20" s="133">
        <v>0.56000000000000005</v>
      </c>
      <c r="AA20" s="86">
        <v>0.53</v>
      </c>
      <c r="AB20" s="86">
        <v>0.48</v>
      </c>
      <c r="AC20" s="86">
        <v>0.48</v>
      </c>
      <c r="AD20" s="86">
        <v>0.46</v>
      </c>
      <c r="AE20" s="133">
        <v>0.48915836726487999</v>
      </c>
      <c r="AF20" s="86">
        <v>0.43535875732423801</v>
      </c>
      <c r="AG20" s="86">
        <v>0.46700570656702772</v>
      </c>
      <c r="AH20" s="86">
        <v>0.47032096571017779</v>
      </c>
      <c r="AI20" s="86">
        <v>0.41499583960790132</v>
      </c>
      <c r="AJ20" s="133">
        <v>0.44515468242985379</v>
      </c>
      <c r="AK20" s="86">
        <v>0.42399999999999999</v>
      </c>
      <c r="AL20" s="86">
        <v>0.41695583461409075</v>
      </c>
      <c r="AM20" s="86">
        <v>0.45600773315995718</v>
      </c>
      <c r="AN20" s="86">
        <v>0.45047705887207729</v>
      </c>
      <c r="AO20" s="133">
        <v>0.43637866952336835</v>
      </c>
      <c r="AP20" s="86">
        <v>0.41399999999999998</v>
      </c>
      <c r="AQ20" s="86">
        <v>0.41923323123706102</v>
      </c>
    </row>
    <row r="21" spans="1:43" s="3" customFormat="1">
      <c r="A21" s="49" t="s">
        <v>167</v>
      </c>
      <c r="B21" s="88">
        <v>0.94</v>
      </c>
      <c r="C21" s="88">
        <v>1.0780000000000001</v>
      </c>
      <c r="D21" s="88">
        <v>1.0189999999999999</v>
      </c>
      <c r="E21" s="88">
        <v>0.86299999999999999</v>
      </c>
      <c r="F21" s="123">
        <v>0.96799999999999997</v>
      </c>
      <c r="G21" s="88">
        <v>0.76100000000000001</v>
      </c>
      <c r="H21" s="88">
        <v>0.94499999999999995</v>
      </c>
      <c r="I21" s="88">
        <v>0.69799999999999995</v>
      </c>
      <c r="J21" s="88">
        <v>0.73099999999999998</v>
      </c>
      <c r="K21" s="123">
        <v>0.76500000000000001</v>
      </c>
      <c r="L21" s="88">
        <v>0.55799999999999994</v>
      </c>
      <c r="M21" s="88">
        <v>0.54</v>
      </c>
      <c r="N21" s="88">
        <v>0.74</v>
      </c>
      <c r="O21" s="88">
        <v>1.1200000000000001</v>
      </c>
      <c r="P21" s="123">
        <v>0.74</v>
      </c>
      <c r="Q21" s="88">
        <v>0.94</v>
      </c>
      <c r="R21" s="88">
        <v>1.43</v>
      </c>
      <c r="S21" s="88">
        <v>0.77</v>
      </c>
      <c r="T21" s="88">
        <v>0.79</v>
      </c>
      <c r="U21" s="123">
        <v>0.89</v>
      </c>
      <c r="V21" s="88">
        <v>0.86</v>
      </c>
      <c r="W21" s="88">
        <v>0.84</v>
      </c>
      <c r="X21" s="88">
        <v>0.94</v>
      </c>
      <c r="Y21" s="88">
        <v>0.87</v>
      </c>
      <c r="Z21" s="123">
        <v>0.87</v>
      </c>
      <c r="AA21" s="88">
        <v>0.69</v>
      </c>
      <c r="AB21" s="88">
        <v>0.7</v>
      </c>
      <c r="AC21" s="88">
        <v>0.82</v>
      </c>
      <c r="AD21" s="88">
        <v>0.65700000000000003</v>
      </c>
      <c r="AE21" s="123">
        <v>0.71234064469712</v>
      </c>
      <c r="AF21" s="88">
        <v>0.62243788110307396</v>
      </c>
      <c r="AG21" s="88">
        <v>0.64359659548186232</v>
      </c>
      <c r="AH21" s="88">
        <v>0.6507730181327972</v>
      </c>
      <c r="AI21" s="88">
        <v>0.67094106678198451</v>
      </c>
      <c r="AJ21" s="123">
        <v>0.64916879230029045</v>
      </c>
      <c r="AK21" s="88">
        <v>0.66400000000000003</v>
      </c>
      <c r="AL21" s="88">
        <v>0.65200278584893956</v>
      </c>
      <c r="AM21" s="88">
        <v>0.6240163284869551</v>
      </c>
      <c r="AN21" s="88">
        <v>0.65180000000000005</v>
      </c>
      <c r="AO21" s="123">
        <v>0.65428760740087122</v>
      </c>
      <c r="AP21" s="88">
        <v>0.70679999999999998</v>
      </c>
      <c r="AQ21" s="88">
        <v>0.64500000000000002</v>
      </c>
    </row>
    <row r="22" spans="1:43" s="3" customFormat="1">
      <c r="A22" s="134"/>
      <c r="B22" s="35"/>
      <c r="C22" s="35"/>
      <c r="D22" s="35"/>
      <c r="E22" s="35"/>
      <c r="F22" s="70"/>
      <c r="G22" s="35"/>
      <c r="H22" s="35"/>
      <c r="I22" s="35"/>
      <c r="J22" s="35"/>
      <c r="K22" s="70"/>
      <c r="L22" s="35"/>
      <c r="M22" s="35"/>
      <c r="N22" s="35"/>
      <c r="O22" s="35"/>
      <c r="P22" s="70"/>
      <c r="Q22" s="35"/>
      <c r="R22" s="35"/>
      <c r="S22" s="35"/>
      <c r="T22" s="35"/>
      <c r="U22" s="70"/>
      <c r="V22" s="35"/>
      <c r="W22" s="35"/>
      <c r="X22" s="35"/>
      <c r="Y22" s="35"/>
      <c r="Z22" s="70"/>
      <c r="AA22" s="35"/>
      <c r="AB22" s="35"/>
      <c r="AC22" s="35"/>
      <c r="AD22" s="35"/>
      <c r="AE22" s="70"/>
      <c r="AF22" s="35"/>
      <c r="AG22" s="35"/>
      <c r="AH22" s="35"/>
      <c r="AI22" s="35"/>
      <c r="AJ22" s="70"/>
      <c r="AK22" s="35"/>
      <c r="AL22" s="35"/>
      <c r="AM22" s="35"/>
      <c r="AN22" s="35"/>
      <c r="AO22" s="70"/>
      <c r="AP22" s="35"/>
      <c r="AQ22" s="35"/>
    </row>
    <row r="23" spans="1:43" s="90" customFormat="1">
      <c r="A23" s="81" t="s">
        <v>169</v>
      </c>
      <c r="B23" s="68">
        <v>21481</v>
      </c>
      <c r="C23" s="68">
        <v>22856</v>
      </c>
      <c r="D23" s="68">
        <v>18479</v>
      </c>
      <c r="E23" s="68">
        <v>19454</v>
      </c>
      <c r="F23" s="73">
        <v>82269</v>
      </c>
      <c r="G23" s="68">
        <v>20348</v>
      </c>
      <c r="H23" s="68">
        <v>18395</v>
      </c>
      <c r="I23" s="68">
        <v>13844</v>
      </c>
      <c r="J23" s="68">
        <v>11017</v>
      </c>
      <c r="K23" s="73">
        <v>63604</v>
      </c>
      <c r="L23" s="68">
        <v>6486</v>
      </c>
      <c r="M23" s="68">
        <v>12413</v>
      </c>
      <c r="N23" s="68">
        <v>20746</v>
      </c>
      <c r="O23" s="68">
        <v>18729</v>
      </c>
      <c r="P23" s="73">
        <v>58374</v>
      </c>
      <c r="Q23" s="68">
        <v>14364</v>
      </c>
      <c r="R23" s="68">
        <v>8835</v>
      </c>
      <c r="S23" s="68">
        <v>18802</v>
      </c>
      <c r="T23" s="68">
        <v>18768</v>
      </c>
      <c r="U23" s="73">
        <v>60769</v>
      </c>
      <c r="V23" s="68">
        <v>21082</v>
      </c>
      <c r="W23" s="68">
        <v>23124</v>
      </c>
      <c r="X23" s="68">
        <v>17552</v>
      </c>
      <c r="Y23" s="68">
        <v>26652</v>
      </c>
      <c r="Z23" s="73">
        <v>88410</v>
      </c>
      <c r="AA23" s="68">
        <v>18402</v>
      </c>
      <c r="AB23" s="68">
        <v>16800</v>
      </c>
      <c r="AC23" s="68">
        <v>14065</v>
      </c>
      <c r="AD23" s="68">
        <v>12171</v>
      </c>
      <c r="AE23" s="73">
        <v>61438.129000000001</v>
      </c>
      <c r="AF23" s="68">
        <v>14116.1</v>
      </c>
      <c r="AG23" s="68">
        <v>16413.434999999998</v>
      </c>
      <c r="AH23" s="68">
        <v>17543.200057394199</v>
      </c>
      <c r="AI23" s="68">
        <v>17854.010963529989</v>
      </c>
      <c r="AJ23" s="73">
        <v>65926.746020924184</v>
      </c>
      <c r="AK23" s="68">
        <v>19186</v>
      </c>
      <c r="AL23" s="68">
        <v>19142.466641508141</v>
      </c>
      <c r="AM23" s="68">
        <v>20750.08761553713</v>
      </c>
      <c r="AN23" s="68">
        <v>19293.590188132534</v>
      </c>
      <c r="AO23" s="73">
        <v>78371.685745208379</v>
      </c>
      <c r="AP23" s="68">
        <v>17653.889648278218</v>
      </c>
      <c r="AQ23" s="68">
        <v>18039.013568578179</v>
      </c>
    </row>
    <row r="24" spans="1:43" s="90" customFormat="1">
      <c r="A24" s="81" t="s">
        <v>168</v>
      </c>
      <c r="B24" s="68">
        <v>21796</v>
      </c>
      <c r="C24" s="68">
        <v>25308</v>
      </c>
      <c r="D24" s="68">
        <v>15311</v>
      </c>
      <c r="E24" s="68">
        <v>17926</v>
      </c>
      <c r="F24" s="73">
        <v>80341</v>
      </c>
      <c r="G24" s="68">
        <v>19625</v>
      </c>
      <c r="H24" s="68">
        <v>21121</v>
      </c>
      <c r="I24" s="68">
        <v>14281</v>
      </c>
      <c r="J24" s="68">
        <v>11118</v>
      </c>
      <c r="K24" s="73">
        <v>66145</v>
      </c>
      <c r="L24" s="68">
        <v>5688</v>
      </c>
      <c r="M24" s="68">
        <v>12728</v>
      </c>
      <c r="N24" s="68">
        <v>19558</v>
      </c>
      <c r="O24" s="68">
        <v>18748</v>
      </c>
      <c r="P24" s="73">
        <v>56722</v>
      </c>
      <c r="Q24" s="68">
        <v>12848</v>
      </c>
      <c r="R24" s="68">
        <v>8831</v>
      </c>
      <c r="S24" s="68">
        <v>19231</v>
      </c>
      <c r="T24" s="68">
        <v>15584</v>
      </c>
      <c r="U24" s="73">
        <v>56494</v>
      </c>
      <c r="V24" s="68">
        <v>22871</v>
      </c>
      <c r="W24" s="68">
        <v>24324</v>
      </c>
      <c r="X24" s="68">
        <v>18094</v>
      </c>
      <c r="Y24" s="68">
        <v>24890</v>
      </c>
      <c r="Z24" s="73">
        <v>90179</v>
      </c>
      <c r="AA24" s="68">
        <v>20522</v>
      </c>
      <c r="AB24" s="68">
        <v>16273</v>
      </c>
      <c r="AC24" s="68">
        <v>14616</v>
      </c>
      <c r="AD24" s="68">
        <v>12055</v>
      </c>
      <c r="AE24" s="73">
        <v>63465.938000000002</v>
      </c>
      <c r="AF24" s="68">
        <v>14322</v>
      </c>
      <c r="AG24" s="68">
        <v>16314.993999999999</v>
      </c>
      <c r="AH24" s="68">
        <v>17719.91</v>
      </c>
      <c r="AI24" s="68">
        <v>17744.204000000002</v>
      </c>
      <c r="AJ24" s="73">
        <v>66101.198000000004</v>
      </c>
      <c r="AK24" s="68">
        <v>19228</v>
      </c>
      <c r="AL24" s="68">
        <v>19737.754883941161</v>
      </c>
      <c r="AM24" s="68">
        <v>20756.697147645424</v>
      </c>
      <c r="AN24" s="68">
        <v>19338.343999999997</v>
      </c>
      <c r="AO24" s="73">
        <v>79036.468599999993</v>
      </c>
      <c r="AP24" s="68">
        <v>17509.509999999998</v>
      </c>
      <c r="AQ24" s="68">
        <v>17835.884584418374</v>
      </c>
    </row>
    <row r="25" spans="1:43" s="3" customFormat="1">
      <c r="A25" s="134"/>
      <c r="B25" s="35"/>
      <c r="C25" s="35"/>
      <c r="D25" s="35"/>
      <c r="E25" s="35"/>
      <c r="F25" s="70"/>
      <c r="G25" s="35"/>
      <c r="H25" s="35"/>
      <c r="I25" s="35"/>
      <c r="J25" s="35"/>
      <c r="K25" s="70"/>
      <c r="L25" s="35"/>
      <c r="M25" s="35"/>
      <c r="N25" s="35"/>
      <c r="O25" s="35"/>
      <c r="P25" s="70"/>
      <c r="Q25" s="35"/>
      <c r="R25" s="35"/>
      <c r="S25" s="35"/>
      <c r="T25" s="35"/>
      <c r="U25" s="70"/>
      <c r="V25" s="35"/>
      <c r="W25" s="35"/>
      <c r="X25" s="35"/>
      <c r="Y25" s="35"/>
      <c r="Z25" s="70"/>
      <c r="AA25" s="35"/>
      <c r="AB25" s="35"/>
      <c r="AC25" s="35"/>
      <c r="AD25" s="35"/>
      <c r="AE25" s="70"/>
      <c r="AF25" s="35"/>
      <c r="AG25" s="35"/>
      <c r="AH25" s="35"/>
      <c r="AI25" s="35"/>
      <c r="AJ25" s="70"/>
      <c r="AK25" s="35"/>
      <c r="AL25" s="35"/>
      <c r="AM25" s="35"/>
      <c r="AN25" s="35"/>
      <c r="AO25" s="70"/>
      <c r="AP25" s="35"/>
      <c r="AQ25" s="35"/>
    </row>
    <row r="26" spans="1:43" s="90" customFormat="1">
      <c r="A26" s="81" t="s">
        <v>158</v>
      </c>
      <c r="B26" s="68">
        <v>783</v>
      </c>
      <c r="C26" s="68">
        <v>764</v>
      </c>
      <c r="D26" s="68">
        <v>1003</v>
      </c>
      <c r="E26" s="68">
        <v>874</v>
      </c>
      <c r="F26" s="73">
        <v>849</v>
      </c>
      <c r="G26" s="68">
        <v>837</v>
      </c>
      <c r="H26" s="68">
        <v>975</v>
      </c>
      <c r="I26" s="68">
        <v>1062</v>
      </c>
      <c r="J26" s="68">
        <v>1062</v>
      </c>
      <c r="K26" s="73">
        <v>959</v>
      </c>
      <c r="L26" s="68">
        <v>1192</v>
      </c>
      <c r="M26" s="68">
        <v>1165</v>
      </c>
      <c r="N26" s="68">
        <v>841</v>
      </c>
      <c r="O26" s="68">
        <v>846</v>
      </c>
      <c r="P26" s="73">
        <v>907</v>
      </c>
      <c r="Q26" s="68">
        <v>1060</v>
      </c>
      <c r="R26" s="68">
        <v>900</v>
      </c>
      <c r="S26" s="68">
        <v>776</v>
      </c>
      <c r="T26" s="68">
        <v>924</v>
      </c>
      <c r="U26" s="73">
        <v>846</v>
      </c>
      <c r="V26" s="68">
        <v>858.31054926190973</v>
      </c>
      <c r="W26" s="68">
        <v>850.34272297960365</v>
      </c>
      <c r="X26" s="68">
        <v>811.4133281575015</v>
      </c>
      <c r="Y26" s="68">
        <v>661.54484340740191</v>
      </c>
      <c r="Z26" s="73">
        <v>792</v>
      </c>
      <c r="AA26" s="68">
        <v>987</v>
      </c>
      <c r="AB26" s="68">
        <v>1319</v>
      </c>
      <c r="AC26" s="68">
        <v>1252</v>
      </c>
      <c r="AD26" s="68">
        <v>1453.92580706279</v>
      </c>
      <c r="AE26" s="73">
        <v>1222</v>
      </c>
      <c r="AF26" s="68">
        <v>1347.3676860773601</v>
      </c>
      <c r="AG26" s="68">
        <v>1111.2463648514185</v>
      </c>
      <c r="AH26" s="68">
        <v>1366.767664169852</v>
      </c>
      <c r="AI26" s="68">
        <v>1197.4614358581539</v>
      </c>
      <c r="AJ26" s="73">
        <v>1254</v>
      </c>
      <c r="AK26" s="68">
        <v>1186.8629082587893</v>
      </c>
      <c r="AL26" s="68">
        <v>1094</v>
      </c>
      <c r="AM26" s="68">
        <v>997.50937505723118</v>
      </c>
      <c r="AN26" s="68">
        <v>1234.4903989710806</v>
      </c>
      <c r="AO26" s="73">
        <v>1125.6729361919654</v>
      </c>
      <c r="AP26" s="68">
        <v>1148.8537245501866</v>
      </c>
      <c r="AQ26" s="68">
        <v>1178</v>
      </c>
    </row>
    <row r="27" spans="1:43" s="90" customFormat="1">
      <c r="A27" s="81" t="s">
        <v>1</v>
      </c>
      <c r="B27" s="68"/>
      <c r="C27" s="68"/>
      <c r="D27" s="68"/>
      <c r="E27" s="68"/>
      <c r="F27" s="74"/>
      <c r="G27" s="68"/>
      <c r="H27" s="68"/>
      <c r="I27" s="68"/>
      <c r="J27" s="68"/>
      <c r="K27" s="74"/>
      <c r="L27" s="68"/>
      <c r="M27" s="68"/>
      <c r="N27" s="68"/>
      <c r="O27" s="68"/>
      <c r="P27" s="135"/>
      <c r="Q27" s="68"/>
      <c r="R27" s="68"/>
      <c r="S27" s="68"/>
      <c r="T27" s="68"/>
      <c r="U27" s="74"/>
      <c r="V27" s="68"/>
      <c r="W27" s="68"/>
      <c r="X27" s="68"/>
      <c r="Y27" s="68"/>
      <c r="Z27" s="74">
        <v>985</v>
      </c>
      <c r="AA27" s="68">
        <v>1085</v>
      </c>
      <c r="AB27" s="68">
        <v>1460</v>
      </c>
      <c r="AC27" s="68">
        <v>1358</v>
      </c>
      <c r="AD27" s="68">
        <v>1603</v>
      </c>
      <c r="AE27" s="73">
        <v>1342</v>
      </c>
      <c r="AF27" s="68">
        <v>1508.5336545175301</v>
      </c>
      <c r="AG27" s="68">
        <v>1196.9805235839822</v>
      </c>
      <c r="AH27" s="68">
        <v>1457.1977514951063</v>
      </c>
      <c r="AI27" s="68">
        <v>1283.5659468689412</v>
      </c>
      <c r="AJ27" s="74">
        <v>1357</v>
      </c>
      <c r="AK27" s="68">
        <v>1289.2656542542127</v>
      </c>
      <c r="AL27" s="68">
        <v>1159</v>
      </c>
      <c r="AM27" s="68">
        <v>1088.6606784915843</v>
      </c>
      <c r="AN27" s="68">
        <v>1295.1234748952652</v>
      </c>
      <c r="AO27" s="74">
        <v>1216.5831021283284</v>
      </c>
      <c r="AP27" s="68">
        <v>1248.9233789521222</v>
      </c>
      <c r="AQ27" s="68">
        <v>1292</v>
      </c>
    </row>
    <row r="28" spans="1:43" s="3" customFormat="1">
      <c r="A28" s="31"/>
      <c r="B28" s="35"/>
      <c r="C28" s="35"/>
      <c r="D28" s="35"/>
      <c r="E28" s="35"/>
      <c r="F28" s="70"/>
      <c r="G28" s="35"/>
      <c r="H28" s="35"/>
      <c r="I28" s="35"/>
      <c r="J28" s="35"/>
      <c r="K28" s="70"/>
      <c r="L28" s="35"/>
      <c r="M28" s="35"/>
      <c r="N28" s="35"/>
      <c r="O28" s="35"/>
      <c r="P28" s="70"/>
      <c r="Q28" s="35"/>
      <c r="R28" s="35"/>
      <c r="S28" s="35"/>
      <c r="T28" s="35"/>
      <c r="U28" s="70"/>
      <c r="V28" s="35"/>
      <c r="W28" s="35"/>
      <c r="X28" s="35"/>
      <c r="Y28" s="35"/>
      <c r="Z28" s="70"/>
      <c r="AA28" s="35"/>
      <c r="AB28" s="35"/>
      <c r="AC28" s="35"/>
      <c r="AD28" s="35"/>
      <c r="AE28" s="73"/>
      <c r="AF28" s="35"/>
      <c r="AG28" s="35"/>
      <c r="AH28" s="35"/>
      <c r="AI28" s="35"/>
      <c r="AJ28" s="70"/>
      <c r="AK28" s="35"/>
      <c r="AL28" s="35"/>
      <c r="AM28" s="35"/>
      <c r="AN28" s="35"/>
      <c r="AO28" s="70"/>
      <c r="AP28" s="35"/>
      <c r="AQ28" s="35"/>
    </row>
    <row r="29" spans="1:43" s="3" customFormat="1">
      <c r="A29" s="136"/>
      <c r="B29" s="137"/>
      <c r="C29" s="137"/>
      <c r="D29" s="137"/>
      <c r="E29" s="137"/>
      <c r="F29" s="138"/>
      <c r="G29" s="137"/>
      <c r="H29" s="137"/>
      <c r="I29" s="137"/>
      <c r="J29" s="137"/>
      <c r="K29" s="138"/>
      <c r="L29" s="137"/>
      <c r="M29" s="137"/>
      <c r="N29" s="137"/>
      <c r="O29" s="137"/>
      <c r="P29" s="138"/>
      <c r="Q29" s="137"/>
      <c r="R29" s="137"/>
      <c r="S29" s="137"/>
      <c r="T29" s="137"/>
      <c r="U29" s="138"/>
      <c r="V29" s="137"/>
      <c r="W29" s="137"/>
      <c r="X29" s="137"/>
      <c r="Y29" s="137"/>
      <c r="Z29" s="138"/>
      <c r="AA29" s="137"/>
      <c r="AB29" s="137"/>
      <c r="AC29" s="137"/>
      <c r="AD29" s="137"/>
      <c r="AE29" s="138"/>
      <c r="AF29" s="137"/>
      <c r="AG29" s="137"/>
      <c r="AH29" s="137"/>
      <c r="AI29" s="137"/>
      <c r="AJ29" s="138"/>
      <c r="AK29" s="137"/>
      <c r="AL29" s="137"/>
      <c r="AM29" s="137"/>
      <c r="AN29" s="137"/>
      <c r="AO29" s="138"/>
      <c r="AP29" s="137"/>
      <c r="AQ29" s="137"/>
    </row>
    <row r="30" spans="1:43" s="3" customFormat="1">
      <c r="A30" s="113" t="s">
        <v>281</v>
      </c>
      <c r="B30" s="61"/>
      <c r="C30" s="61"/>
      <c r="D30" s="61"/>
      <c r="E30" s="61"/>
      <c r="F30" s="70"/>
      <c r="G30" s="61"/>
      <c r="H30" s="61"/>
      <c r="I30" s="61"/>
      <c r="J30" s="61"/>
      <c r="K30" s="70"/>
      <c r="L30" s="61"/>
      <c r="M30" s="61"/>
      <c r="N30" s="61"/>
      <c r="O30" s="61"/>
      <c r="P30" s="70"/>
      <c r="Q30" s="61"/>
      <c r="R30" s="61"/>
      <c r="S30" s="61"/>
      <c r="T30" s="61"/>
      <c r="U30" s="70"/>
      <c r="V30" s="61"/>
      <c r="W30" s="61"/>
      <c r="X30" s="61"/>
      <c r="Y30" s="61"/>
      <c r="Z30" s="70"/>
      <c r="AA30" s="61"/>
      <c r="AB30" s="61"/>
      <c r="AC30" s="61"/>
      <c r="AD30" s="61"/>
      <c r="AE30" s="70"/>
      <c r="AF30" s="68">
        <v>27051.742999999999</v>
      </c>
      <c r="AG30" s="68">
        <v>32019.458999999999</v>
      </c>
      <c r="AH30" s="68">
        <v>34190.785000000003</v>
      </c>
      <c r="AI30" s="68">
        <v>35330.364000000001</v>
      </c>
      <c r="AJ30" s="69">
        <v>128592.351</v>
      </c>
      <c r="AK30" s="68">
        <v>39233.906999999999</v>
      </c>
      <c r="AL30" s="68">
        <v>44838.220999999998</v>
      </c>
      <c r="AM30" s="68">
        <v>52285.038</v>
      </c>
      <c r="AN30" s="68">
        <v>51175.404000000002</v>
      </c>
      <c r="AO30" s="69">
        <v>187352.57</v>
      </c>
      <c r="AP30" s="68">
        <v>50615.938999999998</v>
      </c>
      <c r="AQ30" s="68">
        <v>58729</v>
      </c>
    </row>
    <row r="31" spans="1:43" s="3" customFormat="1">
      <c r="A31" s="113" t="s">
        <v>17</v>
      </c>
      <c r="B31" s="68">
        <v>24982</v>
      </c>
      <c r="C31" s="68">
        <v>29997</v>
      </c>
      <c r="D31" s="68">
        <v>18486</v>
      </c>
      <c r="E31" s="68">
        <v>23424</v>
      </c>
      <c r="F31" s="69">
        <v>96889</v>
      </c>
      <c r="G31" s="68">
        <v>25122</v>
      </c>
      <c r="H31" s="68">
        <v>26578</v>
      </c>
      <c r="I31" s="68">
        <v>16396</v>
      </c>
      <c r="J31" s="68">
        <v>14127</v>
      </c>
      <c r="K31" s="69">
        <v>82223</v>
      </c>
      <c r="L31" s="68">
        <v>7841</v>
      </c>
      <c r="M31" s="68">
        <v>16305</v>
      </c>
      <c r="N31" s="68">
        <v>28365</v>
      </c>
      <c r="O31" s="68">
        <v>27075</v>
      </c>
      <c r="P31" s="69">
        <v>79586</v>
      </c>
      <c r="Q31" s="68">
        <v>18910</v>
      </c>
      <c r="R31" s="68">
        <v>14228</v>
      </c>
      <c r="S31" s="68">
        <v>33740</v>
      </c>
      <c r="T31" s="68">
        <v>28182</v>
      </c>
      <c r="U31" s="69">
        <v>95060</v>
      </c>
      <c r="V31" s="68">
        <v>39035</v>
      </c>
      <c r="W31" s="68">
        <v>43280</v>
      </c>
      <c r="X31" s="68">
        <v>30405</v>
      </c>
      <c r="Y31" s="68">
        <v>42489</v>
      </c>
      <c r="Z31" s="69">
        <v>155209</v>
      </c>
      <c r="AA31" s="68">
        <v>36533</v>
      </c>
      <c r="AB31" s="68">
        <v>28637</v>
      </c>
      <c r="AC31" s="68">
        <v>23653</v>
      </c>
      <c r="AD31" s="68">
        <v>19805</v>
      </c>
      <c r="AE31" s="69">
        <v>108628</v>
      </c>
      <c r="AF31" s="68">
        <v>25679</v>
      </c>
      <c r="AG31" s="68">
        <v>30345</v>
      </c>
      <c r="AH31" s="68">
        <v>32463</v>
      </c>
      <c r="AI31" s="68">
        <v>33559</v>
      </c>
      <c r="AJ31" s="69">
        <v>122046</v>
      </c>
      <c r="AK31" s="68">
        <v>37647</v>
      </c>
      <c r="AL31" s="68">
        <v>41962</v>
      </c>
      <c r="AM31" s="68">
        <v>49184</v>
      </c>
      <c r="AN31" s="68">
        <v>48899</v>
      </c>
      <c r="AO31" s="69">
        <v>177692</v>
      </c>
      <c r="AP31" s="68">
        <v>48062</v>
      </c>
      <c r="AQ31" s="68">
        <v>55776</v>
      </c>
    </row>
    <row r="32" spans="1:43" s="3" customFormat="1">
      <c r="A32" s="113" t="s">
        <v>18</v>
      </c>
      <c r="B32" s="68">
        <v>20174</v>
      </c>
      <c r="C32" s="68">
        <v>21249</v>
      </c>
      <c r="D32" s="68">
        <v>14559</v>
      </c>
      <c r="E32" s="68">
        <v>21587</v>
      </c>
      <c r="F32" s="69">
        <v>77569</v>
      </c>
      <c r="G32" s="68">
        <v>20738</v>
      </c>
      <c r="H32" s="68">
        <v>22247</v>
      </c>
      <c r="I32" s="68">
        <v>17727</v>
      </c>
      <c r="J32" s="68">
        <v>17373</v>
      </c>
      <c r="K32" s="69">
        <v>78085</v>
      </c>
      <c r="L32" s="68">
        <v>-8438</v>
      </c>
      <c r="M32" s="68">
        <v>-16165</v>
      </c>
      <c r="N32" s="68">
        <v>-18440</v>
      </c>
      <c r="O32" s="68">
        <v>-17455</v>
      </c>
      <c r="P32" s="69">
        <v>-60498</v>
      </c>
      <c r="Q32" s="68">
        <v>-15367</v>
      </c>
      <c r="R32" s="68">
        <v>-9002</v>
      </c>
      <c r="S32" s="68">
        <v>-17081</v>
      </c>
      <c r="T32" s="68">
        <v>-13917</v>
      </c>
      <c r="U32" s="69">
        <v>-55367</v>
      </c>
      <c r="V32" s="68">
        <v>-21425</v>
      </c>
      <c r="W32" s="68">
        <v>-22687</v>
      </c>
      <c r="X32" s="68">
        <v>-16272</v>
      </c>
      <c r="Y32" s="68">
        <v>-18568</v>
      </c>
      <c r="Z32" s="69">
        <v>-78952</v>
      </c>
      <c r="AA32" s="68">
        <v>-21880</v>
      </c>
      <c r="AB32" s="68">
        <v>-22916</v>
      </c>
      <c r="AC32" s="68">
        <v>-18956</v>
      </c>
      <c r="AD32" s="68">
        <v>-19789</v>
      </c>
      <c r="AE32" s="69">
        <v>-83541</v>
      </c>
      <c r="AF32" s="68">
        <v>-20893</v>
      </c>
      <c r="AG32" s="68">
        <v>-19879</v>
      </c>
      <c r="AH32" s="68">
        <v>-26081</v>
      </c>
      <c r="AI32" s="68">
        <v>-21366</v>
      </c>
      <c r="AJ32" s="69">
        <v>-88219</v>
      </c>
      <c r="AK32" s="68">
        <v>-24042</v>
      </c>
      <c r="AL32" s="68">
        <v>-23171</v>
      </c>
      <c r="AM32" s="68">
        <v>-21809</v>
      </c>
      <c r="AN32" s="68">
        <v>-25850</v>
      </c>
      <c r="AO32" s="69">
        <v>-94872</v>
      </c>
      <c r="AP32" s="68">
        <v>-21476</v>
      </c>
      <c r="AQ32" s="68">
        <v>-22056</v>
      </c>
    </row>
    <row r="33" spans="1:43" s="3" customFormat="1">
      <c r="A33" s="115" t="s">
        <v>32</v>
      </c>
      <c r="B33" s="35">
        <v>2183</v>
      </c>
      <c r="C33" s="35">
        <v>1954</v>
      </c>
      <c r="D33" s="35">
        <v>137</v>
      </c>
      <c r="E33" s="35">
        <v>4112</v>
      </c>
      <c r="F33" s="71">
        <v>8386</v>
      </c>
      <c r="G33" s="35">
        <v>2130</v>
      </c>
      <c r="H33" s="35">
        <v>2217</v>
      </c>
      <c r="I33" s="35">
        <v>1937</v>
      </c>
      <c r="J33" s="35">
        <v>1451</v>
      </c>
      <c r="K33" s="71">
        <v>7735</v>
      </c>
      <c r="L33" s="35">
        <v>1361</v>
      </c>
      <c r="M33" s="35">
        <v>1721</v>
      </c>
      <c r="N33" s="35">
        <v>1945</v>
      </c>
      <c r="O33" s="35">
        <v>1705</v>
      </c>
      <c r="P33" s="71">
        <v>6732</v>
      </c>
      <c r="Q33" s="35">
        <v>1445</v>
      </c>
      <c r="R33" s="35">
        <v>898</v>
      </c>
      <c r="S33" s="35">
        <v>1423</v>
      </c>
      <c r="T33" s="35">
        <v>1928</v>
      </c>
      <c r="U33" s="71">
        <v>5694</v>
      </c>
      <c r="V33" s="35">
        <v>1795</v>
      </c>
      <c r="W33" s="35">
        <v>2003</v>
      </c>
      <c r="X33" s="35">
        <v>1590</v>
      </c>
      <c r="Y33" s="35">
        <v>2102</v>
      </c>
      <c r="Z33" s="71">
        <v>7490</v>
      </c>
      <c r="AA33" s="35">
        <v>1634</v>
      </c>
      <c r="AB33" s="35">
        <v>1449</v>
      </c>
      <c r="AC33" s="35">
        <v>655</v>
      </c>
      <c r="AD33" s="35">
        <v>2262</v>
      </c>
      <c r="AE33" s="71">
        <v>6000</v>
      </c>
      <c r="AF33" s="35">
        <v>1596</v>
      </c>
      <c r="AG33" s="35">
        <v>1749</v>
      </c>
      <c r="AH33" s="35">
        <v>1862</v>
      </c>
      <c r="AI33" s="35">
        <v>118</v>
      </c>
      <c r="AJ33" s="71">
        <v>5325</v>
      </c>
      <c r="AK33" s="35">
        <v>1221</v>
      </c>
      <c r="AL33" s="35">
        <v>1571</v>
      </c>
      <c r="AM33" s="35">
        <v>1104</v>
      </c>
      <c r="AN33" s="35">
        <v>1977</v>
      </c>
      <c r="AO33" s="71">
        <v>5873</v>
      </c>
      <c r="AP33" s="35">
        <v>1341</v>
      </c>
      <c r="AQ33" s="35">
        <v>2382</v>
      </c>
    </row>
    <row r="34" spans="1:43" s="3" customFormat="1">
      <c r="A34" s="117"/>
      <c r="B34" s="35"/>
      <c r="C34" s="35"/>
      <c r="D34" s="35"/>
      <c r="E34" s="68"/>
      <c r="F34" s="69"/>
      <c r="G34" s="35"/>
      <c r="H34" s="35"/>
      <c r="I34" s="35"/>
      <c r="J34" s="68"/>
      <c r="K34" s="69"/>
      <c r="L34" s="35"/>
      <c r="M34" s="35"/>
      <c r="N34" s="35"/>
      <c r="O34" s="68"/>
      <c r="P34" s="69">
        <v>0</v>
      </c>
      <c r="Q34" s="35"/>
      <c r="R34" s="35"/>
      <c r="S34" s="35"/>
      <c r="T34" s="68"/>
      <c r="U34" s="69">
        <v>0</v>
      </c>
      <c r="V34" s="35"/>
      <c r="W34" s="35"/>
      <c r="X34" s="35"/>
      <c r="Y34" s="68"/>
      <c r="Z34" s="69">
        <v>0</v>
      </c>
      <c r="AA34" s="35"/>
      <c r="AB34" s="35"/>
      <c r="AC34" s="35"/>
      <c r="AD34" s="68"/>
      <c r="AE34" s="69">
        <v>0</v>
      </c>
      <c r="AF34" s="35"/>
      <c r="AG34" s="35"/>
      <c r="AH34" s="35"/>
      <c r="AI34" s="68"/>
      <c r="AJ34" s="69"/>
      <c r="AK34" s="35"/>
      <c r="AL34" s="35"/>
      <c r="AM34" s="35"/>
      <c r="AN34" s="68"/>
      <c r="AO34" s="69"/>
      <c r="AP34" s="35"/>
      <c r="AQ34" s="35"/>
    </row>
    <row r="35" spans="1:43" s="3" customFormat="1">
      <c r="A35" s="81" t="s">
        <v>160</v>
      </c>
      <c r="B35" s="68">
        <v>4808</v>
      </c>
      <c r="C35" s="68">
        <v>8748</v>
      </c>
      <c r="D35" s="68">
        <v>3927</v>
      </c>
      <c r="E35" s="68">
        <v>1837</v>
      </c>
      <c r="F35" s="69">
        <v>19320</v>
      </c>
      <c r="G35" s="68">
        <v>4384</v>
      </c>
      <c r="H35" s="68">
        <v>4331</v>
      </c>
      <c r="I35" s="68">
        <v>-1331</v>
      </c>
      <c r="J35" s="68">
        <v>-3246</v>
      </c>
      <c r="K35" s="69">
        <v>4138</v>
      </c>
      <c r="L35" s="68">
        <v>-597</v>
      </c>
      <c r="M35" s="68">
        <v>140</v>
      </c>
      <c r="N35" s="68">
        <v>9925</v>
      </c>
      <c r="O35" s="68">
        <v>9620</v>
      </c>
      <c r="P35" s="69">
        <v>19088</v>
      </c>
      <c r="Q35" s="68">
        <v>3543</v>
      </c>
      <c r="R35" s="68">
        <v>5226</v>
      </c>
      <c r="S35" s="68">
        <v>16659</v>
      </c>
      <c r="T35" s="68">
        <v>14265</v>
      </c>
      <c r="U35" s="69">
        <v>39693</v>
      </c>
      <c r="V35" s="68">
        <v>17610</v>
      </c>
      <c r="W35" s="68">
        <v>20593</v>
      </c>
      <c r="X35" s="68">
        <v>14133</v>
      </c>
      <c r="Y35" s="68">
        <v>23921</v>
      </c>
      <c r="Z35" s="69">
        <v>76257</v>
      </c>
      <c r="AA35" s="68">
        <v>14653</v>
      </c>
      <c r="AB35" s="68">
        <v>5721</v>
      </c>
      <c r="AC35" s="68">
        <v>4697</v>
      </c>
      <c r="AD35" s="68">
        <v>16</v>
      </c>
      <c r="AE35" s="69">
        <v>25087</v>
      </c>
      <c r="AF35" s="68">
        <v>4786</v>
      </c>
      <c r="AG35" s="68">
        <v>10466</v>
      </c>
      <c r="AH35" s="68">
        <v>6382</v>
      </c>
      <c r="AI35" s="68">
        <v>12193</v>
      </c>
      <c r="AJ35" s="69">
        <v>33827</v>
      </c>
      <c r="AK35" s="68">
        <v>13605</v>
      </c>
      <c r="AL35" s="68">
        <v>18791</v>
      </c>
      <c r="AM35" s="68">
        <v>27375</v>
      </c>
      <c r="AN35" s="68">
        <v>23049</v>
      </c>
      <c r="AO35" s="69">
        <v>82820</v>
      </c>
      <c r="AP35" s="68">
        <v>26586</v>
      </c>
      <c r="AQ35" s="68">
        <v>33720</v>
      </c>
    </row>
    <row r="36" spans="1:43" s="3" customFormat="1">
      <c r="A36" s="119"/>
      <c r="B36" s="35"/>
      <c r="C36" s="35"/>
      <c r="D36" s="35"/>
      <c r="E36" s="68"/>
      <c r="F36" s="69"/>
      <c r="G36" s="35"/>
      <c r="H36" s="35"/>
      <c r="I36" s="35"/>
      <c r="J36" s="68"/>
      <c r="K36" s="69"/>
      <c r="L36" s="35"/>
      <c r="M36" s="35"/>
      <c r="N36" s="35"/>
      <c r="O36" s="68"/>
      <c r="P36" s="69">
        <v>0</v>
      </c>
      <c r="Q36" s="35"/>
      <c r="R36" s="35"/>
      <c r="S36" s="35"/>
      <c r="T36" s="68"/>
      <c r="U36" s="69">
        <v>0</v>
      </c>
      <c r="V36" s="35"/>
      <c r="W36" s="35"/>
      <c r="X36" s="35"/>
      <c r="Y36" s="68"/>
      <c r="Z36" s="69">
        <v>0</v>
      </c>
      <c r="AA36" s="35"/>
      <c r="AB36" s="35"/>
      <c r="AC36" s="35"/>
      <c r="AD36" s="68"/>
      <c r="AE36" s="69">
        <v>0</v>
      </c>
      <c r="AF36" s="35"/>
      <c r="AG36" s="35"/>
      <c r="AH36" s="35"/>
      <c r="AI36" s="68"/>
      <c r="AJ36" s="69"/>
      <c r="AK36" s="35"/>
      <c r="AL36" s="35"/>
      <c r="AM36" s="35"/>
      <c r="AN36" s="68"/>
      <c r="AO36" s="69"/>
      <c r="AP36" s="35"/>
      <c r="AQ36" s="35"/>
    </row>
    <row r="37" spans="1:43" s="3" customFormat="1">
      <c r="A37" s="84" t="s">
        <v>20</v>
      </c>
      <c r="B37" s="61"/>
      <c r="C37" s="61"/>
      <c r="D37" s="61"/>
      <c r="E37" s="35"/>
      <c r="F37" s="71"/>
      <c r="G37" s="61"/>
      <c r="H37" s="61"/>
      <c r="I37" s="61"/>
      <c r="J37" s="35"/>
      <c r="K37" s="71"/>
      <c r="L37" s="61">
        <v>-124</v>
      </c>
      <c r="M37" s="61">
        <v>-295</v>
      </c>
      <c r="N37" s="61">
        <v>-86</v>
      </c>
      <c r="O37" s="35">
        <v>-126</v>
      </c>
      <c r="P37" s="71">
        <v>-631</v>
      </c>
      <c r="Q37" s="61">
        <v>-225</v>
      </c>
      <c r="R37" s="61">
        <v>-153</v>
      </c>
      <c r="S37" s="61">
        <v>-135</v>
      </c>
      <c r="T37" s="35">
        <v>-131</v>
      </c>
      <c r="U37" s="71">
        <v>-644</v>
      </c>
      <c r="V37" s="61">
        <v>-166</v>
      </c>
      <c r="W37" s="61">
        <v>-213</v>
      </c>
      <c r="X37" s="61">
        <v>-229</v>
      </c>
      <c r="Y37" s="35">
        <v>-958</v>
      </c>
      <c r="Z37" s="71">
        <v>-1566</v>
      </c>
      <c r="AA37" s="61">
        <v>-797</v>
      </c>
      <c r="AB37" s="61">
        <v>-1592</v>
      </c>
      <c r="AC37" s="61">
        <v>-1111</v>
      </c>
      <c r="AD37" s="35">
        <v>-1134</v>
      </c>
      <c r="AE37" s="71">
        <v>-4634</v>
      </c>
      <c r="AF37" s="61">
        <v>-952</v>
      </c>
      <c r="AG37" s="61">
        <v>-729</v>
      </c>
      <c r="AH37" s="61">
        <v>-1028</v>
      </c>
      <c r="AI37" s="35">
        <v>-1833</v>
      </c>
      <c r="AJ37" s="71">
        <v>-4542</v>
      </c>
      <c r="AK37" s="61">
        <v>-1149</v>
      </c>
      <c r="AL37" s="61">
        <v>-1242</v>
      </c>
      <c r="AM37" s="61">
        <v>-1059</v>
      </c>
      <c r="AN37" s="35">
        <v>-933</v>
      </c>
      <c r="AO37" s="71">
        <v>-4383</v>
      </c>
      <c r="AP37" s="61">
        <v>-1135</v>
      </c>
      <c r="AQ37" s="61">
        <v>-1166</v>
      </c>
    </row>
    <row r="38" spans="1:43" s="3" customFormat="1">
      <c r="A38" s="84" t="s">
        <v>22</v>
      </c>
      <c r="B38" s="27"/>
      <c r="C38" s="27"/>
      <c r="D38" s="27"/>
      <c r="E38" s="35"/>
      <c r="F38" s="71"/>
      <c r="G38" s="27"/>
      <c r="H38" s="27"/>
      <c r="I38" s="27"/>
      <c r="J38" s="35"/>
      <c r="K38" s="71"/>
      <c r="L38" s="27">
        <v>-58</v>
      </c>
      <c r="M38" s="27">
        <v>-51</v>
      </c>
      <c r="N38" s="27">
        <v>-65</v>
      </c>
      <c r="O38" s="35">
        <v>-68</v>
      </c>
      <c r="P38" s="71">
        <v>-242</v>
      </c>
      <c r="Q38" s="27">
        <v>-195</v>
      </c>
      <c r="R38" s="27">
        <v>-42</v>
      </c>
      <c r="S38" s="27">
        <v>-493</v>
      </c>
      <c r="T38" s="35">
        <v>-335</v>
      </c>
      <c r="U38" s="71">
        <v>-1065</v>
      </c>
      <c r="V38" s="27">
        <v>-285</v>
      </c>
      <c r="W38" s="27">
        <v>-416</v>
      </c>
      <c r="X38" s="27">
        <v>-154</v>
      </c>
      <c r="Y38" s="35">
        <v>-300</v>
      </c>
      <c r="Z38" s="71">
        <v>-1155</v>
      </c>
      <c r="AA38" s="27">
        <v>-54</v>
      </c>
      <c r="AB38" s="27">
        <v>-39</v>
      </c>
      <c r="AC38" s="27">
        <v>-16</v>
      </c>
      <c r="AD38" s="35">
        <v>-71</v>
      </c>
      <c r="AE38" s="71">
        <v>-180</v>
      </c>
      <c r="AF38" s="27">
        <v>-155</v>
      </c>
      <c r="AG38" s="27">
        <v>-61</v>
      </c>
      <c r="AH38" s="27">
        <v>-74</v>
      </c>
      <c r="AI38" s="35">
        <v>1</v>
      </c>
      <c r="AJ38" s="71">
        <v>-289</v>
      </c>
      <c r="AK38" s="27">
        <v>-1</v>
      </c>
      <c r="AL38" s="27">
        <v>0</v>
      </c>
      <c r="AM38" s="27">
        <v>-589</v>
      </c>
      <c r="AN38" s="35">
        <v>-517</v>
      </c>
      <c r="AO38" s="71">
        <v>-1107</v>
      </c>
      <c r="AP38" s="27">
        <v>-236</v>
      </c>
      <c r="AQ38" s="27">
        <v>-264</v>
      </c>
    </row>
    <row r="39" spans="1:43" s="3" customFormat="1">
      <c r="A39" s="84" t="s">
        <v>23</v>
      </c>
      <c r="B39" s="27">
        <v>-1511</v>
      </c>
      <c r="C39" s="27">
        <v>-535</v>
      </c>
      <c r="D39" s="27">
        <v>1145</v>
      </c>
      <c r="E39" s="35">
        <v>-1544</v>
      </c>
      <c r="F39" s="71">
        <v>-2445</v>
      </c>
      <c r="G39" s="27">
        <v>-155</v>
      </c>
      <c r="H39" s="27">
        <v>-1704</v>
      </c>
      <c r="I39" s="27">
        <v>-888</v>
      </c>
      <c r="J39" s="35">
        <v>-1624</v>
      </c>
      <c r="K39" s="71">
        <v>-4371</v>
      </c>
      <c r="L39" s="27">
        <v>0</v>
      </c>
      <c r="M39" s="27"/>
      <c r="N39" s="27"/>
      <c r="O39" s="35"/>
      <c r="P39" s="71">
        <v>0</v>
      </c>
      <c r="Q39" s="27"/>
      <c r="R39" s="27"/>
      <c r="S39" s="27"/>
      <c r="T39" s="35"/>
      <c r="U39" s="71">
        <v>0</v>
      </c>
      <c r="V39" s="27"/>
      <c r="W39" s="27"/>
      <c r="X39" s="27"/>
      <c r="Y39" s="35"/>
      <c r="Z39" s="71">
        <v>0</v>
      </c>
      <c r="AA39" s="27">
        <v>0</v>
      </c>
      <c r="AB39" s="27">
        <v>0</v>
      </c>
      <c r="AC39" s="27">
        <v>0</v>
      </c>
      <c r="AD39" s="35">
        <v>0</v>
      </c>
      <c r="AE39" s="71">
        <v>0</v>
      </c>
      <c r="AF39" s="27">
        <v>0</v>
      </c>
      <c r="AG39" s="27">
        <v>0</v>
      </c>
      <c r="AH39" s="27">
        <v>0</v>
      </c>
      <c r="AI39" s="35">
        <v>0</v>
      </c>
      <c r="AJ39" s="71">
        <v>0</v>
      </c>
      <c r="AK39" s="27">
        <v>0</v>
      </c>
      <c r="AL39" s="27">
        <v>0</v>
      </c>
      <c r="AM39" s="27">
        <v>0</v>
      </c>
      <c r="AN39" s="27">
        <v>0</v>
      </c>
      <c r="AO39" s="71">
        <v>0</v>
      </c>
      <c r="AP39" s="27">
        <v>0</v>
      </c>
      <c r="AQ39" s="27"/>
    </row>
    <row r="40" spans="1:43" s="3" customFormat="1">
      <c r="A40" s="84"/>
      <c r="B40" s="35"/>
      <c r="C40" s="35"/>
      <c r="D40" s="35"/>
      <c r="E40" s="68"/>
      <c r="F40" s="69">
        <v>0</v>
      </c>
      <c r="G40" s="35"/>
      <c r="H40" s="35"/>
      <c r="I40" s="35"/>
      <c r="J40" s="68"/>
      <c r="K40" s="69">
        <v>0</v>
      </c>
      <c r="L40" s="35"/>
      <c r="M40" s="35"/>
      <c r="N40" s="35"/>
      <c r="O40" s="68"/>
      <c r="P40" s="69">
        <v>0</v>
      </c>
      <c r="Q40" s="35"/>
      <c r="R40" s="35"/>
      <c r="S40" s="35"/>
      <c r="T40" s="68"/>
      <c r="U40" s="69">
        <v>0</v>
      </c>
      <c r="V40" s="35"/>
      <c r="W40" s="35"/>
      <c r="X40" s="35"/>
      <c r="Y40" s="68"/>
      <c r="Z40" s="69">
        <v>0</v>
      </c>
      <c r="AA40" s="35"/>
      <c r="AB40" s="35"/>
      <c r="AC40" s="35"/>
      <c r="AD40" s="68"/>
      <c r="AE40" s="69">
        <v>0</v>
      </c>
      <c r="AF40" s="35"/>
      <c r="AG40" s="35"/>
      <c r="AH40" s="35"/>
      <c r="AI40" s="68"/>
      <c r="AJ40" s="69"/>
      <c r="AK40" s="35"/>
      <c r="AL40" s="35"/>
      <c r="AM40" s="35"/>
      <c r="AN40" s="68"/>
      <c r="AO40" s="69"/>
      <c r="AP40" s="35"/>
      <c r="AQ40" s="35"/>
    </row>
    <row r="41" spans="1:43" s="3" customFormat="1">
      <c r="A41" s="81" t="s">
        <v>24</v>
      </c>
      <c r="B41" s="104">
        <v>3297</v>
      </c>
      <c r="C41" s="104">
        <v>8213</v>
      </c>
      <c r="D41" s="104">
        <v>5072</v>
      </c>
      <c r="E41" s="68">
        <v>293</v>
      </c>
      <c r="F41" s="69">
        <v>16875</v>
      </c>
      <c r="G41" s="104">
        <v>4229</v>
      </c>
      <c r="H41" s="104">
        <v>2627</v>
      </c>
      <c r="I41" s="104">
        <v>-2219</v>
      </c>
      <c r="J41" s="68">
        <v>-4870</v>
      </c>
      <c r="K41" s="69">
        <v>-233</v>
      </c>
      <c r="L41" s="104">
        <v>-779</v>
      </c>
      <c r="M41" s="104">
        <v>-206</v>
      </c>
      <c r="N41" s="104">
        <v>9774</v>
      </c>
      <c r="O41" s="68">
        <v>9426</v>
      </c>
      <c r="P41" s="69">
        <v>18215</v>
      </c>
      <c r="Q41" s="104">
        <v>3123</v>
      </c>
      <c r="R41" s="104">
        <v>5031</v>
      </c>
      <c r="S41" s="104">
        <v>16031</v>
      </c>
      <c r="T41" s="68">
        <v>13799</v>
      </c>
      <c r="U41" s="69">
        <v>37984</v>
      </c>
      <c r="V41" s="104">
        <v>17159</v>
      </c>
      <c r="W41" s="104">
        <v>19964</v>
      </c>
      <c r="X41" s="104">
        <v>13750</v>
      </c>
      <c r="Y41" s="68">
        <v>22663</v>
      </c>
      <c r="Z41" s="69">
        <v>73536</v>
      </c>
      <c r="AA41" s="104">
        <v>13802</v>
      </c>
      <c r="AB41" s="104">
        <v>4090</v>
      </c>
      <c r="AC41" s="104">
        <v>3570</v>
      </c>
      <c r="AD41" s="68">
        <v>-1189</v>
      </c>
      <c r="AE41" s="69">
        <v>20273</v>
      </c>
      <c r="AF41" s="104">
        <v>3679</v>
      </c>
      <c r="AG41" s="104">
        <v>9676</v>
      </c>
      <c r="AH41" s="104">
        <v>5280</v>
      </c>
      <c r="AI41" s="68">
        <v>10360</v>
      </c>
      <c r="AJ41" s="69">
        <v>28995</v>
      </c>
      <c r="AK41" s="104">
        <v>12455</v>
      </c>
      <c r="AL41" s="104">
        <v>17549</v>
      </c>
      <c r="AM41" s="104">
        <v>25727</v>
      </c>
      <c r="AN41" s="68">
        <v>21599</v>
      </c>
      <c r="AO41" s="69">
        <v>77330</v>
      </c>
      <c r="AP41" s="104">
        <v>25215</v>
      </c>
      <c r="AQ41" s="104">
        <v>32290</v>
      </c>
    </row>
    <row r="42" spans="1:43" s="3" customFormat="1">
      <c r="A42" s="84"/>
      <c r="B42" s="51"/>
      <c r="C42" s="51"/>
      <c r="D42" s="51"/>
      <c r="E42" s="68"/>
      <c r="F42" s="69"/>
      <c r="G42" s="51"/>
      <c r="H42" s="51"/>
      <c r="I42" s="51"/>
      <c r="J42" s="68"/>
      <c r="K42" s="69"/>
      <c r="L42" s="51"/>
      <c r="M42" s="51"/>
      <c r="N42" s="51"/>
      <c r="O42" s="68"/>
      <c r="P42" s="69">
        <v>0</v>
      </c>
      <c r="Q42" s="51"/>
      <c r="R42" s="51"/>
      <c r="S42" s="51"/>
      <c r="T42" s="68"/>
      <c r="U42" s="69">
        <v>0</v>
      </c>
      <c r="V42" s="51"/>
      <c r="W42" s="51"/>
      <c r="X42" s="51"/>
      <c r="Y42" s="68"/>
      <c r="Z42" s="69">
        <v>0</v>
      </c>
      <c r="AA42" s="51"/>
      <c r="AB42" s="51"/>
      <c r="AC42" s="51"/>
      <c r="AD42" s="68"/>
      <c r="AE42" s="69">
        <v>0</v>
      </c>
      <c r="AF42" s="51"/>
      <c r="AG42" s="51"/>
      <c r="AH42" s="51"/>
      <c r="AI42" s="68"/>
      <c r="AJ42" s="69"/>
      <c r="AK42" s="51"/>
      <c r="AL42" s="51"/>
      <c r="AM42" s="51"/>
      <c r="AN42" s="68"/>
      <c r="AO42" s="69"/>
      <c r="AP42" s="51"/>
      <c r="AQ42" s="51"/>
    </row>
    <row r="43" spans="1:43" s="3" customFormat="1">
      <c r="A43" s="84" t="s">
        <v>25</v>
      </c>
      <c r="B43" s="27"/>
      <c r="C43" s="27"/>
      <c r="D43" s="27"/>
      <c r="E43" s="35"/>
      <c r="F43" s="71"/>
      <c r="G43" s="27"/>
      <c r="H43" s="27"/>
      <c r="I43" s="27"/>
      <c r="J43" s="35"/>
      <c r="K43" s="71"/>
      <c r="L43" s="27">
        <v>-250</v>
      </c>
      <c r="M43" s="27">
        <v>-572</v>
      </c>
      <c r="N43" s="27">
        <v>-348</v>
      </c>
      <c r="O43" s="35">
        <v>-1504</v>
      </c>
      <c r="P43" s="71">
        <v>-2674</v>
      </c>
      <c r="Q43" s="27">
        <v>-653</v>
      </c>
      <c r="R43" s="27">
        <v>-647</v>
      </c>
      <c r="S43" s="27">
        <v>-699</v>
      </c>
      <c r="T43" s="35">
        <v>-556</v>
      </c>
      <c r="U43" s="71">
        <v>-2555</v>
      </c>
      <c r="V43" s="27">
        <v>-315</v>
      </c>
      <c r="W43" s="27">
        <v>-571</v>
      </c>
      <c r="X43" s="27">
        <v>-782</v>
      </c>
      <c r="Y43" s="35">
        <v>-848</v>
      </c>
      <c r="Z43" s="71">
        <v>-2516</v>
      </c>
      <c r="AA43" s="27">
        <v>-513</v>
      </c>
      <c r="AB43" s="27">
        <v>-1329</v>
      </c>
      <c r="AC43" s="27">
        <v>-1431</v>
      </c>
      <c r="AD43" s="35">
        <v>-1142</v>
      </c>
      <c r="AE43" s="71">
        <v>-4415</v>
      </c>
      <c r="AF43" s="27">
        <v>-1431</v>
      </c>
      <c r="AG43" s="27">
        <v>-1603</v>
      </c>
      <c r="AH43" s="27">
        <v>-1705</v>
      </c>
      <c r="AI43" s="35">
        <v>-1978</v>
      </c>
      <c r="AJ43" s="71">
        <v>-6717</v>
      </c>
      <c r="AK43" s="27">
        <v>-2175</v>
      </c>
      <c r="AL43" s="27">
        <v>-1661</v>
      </c>
      <c r="AM43" s="27">
        <v>-1417</v>
      </c>
      <c r="AN43" s="35">
        <v>-1877</v>
      </c>
      <c r="AO43" s="71">
        <v>-7130</v>
      </c>
      <c r="AP43" s="27">
        <v>-1312</v>
      </c>
      <c r="AQ43" s="27">
        <v>-1442</v>
      </c>
    </row>
    <row r="44" spans="1:43" s="3" customFormat="1">
      <c r="A44" s="84" t="s">
        <v>26</v>
      </c>
      <c r="B44" s="35"/>
      <c r="C44" s="35"/>
      <c r="D44" s="35"/>
      <c r="E44" s="35"/>
      <c r="F44" s="71"/>
      <c r="G44" s="35"/>
      <c r="H44" s="35"/>
      <c r="I44" s="35"/>
      <c r="J44" s="35"/>
      <c r="K44" s="71"/>
      <c r="L44" s="35">
        <v>-462</v>
      </c>
      <c r="M44" s="35">
        <v>88</v>
      </c>
      <c r="N44" s="35">
        <v>-983</v>
      </c>
      <c r="O44" s="35">
        <v>-252</v>
      </c>
      <c r="P44" s="71">
        <v>-1609</v>
      </c>
      <c r="Q44" s="35">
        <v>113</v>
      </c>
      <c r="R44" s="35">
        <v>-343</v>
      </c>
      <c r="S44" s="35">
        <v>465</v>
      </c>
      <c r="T44" s="35">
        <v>-1150</v>
      </c>
      <c r="U44" s="71">
        <v>-915</v>
      </c>
      <c r="V44" s="35">
        <v>-1</v>
      </c>
      <c r="W44" s="35">
        <v>0</v>
      </c>
      <c r="X44" s="35">
        <v>0</v>
      </c>
      <c r="Y44" s="35">
        <v>257</v>
      </c>
      <c r="Z44" s="71">
        <v>256</v>
      </c>
      <c r="AA44" s="35">
        <v>0</v>
      </c>
      <c r="AB44" s="35">
        <v>-133</v>
      </c>
      <c r="AC44" s="35">
        <v>56</v>
      </c>
      <c r="AD44" s="35">
        <v>-463</v>
      </c>
      <c r="AE44" s="71">
        <v>-540</v>
      </c>
      <c r="AF44" s="35">
        <v>-149</v>
      </c>
      <c r="AG44" s="35">
        <v>-44</v>
      </c>
      <c r="AH44" s="35">
        <v>-142</v>
      </c>
      <c r="AI44" s="35">
        <v>-708</v>
      </c>
      <c r="AJ44" s="71">
        <v>-1043</v>
      </c>
      <c r="AK44" s="35">
        <v>-187</v>
      </c>
      <c r="AL44" s="35">
        <v>-403</v>
      </c>
      <c r="AM44" s="35">
        <v>-139</v>
      </c>
      <c r="AN44" s="35">
        <v>-1170</v>
      </c>
      <c r="AO44" s="71">
        <v>-1899</v>
      </c>
      <c r="AP44" s="35">
        <v>-244</v>
      </c>
      <c r="AQ44" s="35">
        <v>253</v>
      </c>
    </row>
    <row r="45" spans="1:43" s="3" customFormat="1">
      <c r="A45" s="84"/>
      <c r="B45" s="27"/>
      <c r="C45" s="27"/>
      <c r="D45" s="27"/>
      <c r="E45" s="68"/>
      <c r="F45" s="69"/>
      <c r="G45" s="27"/>
      <c r="H45" s="27"/>
      <c r="I45" s="27"/>
      <c r="J45" s="68"/>
      <c r="K45" s="69"/>
      <c r="L45" s="27"/>
      <c r="M45" s="27"/>
      <c r="N45" s="27"/>
      <c r="O45" s="68"/>
      <c r="P45" s="69">
        <v>0</v>
      </c>
      <c r="Q45" s="27"/>
      <c r="R45" s="27"/>
      <c r="S45" s="27"/>
      <c r="T45" s="68"/>
      <c r="U45" s="69">
        <v>0</v>
      </c>
      <c r="V45" s="27"/>
      <c r="W45" s="27"/>
      <c r="X45" s="27"/>
      <c r="Y45" s="68"/>
      <c r="Z45" s="69">
        <v>0</v>
      </c>
      <c r="AA45" s="27"/>
      <c r="AB45" s="27"/>
      <c r="AC45" s="27"/>
      <c r="AD45" s="68"/>
      <c r="AE45" s="69">
        <v>0</v>
      </c>
      <c r="AF45" s="27"/>
      <c r="AG45" s="27"/>
      <c r="AH45" s="27"/>
      <c r="AI45" s="68"/>
      <c r="AJ45" s="69"/>
      <c r="AK45" s="27"/>
      <c r="AL45" s="27"/>
      <c r="AM45" s="27"/>
      <c r="AN45" s="68"/>
      <c r="AO45" s="69"/>
      <c r="AP45" s="27"/>
      <c r="AQ45" s="27"/>
    </row>
    <row r="46" spans="1:43" s="3" customFormat="1">
      <c r="A46" s="31" t="s">
        <v>27</v>
      </c>
      <c r="B46" s="68"/>
      <c r="C46" s="68"/>
      <c r="D46" s="68"/>
      <c r="E46" s="68"/>
      <c r="F46" s="69"/>
      <c r="G46" s="68"/>
      <c r="H46" s="68"/>
      <c r="I46" s="68"/>
      <c r="J46" s="68"/>
      <c r="K46" s="69"/>
      <c r="L46" s="68">
        <v>-1491</v>
      </c>
      <c r="M46" s="68">
        <v>-690</v>
      </c>
      <c r="N46" s="68">
        <v>8443</v>
      </c>
      <c r="O46" s="68">
        <v>7670</v>
      </c>
      <c r="P46" s="69">
        <v>13932</v>
      </c>
      <c r="Q46" s="68">
        <v>2583</v>
      </c>
      <c r="R46" s="68">
        <v>4041</v>
      </c>
      <c r="S46" s="68">
        <v>15797</v>
      </c>
      <c r="T46" s="68">
        <v>12093</v>
      </c>
      <c r="U46" s="69">
        <v>34514</v>
      </c>
      <c r="V46" s="68">
        <v>16843</v>
      </c>
      <c r="W46" s="68">
        <v>19393</v>
      </c>
      <c r="X46" s="68">
        <v>12968</v>
      </c>
      <c r="Y46" s="68">
        <v>22072</v>
      </c>
      <c r="Z46" s="69">
        <v>71276</v>
      </c>
      <c r="AA46" s="68">
        <v>13289</v>
      </c>
      <c r="AB46" s="68">
        <v>2628</v>
      </c>
      <c r="AC46" s="68">
        <v>2195</v>
      </c>
      <c r="AD46" s="68">
        <v>-2794</v>
      </c>
      <c r="AE46" s="69">
        <v>15318</v>
      </c>
      <c r="AF46" s="68">
        <v>2099</v>
      </c>
      <c r="AG46" s="68">
        <v>8029</v>
      </c>
      <c r="AH46" s="68">
        <v>3433</v>
      </c>
      <c r="AI46" s="68">
        <v>7674</v>
      </c>
      <c r="AJ46" s="69">
        <v>21235</v>
      </c>
      <c r="AK46" s="68">
        <v>10093</v>
      </c>
      <c r="AL46" s="68">
        <v>15485</v>
      </c>
      <c r="AM46" s="68">
        <v>24171</v>
      </c>
      <c r="AN46" s="68">
        <v>18552</v>
      </c>
      <c r="AO46" s="69">
        <v>68301</v>
      </c>
      <c r="AP46" s="68">
        <v>23659</v>
      </c>
      <c r="AQ46" s="68">
        <v>31101</v>
      </c>
    </row>
    <row r="47" spans="1:43" s="3" customFormat="1">
      <c r="A47" s="33"/>
      <c r="B47" s="35"/>
      <c r="C47" s="35"/>
      <c r="D47" s="35"/>
      <c r="E47" s="68"/>
      <c r="F47" s="69"/>
      <c r="G47" s="35"/>
      <c r="H47" s="35"/>
      <c r="I47" s="35"/>
      <c r="J47" s="68"/>
      <c r="K47" s="69"/>
      <c r="L47" s="35"/>
      <c r="M47" s="35"/>
      <c r="N47" s="35"/>
      <c r="O47" s="68"/>
      <c r="P47" s="69">
        <v>0</v>
      </c>
      <c r="Q47" s="35"/>
      <c r="R47" s="35"/>
      <c r="S47" s="35"/>
      <c r="T47" s="68"/>
      <c r="U47" s="69">
        <v>0</v>
      </c>
      <c r="V47" s="35"/>
      <c r="W47" s="35"/>
      <c r="X47" s="35"/>
      <c r="Y47" s="68"/>
      <c r="Z47" s="69">
        <v>0</v>
      </c>
      <c r="AA47" s="35"/>
      <c r="AB47" s="35"/>
      <c r="AC47" s="35"/>
      <c r="AD47" s="68"/>
      <c r="AE47" s="69">
        <v>0</v>
      </c>
      <c r="AF47" s="35"/>
      <c r="AG47" s="35"/>
      <c r="AH47" s="35"/>
      <c r="AI47" s="68"/>
      <c r="AJ47" s="69"/>
      <c r="AK47" s="35"/>
      <c r="AL47" s="35"/>
      <c r="AM47" s="35"/>
      <c r="AN47" s="68"/>
      <c r="AO47" s="69"/>
      <c r="AP47" s="35"/>
      <c r="AQ47" s="35"/>
    </row>
    <row r="48" spans="1:43" s="3" customFormat="1">
      <c r="A48" s="33" t="s">
        <v>28</v>
      </c>
      <c r="B48" s="61"/>
      <c r="C48" s="61"/>
      <c r="D48" s="61"/>
      <c r="E48" s="35"/>
      <c r="F48" s="71"/>
      <c r="G48" s="61"/>
      <c r="H48" s="61"/>
      <c r="I48" s="61"/>
      <c r="J48" s="35"/>
      <c r="K48" s="71"/>
      <c r="L48" s="61">
        <v>-681</v>
      </c>
      <c r="M48" s="61">
        <v>-79</v>
      </c>
      <c r="N48" s="61">
        <v>-2383</v>
      </c>
      <c r="O48" s="35">
        <v>-2740</v>
      </c>
      <c r="P48" s="71">
        <v>-5883</v>
      </c>
      <c r="Q48" s="61">
        <v>-1065</v>
      </c>
      <c r="R48" s="61">
        <v>-868</v>
      </c>
      <c r="S48" s="61">
        <v>-5714</v>
      </c>
      <c r="T48" s="35">
        <v>-2016</v>
      </c>
      <c r="U48" s="71">
        <v>-9663</v>
      </c>
      <c r="V48" s="61">
        <v>-4662</v>
      </c>
      <c r="W48" s="61">
        <v>-5270</v>
      </c>
      <c r="X48" s="61">
        <v>-5029</v>
      </c>
      <c r="Y48" s="35">
        <v>-6612</v>
      </c>
      <c r="Z48" s="71">
        <v>-21573</v>
      </c>
      <c r="AA48" s="61">
        <v>-3800</v>
      </c>
      <c r="AB48" s="61">
        <v>-889</v>
      </c>
      <c r="AC48" s="61">
        <v>-1365</v>
      </c>
      <c r="AD48" s="35">
        <v>185</v>
      </c>
      <c r="AE48" s="71">
        <v>-5869</v>
      </c>
      <c r="AF48" s="61">
        <v>-583</v>
      </c>
      <c r="AG48" s="61">
        <v>-1961</v>
      </c>
      <c r="AH48" s="61">
        <v>-2035</v>
      </c>
      <c r="AI48" s="35">
        <v>-2469</v>
      </c>
      <c r="AJ48" s="71">
        <v>-7048</v>
      </c>
      <c r="AK48" s="61">
        <v>-3572</v>
      </c>
      <c r="AL48" s="61">
        <v>-4936</v>
      </c>
      <c r="AM48" s="61">
        <v>-6352</v>
      </c>
      <c r="AN48" s="35">
        <v>-4314</v>
      </c>
      <c r="AO48" s="71">
        <v>-19174</v>
      </c>
      <c r="AP48" s="61">
        <v>-6611</v>
      </c>
      <c r="AQ48" s="61">
        <v>-7774</v>
      </c>
    </row>
    <row r="49" spans="1:43" s="3" customFormat="1">
      <c r="A49" s="33" t="s">
        <v>29</v>
      </c>
      <c r="B49" s="27"/>
      <c r="C49" s="27"/>
      <c r="D49" s="27"/>
      <c r="E49" s="35"/>
      <c r="F49" s="71"/>
      <c r="G49" s="27"/>
      <c r="H49" s="27"/>
      <c r="I49" s="27"/>
      <c r="J49" s="35"/>
      <c r="K49" s="71"/>
      <c r="L49" s="27">
        <v>372</v>
      </c>
      <c r="M49" s="27">
        <v>81</v>
      </c>
      <c r="N49" s="27">
        <v>-154</v>
      </c>
      <c r="O49" s="35">
        <v>314</v>
      </c>
      <c r="P49" s="71">
        <v>613</v>
      </c>
      <c r="Q49" s="27">
        <v>-271</v>
      </c>
      <c r="R49" s="27">
        <v>288</v>
      </c>
      <c r="S49" s="27">
        <v>-190</v>
      </c>
      <c r="T49" s="35">
        <v>-1108</v>
      </c>
      <c r="U49" s="71">
        <v>-1281</v>
      </c>
      <c r="V49" s="27">
        <v>-187</v>
      </c>
      <c r="W49" s="27">
        <v>-2655</v>
      </c>
      <c r="X49" s="27">
        <v>910</v>
      </c>
      <c r="Y49" s="35">
        <v>-1809</v>
      </c>
      <c r="Z49" s="71">
        <v>-3741</v>
      </c>
      <c r="AA49" s="27">
        <v>1276</v>
      </c>
      <c r="AB49" s="27">
        <v>-392</v>
      </c>
      <c r="AC49" s="27">
        <v>-795</v>
      </c>
      <c r="AD49" s="35">
        <v>8504</v>
      </c>
      <c r="AE49" s="71">
        <v>8593</v>
      </c>
      <c r="AF49" s="27">
        <v>2257</v>
      </c>
      <c r="AG49" s="27">
        <v>-1660</v>
      </c>
      <c r="AH49" s="27">
        <v>-275</v>
      </c>
      <c r="AI49" s="35">
        <v>538</v>
      </c>
      <c r="AJ49" s="71">
        <v>860</v>
      </c>
      <c r="AK49" s="27">
        <v>-223</v>
      </c>
      <c r="AL49" s="27">
        <v>-12</v>
      </c>
      <c r="AM49" s="27">
        <v>216</v>
      </c>
      <c r="AN49" s="35">
        <v>-745</v>
      </c>
      <c r="AO49" s="71">
        <v>-764</v>
      </c>
      <c r="AP49" s="27">
        <v>393</v>
      </c>
      <c r="AQ49" s="27">
        <v>349</v>
      </c>
    </row>
    <row r="50" spans="1:43" s="3" customFormat="1">
      <c r="A50" s="84"/>
      <c r="B50" s="27"/>
      <c r="C50" s="27"/>
      <c r="D50" s="27"/>
      <c r="E50" s="68"/>
      <c r="F50" s="69"/>
      <c r="G50" s="27"/>
      <c r="H50" s="27"/>
      <c r="I50" s="27"/>
      <c r="J50" s="68"/>
      <c r="K50" s="69"/>
      <c r="L50" s="27"/>
      <c r="M50" s="27"/>
      <c r="N50" s="27"/>
      <c r="O50" s="68"/>
      <c r="P50" s="69">
        <v>0</v>
      </c>
      <c r="Q50" s="27"/>
      <c r="R50" s="27"/>
      <c r="S50" s="27"/>
      <c r="T50" s="68"/>
      <c r="U50" s="69">
        <v>0</v>
      </c>
      <c r="V50" s="27"/>
      <c r="W50" s="27"/>
      <c r="X50" s="27"/>
      <c r="Y50" s="68"/>
      <c r="Z50" s="69">
        <v>0</v>
      </c>
      <c r="AA50" s="27"/>
      <c r="AB50" s="27"/>
      <c r="AC50" s="27"/>
      <c r="AD50" s="68"/>
      <c r="AE50" s="69">
        <v>0</v>
      </c>
      <c r="AF50" s="27"/>
      <c r="AG50" s="27"/>
      <c r="AH50" s="27"/>
      <c r="AI50" s="68"/>
      <c r="AJ50" s="69"/>
      <c r="AK50" s="27"/>
      <c r="AL50" s="27"/>
      <c r="AM50" s="27"/>
      <c r="AN50" s="68"/>
      <c r="AO50" s="69"/>
      <c r="AP50" s="27"/>
      <c r="AQ50" s="27"/>
    </row>
    <row r="51" spans="1:43" s="3" customFormat="1">
      <c r="A51" s="31" t="s">
        <v>31</v>
      </c>
      <c r="B51" s="68"/>
      <c r="C51" s="68"/>
      <c r="D51" s="68"/>
      <c r="E51" s="68"/>
      <c r="F51" s="69"/>
      <c r="G51" s="68"/>
      <c r="H51" s="68"/>
      <c r="I51" s="68"/>
      <c r="J51" s="68"/>
      <c r="K51" s="69"/>
      <c r="L51" s="68">
        <v>-1800</v>
      </c>
      <c r="M51" s="68">
        <v>-688</v>
      </c>
      <c r="N51" s="68">
        <v>5906</v>
      </c>
      <c r="O51" s="68">
        <v>5244</v>
      </c>
      <c r="P51" s="69">
        <v>8662</v>
      </c>
      <c r="Q51" s="68">
        <v>1247</v>
      </c>
      <c r="R51" s="68">
        <v>3461</v>
      </c>
      <c r="S51" s="68">
        <v>9893</v>
      </c>
      <c r="T51" s="68">
        <v>8969</v>
      </c>
      <c r="U51" s="69">
        <v>23570</v>
      </c>
      <c r="V51" s="68">
        <v>11994</v>
      </c>
      <c r="W51" s="68">
        <v>11468</v>
      </c>
      <c r="X51" s="68">
        <v>8851</v>
      </c>
      <c r="Y51" s="68">
        <v>13649</v>
      </c>
      <c r="Z51" s="69">
        <v>45962</v>
      </c>
      <c r="AA51" s="68">
        <v>10765</v>
      </c>
      <c r="AB51" s="68">
        <v>1347</v>
      </c>
      <c r="AC51" s="68">
        <v>35</v>
      </c>
      <c r="AD51" s="68">
        <v>5895</v>
      </c>
      <c r="AE51" s="69">
        <v>18042</v>
      </c>
      <c r="AF51" s="68">
        <v>3773</v>
      </c>
      <c r="AG51" s="68">
        <v>4408</v>
      </c>
      <c r="AH51" s="68">
        <v>1123</v>
      </c>
      <c r="AI51" s="68">
        <v>5743</v>
      </c>
      <c r="AJ51" s="69">
        <v>15047</v>
      </c>
      <c r="AK51" s="68">
        <v>6298</v>
      </c>
      <c r="AL51" s="68">
        <v>10537</v>
      </c>
      <c r="AM51" s="68">
        <v>18035</v>
      </c>
      <c r="AN51" s="68">
        <v>13493</v>
      </c>
      <c r="AO51" s="69">
        <v>48363</v>
      </c>
      <c r="AP51" s="68">
        <v>17441</v>
      </c>
      <c r="AQ51" s="68">
        <v>23676</v>
      </c>
    </row>
    <row r="52" spans="1:43" s="3" customFormat="1">
      <c r="A52" s="84"/>
      <c r="B52" s="27"/>
      <c r="C52" s="27"/>
      <c r="D52" s="27"/>
      <c r="E52" s="68"/>
      <c r="F52" s="69"/>
      <c r="G52" s="27"/>
      <c r="H52" s="27"/>
      <c r="I52" s="27"/>
      <c r="J52" s="68"/>
      <c r="K52" s="69"/>
      <c r="L52" s="27"/>
      <c r="M52" s="27"/>
      <c r="N52" s="27"/>
      <c r="O52" s="68"/>
      <c r="P52" s="69">
        <v>0</v>
      </c>
      <c r="Q52" s="27"/>
      <c r="R52" s="27"/>
      <c r="S52" s="27"/>
      <c r="T52" s="68"/>
      <c r="U52" s="69">
        <v>0</v>
      </c>
      <c r="V52" s="27"/>
      <c r="W52" s="27"/>
      <c r="X52" s="27"/>
      <c r="Y52" s="68"/>
      <c r="Z52" s="69">
        <v>0</v>
      </c>
      <c r="AA52" s="27"/>
      <c r="AB52" s="27"/>
      <c r="AC52" s="27"/>
      <c r="AD52" s="68"/>
      <c r="AE52" s="69">
        <v>0</v>
      </c>
      <c r="AF52" s="27"/>
      <c r="AG52" s="27"/>
      <c r="AH52" s="27"/>
      <c r="AI52" s="68"/>
      <c r="AJ52" s="69"/>
      <c r="AK52" s="27"/>
      <c r="AL52" s="27"/>
      <c r="AM52" s="27"/>
      <c r="AN52" s="68"/>
      <c r="AO52" s="69"/>
      <c r="AP52" s="27"/>
      <c r="AQ52" s="27"/>
    </row>
    <row r="53" spans="1:43" s="90" customFormat="1">
      <c r="A53" s="81" t="s">
        <v>161</v>
      </c>
      <c r="B53" s="68">
        <v>2741</v>
      </c>
      <c r="C53" s="68">
        <v>259</v>
      </c>
      <c r="D53" s="68">
        <v>619</v>
      </c>
      <c r="E53" s="68">
        <v>2186</v>
      </c>
      <c r="F53" s="69">
        <v>5805</v>
      </c>
      <c r="G53" s="68">
        <v>3129</v>
      </c>
      <c r="H53" s="68">
        <v>3232</v>
      </c>
      <c r="I53" s="68">
        <v>189</v>
      </c>
      <c r="J53" s="68">
        <v>585</v>
      </c>
      <c r="K53" s="69">
        <v>7135</v>
      </c>
      <c r="L53" s="68">
        <v>330</v>
      </c>
      <c r="M53" s="68">
        <v>330</v>
      </c>
      <c r="N53" s="68">
        <v>547</v>
      </c>
      <c r="O53" s="68">
        <v>1390</v>
      </c>
      <c r="P53" s="69">
        <v>2597</v>
      </c>
      <c r="Q53" s="68">
        <v>3225</v>
      </c>
      <c r="R53" s="68">
        <v>651</v>
      </c>
      <c r="S53" s="68">
        <v>2150</v>
      </c>
      <c r="T53" s="68">
        <v>2962</v>
      </c>
      <c r="U53" s="69">
        <v>8988</v>
      </c>
      <c r="V53" s="68">
        <v>3496</v>
      </c>
      <c r="W53" s="68">
        <v>5783</v>
      </c>
      <c r="X53" s="68">
        <v>2673</v>
      </c>
      <c r="Y53" s="68">
        <v>3254</v>
      </c>
      <c r="Z53" s="69">
        <v>15206</v>
      </c>
      <c r="AA53" s="68">
        <v>5468</v>
      </c>
      <c r="AB53" s="68">
        <v>2834</v>
      </c>
      <c r="AC53" s="68">
        <v>1708</v>
      </c>
      <c r="AD53" s="68">
        <v>1425</v>
      </c>
      <c r="AE53" s="69">
        <v>11435</v>
      </c>
      <c r="AF53" s="68">
        <v>1325</v>
      </c>
      <c r="AG53" s="68">
        <v>2010</v>
      </c>
      <c r="AH53" s="68">
        <v>2272</v>
      </c>
      <c r="AI53" s="68">
        <v>-3704</v>
      </c>
      <c r="AJ53" s="69">
        <v>1903</v>
      </c>
      <c r="AK53" s="68">
        <v>870</v>
      </c>
      <c r="AL53" s="68">
        <v>1244</v>
      </c>
      <c r="AM53" s="68">
        <v>2564</v>
      </c>
      <c r="AN53" s="68">
        <v>5305</v>
      </c>
      <c r="AO53" s="69">
        <v>9983</v>
      </c>
      <c r="AP53" s="68">
        <v>1251</v>
      </c>
      <c r="AQ53" s="68">
        <v>1920</v>
      </c>
    </row>
    <row r="54" spans="1:43" s="90" customFormat="1">
      <c r="A54" s="84" t="s">
        <v>285</v>
      </c>
      <c r="B54" s="68"/>
      <c r="C54" s="68"/>
      <c r="D54" s="68"/>
      <c r="E54" s="68"/>
      <c r="F54" s="69"/>
      <c r="G54" s="68"/>
      <c r="H54" s="68"/>
      <c r="I54" s="68"/>
      <c r="J54" s="68"/>
      <c r="K54" s="69"/>
      <c r="L54" s="68"/>
      <c r="M54" s="68"/>
      <c r="N54" s="68"/>
      <c r="O54" s="68"/>
      <c r="P54" s="69"/>
      <c r="Q54" s="68"/>
      <c r="R54" s="68"/>
      <c r="S54" s="68"/>
      <c r="T54" s="68"/>
      <c r="U54" s="69"/>
      <c r="V54" s="68"/>
      <c r="W54" s="68"/>
      <c r="X54" s="68"/>
      <c r="Y54" s="68"/>
      <c r="Z54" s="69"/>
      <c r="AA54" s="68"/>
      <c r="AB54" s="68"/>
      <c r="AC54" s="68"/>
      <c r="AD54" s="68"/>
      <c r="AE54" s="69"/>
      <c r="AF54" s="68"/>
      <c r="AG54" s="68"/>
      <c r="AH54" s="68"/>
      <c r="AI54" s="68"/>
      <c r="AJ54" s="69"/>
      <c r="AK54" s="68"/>
      <c r="AL54" s="68"/>
      <c r="AM54" s="68"/>
      <c r="AN54" s="68"/>
      <c r="AO54" s="69"/>
      <c r="AP54" s="35">
        <v>556</v>
      </c>
      <c r="AQ54" s="35">
        <v>1297</v>
      </c>
    </row>
    <row r="55" spans="1:43" s="90" customFormat="1">
      <c r="A55" s="84" t="s">
        <v>286</v>
      </c>
      <c r="B55" s="68"/>
      <c r="C55" s="68"/>
      <c r="D55" s="68"/>
      <c r="E55" s="68"/>
      <c r="F55" s="69"/>
      <c r="G55" s="68"/>
      <c r="H55" s="68"/>
      <c r="I55" s="68"/>
      <c r="J55" s="68"/>
      <c r="K55" s="69"/>
      <c r="L55" s="68"/>
      <c r="M55" s="68"/>
      <c r="N55" s="68"/>
      <c r="O55" s="68"/>
      <c r="P55" s="69"/>
      <c r="Q55" s="68"/>
      <c r="R55" s="68"/>
      <c r="S55" s="68"/>
      <c r="T55" s="68"/>
      <c r="U55" s="69"/>
      <c r="V55" s="68"/>
      <c r="W55" s="68"/>
      <c r="X55" s="68"/>
      <c r="Y55" s="68"/>
      <c r="Z55" s="69"/>
      <c r="AA55" s="68"/>
      <c r="AB55" s="68"/>
      <c r="AC55" s="68"/>
      <c r="AD55" s="68"/>
      <c r="AE55" s="69"/>
      <c r="AF55" s="68"/>
      <c r="AG55" s="68"/>
      <c r="AH55" s="68"/>
      <c r="AI55" s="68"/>
      <c r="AJ55" s="69"/>
      <c r="AK55" s="68"/>
      <c r="AL55" s="68"/>
      <c r="AM55" s="68"/>
      <c r="AN55" s="68"/>
      <c r="AO55" s="69"/>
      <c r="AP55" s="35">
        <v>189</v>
      </c>
      <c r="AQ55" s="35">
        <v>142</v>
      </c>
    </row>
    <row r="56" spans="1:43" s="90" customFormat="1">
      <c r="A56" s="84" t="s">
        <v>287</v>
      </c>
      <c r="B56" s="68"/>
      <c r="C56" s="68"/>
      <c r="D56" s="68"/>
      <c r="E56" s="68"/>
      <c r="F56" s="69"/>
      <c r="G56" s="68"/>
      <c r="H56" s="68"/>
      <c r="I56" s="68"/>
      <c r="J56" s="68"/>
      <c r="K56" s="69"/>
      <c r="L56" s="68"/>
      <c r="M56" s="68"/>
      <c r="N56" s="68"/>
      <c r="O56" s="68"/>
      <c r="P56" s="69"/>
      <c r="Q56" s="68"/>
      <c r="R56" s="68"/>
      <c r="S56" s="68"/>
      <c r="T56" s="68"/>
      <c r="U56" s="69"/>
      <c r="V56" s="68"/>
      <c r="W56" s="68"/>
      <c r="X56" s="68"/>
      <c r="Y56" s="68"/>
      <c r="Z56" s="69"/>
      <c r="AA56" s="68"/>
      <c r="AB56" s="68"/>
      <c r="AC56" s="68"/>
      <c r="AD56" s="68"/>
      <c r="AE56" s="69"/>
      <c r="AF56" s="68"/>
      <c r="AG56" s="68"/>
      <c r="AH56" s="68"/>
      <c r="AI56" s="68"/>
      <c r="AJ56" s="69"/>
      <c r="AK56" s="68"/>
      <c r="AL56" s="68"/>
      <c r="AM56" s="68"/>
      <c r="AN56" s="68"/>
      <c r="AO56" s="69"/>
      <c r="AP56" s="35">
        <v>506</v>
      </c>
      <c r="AQ56" s="35">
        <v>481</v>
      </c>
    </row>
    <row r="57" spans="1:43" s="3" customFormat="1">
      <c r="A57" s="84"/>
      <c r="E57" s="68"/>
      <c r="F57" s="69"/>
      <c r="J57" s="68"/>
      <c r="K57" s="69"/>
      <c r="O57" s="68"/>
      <c r="P57" s="69">
        <v>0</v>
      </c>
      <c r="T57" s="68"/>
      <c r="U57" s="69">
        <v>0</v>
      </c>
      <c r="Y57" s="68"/>
      <c r="Z57" s="69">
        <v>0</v>
      </c>
      <c r="AD57" s="68"/>
      <c r="AE57" s="69">
        <v>0</v>
      </c>
      <c r="AI57" s="68"/>
      <c r="AJ57" s="69"/>
      <c r="AN57" s="68"/>
      <c r="AO57" s="69"/>
    </row>
    <row r="58" spans="1:43" s="3" customFormat="1">
      <c r="A58" s="81" t="s">
        <v>33</v>
      </c>
      <c r="B58" s="104"/>
      <c r="C58" s="104"/>
      <c r="D58" s="104"/>
      <c r="E58" s="104"/>
      <c r="F58" s="69"/>
      <c r="G58" s="104"/>
      <c r="H58" s="104"/>
      <c r="I58" s="104"/>
      <c r="J58" s="104"/>
      <c r="K58" s="69"/>
      <c r="L58" s="104">
        <v>582</v>
      </c>
      <c r="M58" s="104">
        <v>1515</v>
      </c>
      <c r="N58" s="104">
        <v>11719</v>
      </c>
      <c r="O58" s="104">
        <v>11131</v>
      </c>
      <c r="P58" s="69">
        <v>24947</v>
      </c>
      <c r="Q58" s="104">
        <v>4568</v>
      </c>
      <c r="R58" s="104">
        <v>5929</v>
      </c>
      <c r="S58" s="104">
        <v>17454</v>
      </c>
      <c r="T58" s="104">
        <v>15727</v>
      </c>
      <c r="U58" s="69">
        <v>43678</v>
      </c>
      <c r="V58" s="104">
        <v>18954</v>
      </c>
      <c r="W58" s="104">
        <v>21967</v>
      </c>
      <c r="X58" s="104">
        <v>15340</v>
      </c>
      <c r="Y58" s="104">
        <v>24765</v>
      </c>
      <c r="Z58" s="69">
        <v>81026</v>
      </c>
      <c r="AA58" s="104">
        <v>15436</v>
      </c>
      <c r="AB58" s="104">
        <v>5539</v>
      </c>
      <c r="AC58" s="104">
        <v>4225</v>
      </c>
      <c r="AD58" s="104">
        <v>1073</v>
      </c>
      <c r="AE58" s="69">
        <v>26273</v>
      </c>
      <c r="AF58" s="104">
        <v>5275</v>
      </c>
      <c r="AG58" s="104">
        <v>11425</v>
      </c>
      <c r="AH58" s="104">
        <v>7142</v>
      </c>
      <c r="AI58" s="104">
        <v>10478</v>
      </c>
      <c r="AJ58" s="69">
        <v>34320</v>
      </c>
      <c r="AK58" s="104">
        <v>13676</v>
      </c>
      <c r="AL58" s="104">
        <v>19120</v>
      </c>
      <c r="AM58" s="104">
        <v>26831</v>
      </c>
      <c r="AN58" s="104">
        <v>23576</v>
      </c>
      <c r="AO58" s="69">
        <v>83203</v>
      </c>
      <c r="AP58" s="104">
        <v>26856</v>
      </c>
      <c r="AQ58" s="104">
        <v>33533</v>
      </c>
    </row>
    <row r="59" spans="1:43" s="3" customFormat="1">
      <c r="A59" s="121" t="s">
        <v>162</v>
      </c>
      <c r="B59" s="99"/>
      <c r="C59" s="99"/>
      <c r="D59" s="99"/>
      <c r="E59" s="99"/>
      <c r="F59" s="123"/>
      <c r="G59" s="99"/>
      <c r="H59" s="99"/>
      <c r="I59" s="99"/>
      <c r="J59" s="99"/>
      <c r="K59" s="123"/>
      <c r="L59" s="99">
        <v>7.4225226374186964E-2</v>
      </c>
      <c r="M59" s="99">
        <v>9.2916283348666057E-2</v>
      </c>
      <c r="N59" s="99">
        <v>0.4131500088136788</v>
      </c>
      <c r="O59" s="99">
        <v>0.41111726685133887</v>
      </c>
      <c r="P59" s="123">
        <v>0.3134596537079386</v>
      </c>
      <c r="Q59" s="99">
        <v>0.24156530936012691</v>
      </c>
      <c r="R59" s="99">
        <v>0.41671352263143097</v>
      </c>
      <c r="S59" s="99">
        <v>0.51730883224659163</v>
      </c>
      <c r="T59" s="99">
        <v>0.5580512383791072</v>
      </c>
      <c r="U59" s="123">
        <v>0.45947822427940249</v>
      </c>
      <c r="V59" s="99">
        <v>0.48556423722300501</v>
      </c>
      <c r="W59" s="99">
        <v>0.50755545286506465</v>
      </c>
      <c r="X59" s="99">
        <v>0.50452228251932252</v>
      </c>
      <c r="Y59" s="99">
        <v>0.58285673939137184</v>
      </c>
      <c r="Z59" s="123">
        <v>0.52204446907073687</v>
      </c>
      <c r="AA59" s="99">
        <v>0.42252210330386225</v>
      </c>
      <c r="AB59" s="99">
        <v>0.19342109857876175</v>
      </c>
      <c r="AC59" s="99">
        <v>0.17862427599036063</v>
      </c>
      <c r="AD59" s="99">
        <v>5.4178237818732641E-2</v>
      </c>
      <c r="AE59" s="123">
        <v>0.24186213499281953</v>
      </c>
      <c r="AF59" s="99">
        <v>0.20542077183690954</v>
      </c>
      <c r="AG59" s="99">
        <v>0.37650354259350799</v>
      </c>
      <c r="AH59" s="99">
        <v>0.22000431260203923</v>
      </c>
      <c r="AI59" s="99">
        <v>0.31222622843350517</v>
      </c>
      <c r="AJ59" s="123">
        <v>0.28120544712649331</v>
      </c>
      <c r="AK59" s="99">
        <v>0.36326931760830877</v>
      </c>
      <c r="AL59" s="99">
        <f>AL58/AL31</f>
        <v>0.45565035031695345</v>
      </c>
      <c r="AM59" s="99">
        <v>0.54552293428757315</v>
      </c>
      <c r="AN59" s="99">
        <f>AN58/AN31</f>
        <v>0.48213664901122721</v>
      </c>
      <c r="AO59" s="123">
        <f>AO58/AO31</f>
        <v>0.46824280215203834</v>
      </c>
      <c r="AP59" s="99">
        <v>0.55877824476717575</v>
      </c>
      <c r="AQ59" s="99">
        <f>AQ58/AQ31</f>
        <v>0.60120840504876649</v>
      </c>
    </row>
    <row r="60" spans="1:43">
      <c r="A60" s="139"/>
      <c r="B60" s="140"/>
      <c r="C60" s="140"/>
      <c r="D60" s="140"/>
      <c r="E60" s="140"/>
      <c r="F60" s="141"/>
      <c r="G60" s="140"/>
      <c r="H60" s="140"/>
      <c r="I60" s="140"/>
      <c r="J60" s="140"/>
      <c r="K60" s="141"/>
      <c r="L60" s="140"/>
      <c r="M60" s="140"/>
      <c r="N60" s="140"/>
      <c r="O60" s="140"/>
      <c r="P60" s="141"/>
      <c r="Q60" s="140"/>
      <c r="R60" s="140"/>
      <c r="S60" s="140"/>
      <c r="T60" s="140"/>
      <c r="U60" s="141"/>
      <c r="V60" s="140"/>
      <c r="W60" s="140"/>
      <c r="X60" s="140"/>
      <c r="Y60" s="140"/>
      <c r="Z60" s="141"/>
      <c r="AA60" s="140"/>
      <c r="AB60" s="140"/>
      <c r="AC60" s="140"/>
      <c r="AD60" s="140"/>
      <c r="AE60" s="141"/>
      <c r="AF60" s="140"/>
      <c r="AG60" s="140"/>
      <c r="AH60" s="140"/>
      <c r="AI60" s="140"/>
      <c r="AJ60" s="141"/>
      <c r="AK60" s="140"/>
      <c r="AL60" s="140"/>
      <c r="AM60" s="140"/>
      <c r="AN60" s="140"/>
      <c r="AO60" s="141"/>
      <c r="AP60" s="140"/>
      <c r="AQ60" s="140"/>
    </row>
  </sheetData>
  <mergeCells count="1">
    <mergeCell ref="B3:C3"/>
  </mergeCells>
  <phoneticPr fontId="2" type="noConversion"/>
  <hyperlinks>
    <hyperlink ref="B3" location="Index!A1" display="Back to Index" xr:uid="{F18D2ACD-1CBD-4FB8-852A-4407C161EDE0}"/>
    <hyperlink ref="B3:C3" location="Índice!A1" display="Voltar ao índice" xr:uid="{25C3A4B7-E499-4AD2-903F-9492A7A1BCFD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C26D-16B6-4079-9688-2DECEFD9C083}">
  <sheetPr codeName="Sheet12">
    <tabColor rgb="FF2D3D70"/>
  </sheetPr>
  <dimension ref="A2:N60"/>
  <sheetViews>
    <sheetView showGridLines="0" topLeftCell="A39" zoomScaleNormal="100" workbookViewId="0">
      <pane xSplit="1" topLeftCell="H1" activePane="topRight" state="frozen"/>
      <selection pane="topRight" activeCell="M32" sqref="M32"/>
    </sheetView>
  </sheetViews>
  <sheetFormatPr defaultRowHeight="14.4"/>
  <cols>
    <col min="1" max="1" width="47.33203125" style="1" customWidth="1"/>
    <col min="2" max="4" width="10.5546875" style="1" bestFit="1" customWidth="1"/>
    <col min="5" max="6" width="11" style="1" bestFit="1" customWidth="1"/>
    <col min="7" max="7" width="11.21875" style="1" bestFit="1" customWidth="1"/>
    <col min="8" max="11" width="11" style="1" bestFit="1" customWidth="1"/>
    <col min="12" max="12" width="12.109375" style="1" bestFit="1" customWidth="1"/>
    <col min="13" max="14" width="11" style="1" bestFit="1" customWidth="1"/>
    <col min="15" max="29" width="10.44140625" style="1" bestFit="1" customWidth="1"/>
    <col min="30" max="30" width="11.6640625" style="1" bestFit="1" customWidth="1"/>
    <col min="31" max="34" width="11.5546875" style="1" bestFit="1" customWidth="1"/>
    <col min="35" max="35" width="10.44140625" style="1" bestFit="1" customWidth="1"/>
    <col min="36" max="16384" width="8.88671875" style="1"/>
  </cols>
  <sheetData>
    <row r="2" spans="1:14" ht="15" thickBot="1"/>
    <row r="3" spans="1:14" ht="21.6" thickBot="1">
      <c r="B3" s="283" t="s">
        <v>16</v>
      </c>
      <c r="C3" s="284"/>
    </row>
    <row r="5" spans="1:14">
      <c r="A5" s="8"/>
      <c r="C5" s="8"/>
      <c r="D5" s="8"/>
    </row>
    <row r="6" spans="1:14">
      <c r="A6" s="45"/>
      <c r="B6" s="11">
        <v>2022</v>
      </c>
      <c r="C6" s="10" t="s">
        <v>117</v>
      </c>
      <c r="D6" s="10" t="s">
        <v>118</v>
      </c>
      <c r="E6" s="10" t="s">
        <v>119</v>
      </c>
      <c r="F6" s="10" t="s">
        <v>120</v>
      </c>
      <c r="G6" s="12">
        <v>2023</v>
      </c>
      <c r="H6" s="10" t="s">
        <v>121</v>
      </c>
      <c r="I6" s="10" t="s">
        <v>276</v>
      </c>
      <c r="J6" s="10" t="s">
        <v>278</v>
      </c>
      <c r="K6" s="10" t="s">
        <v>279</v>
      </c>
      <c r="L6" s="12">
        <v>2024</v>
      </c>
      <c r="M6" s="10" t="s">
        <v>280</v>
      </c>
      <c r="N6" s="10" t="s">
        <v>288</v>
      </c>
    </row>
    <row r="7" spans="1:14">
      <c r="A7" s="13" t="s">
        <v>11</v>
      </c>
      <c r="B7" s="47"/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</row>
    <row r="8" spans="1:14">
      <c r="A8" s="17"/>
      <c r="B8" s="147"/>
      <c r="G8" s="147"/>
      <c r="L8" s="147"/>
      <c r="M8" s="3"/>
      <c r="N8" s="3"/>
    </row>
    <row r="9" spans="1:14" s="3" customFormat="1">
      <c r="A9" s="81" t="s">
        <v>133</v>
      </c>
      <c r="B9" s="73"/>
      <c r="C9" s="83"/>
      <c r="D9" s="83"/>
      <c r="G9" s="73"/>
      <c r="L9" s="73"/>
      <c r="M9" s="35"/>
      <c r="N9" s="35"/>
    </row>
    <row r="10" spans="1:14" s="3" customFormat="1">
      <c r="A10" s="84" t="s">
        <v>137</v>
      </c>
      <c r="B10" s="73">
        <v>645000</v>
      </c>
      <c r="C10" s="27">
        <v>645000</v>
      </c>
      <c r="D10" s="27">
        <v>645000</v>
      </c>
      <c r="E10" s="27">
        <v>645000</v>
      </c>
      <c r="F10" s="27">
        <v>645000</v>
      </c>
      <c r="G10" s="73">
        <v>695000</v>
      </c>
      <c r="H10" s="27">
        <v>695000</v>
      </c>
      <c r="I10" s="27">
        <v>695000</v>
      </c>
      <c r="J10" s="27">
        <v>695000</v>
      </c>
      <c r="K10" s="27">
        <v>695000</v>
      </c>
      <c r="L10" s="73">
        <v>674000</v>
      </c>
      <c r="M10" s="27">
        <v>674000</v>
      </c>
      <c r="N10" s="27">
        <v>674000</v>
      </c>
    </row>
    <row r="11" spans="1:14" s="3" customFormat="1">
      <c r="A11" s="84" t="s">
        <v>138</v>
      </c>
      <c r="B11" s="73">
        <v>745445</v>
      </c>
      <c r="C11" s="27">
        <v>745445</v>
      </c>
      <c r="D11" s="27">
        <v>745445</v>
      </c>
      <c r="E11" s="27">
        <v>745445</v>
      </c>
      <c r="F11" s="27">
        <v>745445</v>
      </c>
      <c r="G11" s="73">
        <v>876000</v>
      </c>
      <c r="H11" s="27">
        <v>876000</v>
      </c>
      <c r="I11" s="27">
        <v>876000</v>
      </c>
      <c r="J11" s="27">
        <v>876000</v>
      </c>
      <c r="K11" s="27">
        <v>876000</v>
      </c>
      <c r="L11" s="73">
        <v>952000</v>
      </c>
      <c r="M11" s="27">
        <v>952000</v>
      </c>
      <c r="N11" s="27">
        <v>952000</v>
      </c>
    </row>
    <row r="12" spans="1:14" s="3" customFormat="1">
      <c r="A12" s="84" t="s">
        <v>139</v>
      </c>
      <c r="B12" s="73">
        <v>206000</v>
      </c>
      <c r="C12" s="35">
        <v>206000</v>
      </c>
      <c r="D12" s="35">
        <v>206000</v>
      </c>
      <c r="E12" s="35">
        <v>206000</v>
      </c>
      <c r="F12" s="35">
        <v>206000</v>
      </c>
      <c r="G12" s="73">
        <v>150000</v>
      </c>
      <c r="H12" s="35">
        <v>150000</v>
      </c>
      <c r="I12" s="35">
        <v>150000</v>
      </c>
      <c r="J12" s="35">
        <v>150000</v>
      </c>
      <c r="K12" s="35">
        <v>150000</v>
      </c>
      <c r="L12" s="73">
        <v>100000</v>
      </c>
      <c r="M12" s="35">
        <v>100000</v>
      </c>
      <c r="N12" s="35">
        <v>100000</v>
      </c>
    </row>
    <row r="13" spans="1:14" s="3" customFormat="1">
      <c r="A13" s="33"/>
      <c r="B13" s="73"/>
      <c r="G13" s="70"/>
      <c r="L13" s="70"/>
    </row>
    <row r="14" spans="1:14" s="3" customFormat="1">
      <c r="A14" s="81" t="s">
        <v>143</v>
      </c>
      <c r="B14" s="73"/>
      <c r="C14" s="68"/>
      <c r="D14" s="68"/>
      <c r="E14" s="68">
        <v>382405.1</v>
      </c>
      <c r="F14" s="68">
        <v>412589</v>
      </c>
      <c r="G14" s="73">
        <v>794994.1</v>
      </c>
      <c r="H14" s="68">
        <v>386398</v>
      </c>
      <c r="I14" s="68">
        <v>440508</v>
      </c>
      <c r="J14" s="68">
        <v>743063.01040139515</v>
      </c>
      <c r="K14" s="68">
        <v>792739</v>
      </c>
      <c r="L14" s="73">
        <v>2362708.139661395</v>
      </c>
      <c r="M14" s="20">
        <v>429661.60762563057</v>
      </c>
      <c r="N14" s="20">
        <v>715659</v>
      </c>
    </row>
    <row r="15" spans="1:14" s="3" customFormat="1">
      <c r="A15" s="31" t="s">
        <v>163</v>
      </c>
      <c r="B15" s="73"/>
      <c r="C15" s="68"/>
      <c r="D15" s="68"/>
      <c r="E15" s="68">
        <v>1966963.1</v>
      </c>
      <c r="F15" s="68">
        <v>2031294</v>
      </c>
      <c r="G15" s="73">
        <v>3998257.1</v>
      </c>
      <c r="H15" s="68">
        <v>2011909</v>
      </c>
      <c r="I15" s="68">
        <v>1804356</v>
      </c>
      <c r="J15" s="68">
        <v>3190838.5253210496</v>
      </c>
      <c r="K15" s="68">
        <v>2591269</v>
      </c>
      <c r="L15" s="73">
        <v>9598372.896197293</v>
      </c>
      <c r="M15" s="20">
        <v>3080044.3527610637</v>
      </c>
      <c r="N15" s="20">
        <v>4349512</v>
      </c>
    </row>
    <row r="16" spans="1:14" s="3" customFormat="1">
      <c r="A16" s="39"/>
      <c r="B16" s="70"/>
      <c r="C16" s="35"/>
      <c r="D16" s="35"/>
      <c r="E16" s="35"/>
      <c r="F16" s="35"/>
      <c r="G16" s="70"/>
      <c r="H16" s="35"/>
      <c r="I16" s="35"/>
      <c r="J16" s="35"/>
      <c r="K16" s="35"/>
      <c r="L16" s="70"/>
      <c r="M16" s="22"/>
      <c r="N16" s="22"/>
    </row>
    <row r="17" spans="1:14" s="3" customFormat="1">
      <c r="A17" s="49" t="s">
        <v>164</v>
      </c>
      <c r="B17" s="132"/>
      <c r="C17" s="86"/>
      <c r="D17" s="86"/>
      <c r="E17" s="86">
        <v>5.1436633559541969</v>
      </c>
      <c r="F17" s="86">
        <v>4.9232868544726109</v>
      </c>
      <c r="G17" s="132">
        <v>5.0292915381384597</v>
      </c>
      <c r="H17" s="86">
        <v>5.2068307806976231</v>
      </c>
      <c r="I17" s="86">
        <v>4.0960799803862811</v>
      </c>
      <c r="J17" s="86">
        <v>4.2941695127542294</v>
      </c>
      <c r="K17" s="86">
        <v>3.2687542810433192</v>
      </c>
      <c r="L17" s="132">
        <v>4.0624454349968326</v>
      </c>
      <c r="M17" s="211">
        <v>7.1685351869854381</v>
      </c>
      <c r="N17" s="211">
        <v>6.0776319448228833</v>
      </c>
    </row>
    <row r="18" spans="1:14" s="3" customFormat="1">
      <c r="A18" s="39"/>
      <c r="B18" s="70"/>
      <c r="C18" s="35"/>
      <c r="D18" s="35"/>
      <c r="E18" s="35"/>
      <c r="F18" s="35"/>
      <c r="G18" s="70"/>
      <c r="H18" s="35"/>
      <c r="I18" s="35"/>
      <c r="J18" s="35"/>
      <c r="K18" s="35"/>
      <c r="L18" s="70"/>
      <c r="M18" s="22"/>
      <c r="N18" s="22"/>
    </row>
    <row r="19" spans="1:14" s="3" customFormat="1">
      <c r="A19" s="49" t="s">
        <v>165</v>
      </c>
      <c r="B19" s="72"/>
      <c r="C19" s="35"/>
      <c r="D19" s="35"/>
      <c r="E19" s="35">
        <v>368050.2</v>
      </c>
      <c r="F19" s="35">
        <v>398044</v>
      </c>
      <c r="G19" s="72">
        <v>766094.2</v>
      </c>
      <c r="H19" s="35">
        <v>367767</v>
      </c>
      <c r="I19" s="35">
        <v>384603</v>
      </c>
      <c r="J19" s="35">
        <v>430952.97</v>
      </c>
      <c r="K19" s="35">
        <v>454251</v>
      </c>
      <c r="L19" s="72">
        <v>1637573.97</v>
      </c>
      <c r="M19" s="22">
        <v>446428</v>
      </c>
      <c r="N19" s="22">
        <v>490003</v>
      </c>
    </row>
    <row r="20" spans="1:14" s="3" customFormat="1">
      <c r="A20" s="49" t="s">
        <v>166</v>
      </c>
      <c r="B20" s="133"/>
      <c r="C20" s="86"/>
      <c r="D20" s="86"/>
      <c r="E20" s="86">
        <v>0.84517567724234421</v>
      </c>
      <c r="F20" s="86">
        <v>0.81</v>
      </c>
      <c r="G20" s="148">
        <v>0.82758783862117213</v>
      </c>
      <c r="H20" s="86">
        <v>1.1000000000000001</v>
      </c>
      <c r="I20" s="86">
        <v>0.97</v>
      </c>
      <c r="J20" s="86">
        <v>1.2127512465907793</v>
      </c>
      <c r="K20" s="86">
        <v>1.2182484028809064</v>
      </c>
      <c r="L20" s="148">
        <v>1.131313514676086</v>
      </c>
      <c r="M20" s="211">
        <v>1.057497199996416</v>
      </c>
      <c r="N20" s="211">
        <v>0.9365563505047646</v>
      </c>
    </row>
    <row r="21" spans="1:14" s="3" customFormat="1">
      <c r="A21" s="49" t="s">
        <v>167</v>
      </c>
      <c r="B21" s="123"/>
      <c r="C21" s="88"/>
      <c r="D21" s="88"/>
      <c r="E21" s="88">
        <v>0.9078899052196</v>
      </c>
      <c r="F21" s="88">
        <v>0.89859999999999995</v>
      </c>
      <c r="G21" s="123">
        <v>0.90324495260979998</v>
      </c>
      <c r="H21" s="88">
        <v>0.91400000000000003</v>
      </c>
      <c r="I21" s="88">
        <v>0.90700000000000003</v>
      </c>
      <c r="J21" s="88">
        <v>0.91261244702433764</v>
      </c>
      <c r="K21" s="88">
        <v>0.89517760791366907</v>
      </c>
      <c r="L21" s="123">
        <v>0.90666313692309664</v>
      </c>
      <c r="M21" s="99">
        <v>0.88566342284528521</v>
      </c>
      <c r="N21" s="99">
        <v>0.88491250859062331</v>
      </c>
    </row>
    <row r="22" spans="1:14" s="3" customFormat="1">
      <c r="A22" s="134"/>
      <c r="B22" s="70"/>
      <c r="C22" s="35"/>
      <c r="D22" s="35"/>
      <c r="E22" s="35"/>
      <c r="F22" s="35"/>
      <c r="G22" s="70"/>
      <c r="H22" s="35"/>
      <c r="I22" s="35"/>
      <c r="J22" s="35"/>
      <c r="K22" s="35"/>
      <c r="L22" s="70"/>
      <c r="M22" s="22"/>
      <c r="N22" s="22"/>
    </row>
    <row r="23" spans="1:14" s="3" customFormat="1">
      <c r="A23" s="81" t="s">
        <v>169</v>
      </c>
      <c r="B23" s="72"/>
      <c r="C23" s="68"/>
      <c r="D23" s="68"/>
      <c r="E23" s="68">
        <v>8214</v>
      </c>
      <c r="F23" s="68">
        <v>9591</v>
      </c>
      <c r="G23" s="73">
        <v>17805</v>
      </c>
      <c r="H23" s="68">
        <v>11895</v>
      </c>
      <c r="I23" s="68">
        <v>10580</v>
      </c>
      <c r="J23" s="68">
        <v>14975</v>
      </c>
      <c r="K23" s="68">
        <v>16679</v>
      </c>
      <c r="L23" s="73">
        <v>54129</v>
      </c>
      <c r="M23" s="20">
        <v>13101.2</v>
      </c>
      <c r="N23" s="20">
        <v>12917</v>
      </c>
    </row>
    <row r="24" spans="1:14" s="3" customFormat="1">
      <c r="A24" s="81" t="s">
        <v>168</v>
      </c>
      <c r="B24" s="72"/>
      <c r="C24" s="68"/>
      <c r="D24" s="68"/>
      <c r="E24" s="68">
        <v>8214</v>
      </c>
      <c r="F24" s="68">
        <v>9591</v>
      </c>
      <c r="G24" s="73">
        <v>17805</v>
      </c>
      <c r="H24" s="68">
        <v>11895</v>
      </c>
      <c r="I24" s="68">
        <v>10580</v>
      </c>
      <c r="J24" s="68">
        <v>14975</v>
      </c>
      <c r="K24" s="68">
        <v>16679</v>
      </c>
      <c r="L24" s="73">
        <v>54129</v>
      </c>
      <c r="M24" s="20">
        <v>13101.2</v>
      </c>
      <c r="N24" s="20">
        <v>12917</v>
      </c>
    </row>
    <row r="25" spans="1:14" s="3" customFormat="1">
      <c r="A25" s="134"/>
      <c r="B25" s="70"/>
      <c r="C25" s="35"/>
      <c r="D25" s="35"/>
      <c r="E25" s="35"/>
      <c r="F25" s="35"/>
      <c r="G25" s="70"/>
      <c r="H25" s="35"/>
      <c r="I25" s="35"/>
      <c r="J25" s="35"/>
      <c r="K25" s="35"/>
      <c r="L25" s="70"/>
      <c r="M25" s="22"/>
      <c r="N25" s="22"/>
    </row>
    <row r="26" spans="1:14" s="3" customFormat="1">
      <c r="A26" s="81" t="s">
        <v>158</v>
      </c>
      <c r="B26" s="73"/>
      <c r="C26" s="68"/>
      <c r="D26" s="68"/>
      <c r="E26" s="68">
        <v>958.85074263452645</v>
      </c>
      <c r="F26" s="68">
        <v>1486.8613138686133</v>
      </c>
      <c r="G26" s="73">
        <v>1243</v>
      </c>
      <c r="H26" s="68">
        <v>1151.0882083441916</v>
      </c>
      <c r="I26" s="68">
        <v>1203</v>
      </c>
      <c r="J26" s="68">
        <v>899.23205342237065</v>
      </c>
      <c r="K26" s="68">
        <v>692.48755920618737</v>
      </c>
      <c r="L26" s="73">
        <v>950.3517803280082</v>
      </c>
      <c r="M26" s="20">
        <v>1069.1362893144017</v>
      </c>
      <c r="N26" s="20">
        <v>1166.7003076868191</v>
      </c>
    </row>
    <row r="27" spans="1:14" s="3" customFormat="1">
      <c r="A27" s="81" t="s">
        <v>1</v>
      </c>
      <c r="B27" s="73"/>
      <c r="C27" s="68"/>
      <c r="D27" s="68"/>
      <c r="E27" s="68">
        <v>1306.8458576820062</v>
      </c>
      <c r="F27" s="68">
        <v>1514.9113660062565</v>
      </c>
      <c r="G27" s="73">
        <v>1419</v>
      </c>
      <c r="H27" s="68">
        <v>1421.8894222281999</v>
      </c>
      <c r="I27" s="68">
        <v>1434</v>
      </c>
      <c r="J27" s="68">
        <v>1181.9305930304261</v>
      </c>
      <c r="K27" s="68">
        <v>712.70267011775331</v>
      </c>
      <c r="L27" s="73">
        <v>1139.4949189127344</v>
      </c>
      <c r="M27" s="20">
        <v>1194.8399866223244</v>
      </c>
      <c r="N27" s="20">
        <v>1363.6366099686963</v>
      </c>
    </row>
    <row r="28" spans="1:14" s="3" customFormat="1">
      <c r="A28" s="149"/>
      <c r="B28" s="79"/>
      <c r="C28" s="68"/>
      <c r="D28" s="68"/>
      <c r="E28" s="68"/>
      <c r="F28" s="68"/>
      <c r="G28" s="135"/>
      <c r="H28" s="68"/>
      <c r="I28" s="68"/>
      <c r="J28" s="68"/>
      <c r="K28" s="68"/>
      <c r="L28" s="135"/>
      <c r="M28" s="128"/>
      <c r="N28" s="128"/>
    </row>
    <row r="29" spans="1:14" s="3" customFormat="1">
      <c r="B29" s="73"/>
      <c r="C29" s="168"/>
      <c r="D29" s="165"/>
      <c r="E29" s="165"/>
      <c r="F29" s="165"/>
      <c r="G29" s="170"/>
      <c r="H29" s="165"/>
      <c r="I29" s="165"/>
      <c r="J29" s="165"/>
      <c r="K29" s="165"/>
      <c r="L29" s="170"/>
      <c r="M29" s="213"/>
      <c r="N29" s="213"/>
    </row>
    <row r="30" spans="1:14" s="3" customFormat="1">
      <c r="A30" s="90" t="s">
        <v>281</v>
      </c>
      <c r="B30" s="73"/>
      <c r="C30" s="212"/>
      <c r="D30" s="104"/>
      <c r="E30" s="104">
        <v>15679.941999999999</v>
      </c>
      <c r="F30" s="104">
        <v>19091.331999999999</v>
      </c>
      <c r="G30" s="69">
        <v>34771</v>
      </c>
      <c r="H30" s="104">
        <v>24629.116000000002</v>
      </c>
      <c r="I30" s="104">
        <v>24608.646000000001</v>
      </c>
      <c r="J30" s="104">
        <v>37564.129999999997</v>
      </c>
      <c r="K30" s="104">
        <v>44993.004999999997</v>
      </c>
      <c r="L30" s="69">
        <v>131794.897</v>
      </c>
      <c r="M30" s="214">
        <v>37804</v>
      </c>
      <c r="N30" s="104">
        <v>42516</v>
      </c>
    </row>
    <row r="31" spans="1:14" s="90" customFormat="1">
      <c r="A31" s="113" t="s">
        <v>17</v>
      </c>
      <c r="B31" s="73"/>
      <c r="C31" s="167">
        <v>0</v>
      </c>
      <c r="D31" s="104">
        <v>0</v>
      </c>
      <c r="E31" s="104">
        <v>15444</v>
      </c>
      <c r="F31" s="169">
        <v>18806</v>
      </c>
      <c r="G31" s="69">
        <v>34250</v>
      </c>
      <c r="H31" s="167">
        <v>24262</v>
      </c>
      <c r="I31" s="104">
        <v>24217</v>
      </c>
      <c r="J31" s="104">
        <v>37002</v>
      </c>
      <c r="K31" s="169">
        <v>43930</v>
      </c>
      <c r="L31" s="69">
        <v>129411</v>
      </c>
      <c r="M31" s="214">
        <v>37127</v>
      </c>
      <c r="N31" s="213">
        <v>41751</v>
      </c>
    </row>
    <row r="32" spans="1:14" s="90" customFormat="1">
      <c r="A32" s="113" t="s">
        <v>18</v>
      </c>
      <c r="B32" s="73"/>
      <c r="C32" s="104">
        <v>0</v>
      </c>
      <c r="D32" s="104">
        <v>0</v>
      </c>
      <c r="E32" s="104">
        <v>-8723</v>
      </c>
      <c r="F32" s="104">
        <v>-16958</v>
      </c>
      <c r="G32" s="69">
        <v>-25681</v>
      </c>
      <c r="H32" s="104">
        <v>-16556</v>
      </c>
      <c r="I32" s="104">
        <v>-14851</v>
      </c>
      <c r="J32" s="104">
        <v>-15570</v>
      </c>
      <c r="K32" s="104">
        <v>-18433</v>
      </c>
      <c r="L32" s="69">
        <v>-65410</v>
      </c>
      <c r="M32" s="20">
        <v>-16514</v>
      </c>
      <c r="N32" s="20">
        <v>-18036</v>
      </c>
    </row>
    <row r="33" spans="1:14" s="3" customFormat="1">
      <c r="A33" s="115" t="s">
        <v>32</v>
      </c>
      <c r="B33" s="72"/>
      <c r="C33" s="35">
        <v>0</v>
      </c>
      <c r="D33" s="35">
        <v>0</v>
      </c>
      <c r="E33" s="35">
        <v>847</v>
      </c>
      <c r="F33" s="35">
        <v>2699</v>
      </c>
      <c r="G33" s="71">
        <v>3546</v>
      </c>
      <c r="H33" s="35">
        <v>3404</v>
      </c>
      <c r="I33" s="35">
        <v>2583</v>
      </c>
      <c r="J33" s="35">
        <v>2440</v>
      </c>
      <c r="K33" s="35">
        <v>6027</v>
      </c>
      <c r="L33" s="71">
        <v>14454</v>
      </c>
      <c r="M33" s="22">
        <v>2507</v>
      </c>
      <c r="N33" s="35">
        <v>5472</v>
      </c>
    </row>
    <row r="34" spans="1:14" s="3" customFormat="1">
      <c r="A34" s="117"/>
      <c r="B34" s="73"/>
      <c r="C34" s="68"/>
      <c r="D34" s="68"/>
      <c r="E34" s="68"/>
      <c r="F34" s="68"/>
      <c r="G34" s="71"/>
      <c r="H34" s="68"/>
      <c r="I34" s="68"/>
      <c r="J34" s="68"/>
      <c r="K34" s="68"/>
      <c r="L34" s="71"/>
      <c r="M34" s="20"/>
      <c r="N34" s="20"/>
    </row>
    <row r="35" spans="1:14" s="90" customFormat="1">
      <c r="A35" s="81" t="s">
        <v>160</v>
      </c>
      <c r="B35" s="73"/>
      <c r="C35" s="68">
        <v>0</v>
      </c>
      <c r="D35" s="68">
        <v>0</v>
      </c>
      <c r="E35" s="68">
        <v>6721</v>
      </c>
      <c r="F35" s="68">
        <v>1848</v>
      </c>
      <c r="G35" s="69">
        <v>8569</v>
      </c>
      <c r="H35" s="68">
        <v>7706</v>
      </c>
      <c r="I35" s="68">
        <v>9366</v>
      </c>
      <c r="J35" s="68">
        <v>21432</v>
      </c>
      <c r="K35" s="68">
        <v>25497</v>
      </c>
      <c r="L35" s="69">
        <v>64001</v>
      </c>
      <c r="M35" s="20">
        <v>20613</v>
      </c>
      <c r="N35" s="20">
        <v>23715</v>
      </c>
    </row>
    <row r="36" spans="1:14" s="3" customFormat="1">
      <c r="A36" s="119"/>
      <c r="B36" s="73"/>
      <c r="C36" s="35"/>
      <c r="D36" s="35"/>
      <c r="E36" s="35"/>
      <c r="F36" s="68"/>
      <c r="G36" s="71"/>
      <c r="H36" s="68"/>
      <c r="I36" s="68"/>
      <c r="J36" s="68"/>
      <c r="K36" s="68"/>
      <c r="L36" s="71"/>
      <c r="M36" s="20"/>
      <c r="N36" s="20"/>
    </row>
    <row r="37" spans="1:14" s="3" customFormat="1">
      <c r="A37" s="84" t="s">
        <v>20</v>
      </c>
      <c r="B37" s="72"/>
      <c r="C37" s="35">
        <v>-218</v>
      </c>
      <c r="D37" s="35">
        <v>-2257</v>
      </c>
      <c r="E37" s="35">
        <v>-671</v>
      </c>
      <c r="F37" s="35">
        <v>1062</v>
      </c>
      <c r="G37" s="71">
        <v>-2084</v>
      </c>
      <c r="H37" s="35">
        <v>-1067</v>
      </c>
      <c r="I37" s="35">
        <v>-930</v>
      </c>
      <c r="J37" s="35">
        <v>-941</v>
      </c>
      <c r="K37" s="35">
        <v>130</v>
      </c>
      <c r="L37" s="71">
        <v>-2808</v>
      </c>
      <c r="M37" s="22">
        <v>-803</v>
      </c>
      <c r="N37" s="22">
        <v>-1475</v>
      </c>
    </row>
    <row r="38" spans="1:14" s="3" customFormat="1">
      <c r="A38" s="84" t="s">
        <v>22</v>
      </c>
      <c r="B38" s="73"/>
      <c r="C38" s="61">
        <v>0</v>
      </c>
      <c r="D38" s="61">
        <v>0</v>
      </c>
      <c r="E38" s="61">
        <v>0</v>
      </c>
      <c r="F38" s="35">
        <v>0</v>
      </c>
      <c r="G38" s="71">
        <v>0</v>
      </c>
      <c r="H38" s="35">
        <v>0</v>
      </c>
      <c r="I38" s="35">
        <v>0</v>
      </c>
      <c r="J38" s="35">
        <v>0</v>
      </c>
      <c r="K38" s="35">
        <v>-1134</v>
      </c>
      <c r="L38" s="71">
        <v>-1134</v>
      </c>
      <c r="M38" s="22">
        <v>-237</v>
      </c>
      <c r="N38" s="22">
        <v>-423</v>
      </c>
    </row>
    <row r="39" spans="1:14" s="3" customFormat="1">
      <c r="A39" s="84" t="s">
        <v>23</v>
      </c>
      <c r="B39" s="73"/>
      <c r="C39" s="27"/>
      <c r="D39" s="27"/>
      <c r="E39" s="27">
        <v>0</v>
      </c>
      <c r="F39" s="35">
        <v>0</v>
      </c>
      <c r="G39" s="71">
        <v>0</v>
      </c>
      <c r="H39" s="35">
        <v>0</v>
      </c>
      <c r="I39" s="35">
        <v>0</v>
      </c>
      <c r="J39" s="35">
        <v>0</v>
      </c>
      <c r="K39" s="35"/>
      <c r="L39" s="71"/>
      <c r="M39" s="22"/>
      <c r="N39" s="22"/>
    </row>
    <row r="40" spans="1:14" s="3" customFormat="1">
      <c r="A40" s="84"/>
      <c r="B40" s="73"/>
      <c r="C40" s="27"/>
      <c r="D40" s="27"/>
      <c r="E40" s="27"/>
      <c r="F40" s="35"/>
      <c r="G40" s="71"/>
      <c r="H40" s="35"/>
      <c r="I40" s="35"/>
      <c r="J40" s="35"/>
      <c r="K40" s="35"/>
      <c r="L40" s="71"/>
      <c r="M40" s="22"/>
      <c r="N40" s="22"/>
    </row>
    <row r="41" spans="1:14" s="3" customFormat="1">
      <c r="A41" s="81" t="s">
        <v>24</v>
      </c>
      <c r="B41" s="73"/>
      <c r="C41" s="51">
        <v>-66</v>
      </c>
      <c r="D41" s="51">
        <v>-2257</v>
      </c>
      <c r="E41" s="51">
        <v>6050</v>
      </c>
      <c r="F41" s="68">
        <v>2758</v>
      </c>
      <c r="G41" s="69">
        <v>6485</v>
      </c>
      <c r="H41" s="68">
        <v>6639</v>
      </c>
      <c r="I41" s="68">
        <v>8436</v>
      </c>
      <c r="J41" s="68">
        <v>20491</v>
      </c>
      <c r="K41" s="68">
        <v>24493</v>
      </c>
      <c r="L41" s="69">
        <v>60059</v>
      </c>
      <c r="M41" s="20">
        <v>19573</v>
      </c>
      <c r="N41" s="20">
        <v>21817</v>
      </c>
    </row>
    <row r="42" spans="1:14" s="3" customFormat="1">
      <c r="A42" s="84"/>
      <c r="B42" s="73"/>
      <c r="C42" s="35"/>
      <c r="D42" s="35"/>
      <c r="E42" s="35"/>
      <c r="F42" s="68"/>
      <c r="G42" s="71"/>
      <c r="H42" s="68"/>
      <c r="I42" s="68"/>
      <c r="J42" s="68"/>
      <c r="K42" s="68"/>
      <c r="L42" s="71"/>
      <c r="M42" s="20"/>
      <c r="N42" s="20"/>
    </row>
    <row r="43" spans="1:14" s="3" customFormat="1">
      <c r="A43" s="84" t="s">
        <v>25</v>
      </c>
      <c r="B43" s="72"/>
      <c r="C43" s="61">
        <v>9932</v>
      </c>
      <c r="D43" s="61">
        <v>-11167</v>
      </c>
      <c r="E43" s="61">
        <v>112</v>
      </c>
      <c r="F43" s="35">
        <v>-1975</v>
      </c>
      <c r="G43" s="71">
        <v>-3098</v>
      </c>
      <c r="H43" s="35">
        <v>-1093</v>
      </c>
      <c r="I43" s="35">
        <v>-3394</v>
      </c>
      <c r="J43" s="35">
        <v>-1345</v>
      </c>
      <c r="K43" s="35">
        <v>-6515</v>
      </c>
      <c r="L43" s="71">
        <v>-12347</v>
      </c>
      <c r="M43" s="22">
        <v>-3740</v>
      </c>
      <c r="N43" s="22">
        <v>-4448</v>
      </c>
    </row>
    <row r="44" spans="1:14" s="3" customFormat="1">
      <c r="A44" s="84" t="s">
        <v>26</v>
      </c>
      <c r="B44" s="72"/>
      <c r="C44" s="27">
        <v>-56</v>
      </c>
      <c r="D44" s="27">
        <v>-17</v>
      </c>
      <c r="E44" s="27">
        <v>-439</v>
      </c>
      <c r="F44" s="35">
        <v>-1087</v>
      </c>
      <c r="G44" s="71">
        <v>-1599</v>
      </c>
      <c r="H44" s="35">
        <v>-22</v>
      </c>
      <c r="I44" s="35">
        <v>3</v>
      </c>
      <c r="J44" s="35">
        <v>-26</v>
      </c>
      <c r="K44" s="35">
        <v>119</v>
      </c>
      <c r="L44" s="71">
        <v>74</v>
      </c>
      <c r="M44" s="22">
        <v>-6</v>
      </c>
      <c r="N44" s="22">
        <v>-20</v>
      </c>
    </row>
    <row r="45" spans="1:14" s="3" customFormat="1">
      <c r="A45" s="84"/>
      <c r="B45" s="73"/>
      <c r="C45" s="27"/>
      <c r="D45" s="27"/>
      <c r="E45" s="27"/>
      <c r="F45" s="35"/>
      <c r="G45" s="71"/>
      <c r="H45" s="35"/>
      <c r="I45" s="35"/>
      <c r="J45" s="35"/>
      <c r="K45" s="35"/>
      <c r="L45" s="71"/>
      <c r="M45" s="22"/>
      <c r="N45" s="22"/>
    </row>
    <row r="46" spans="1:14" s="3" customFormat="1">
      <c r="A46" s="31" t="s">
        <v>27</v>
      </c>
      <c r="B46" s="73"/>
      <c r="C46" s="68">
        <v>9810</v>
      </c>
      <c r="D46" s="68">
        <v>-13441</v>
      </c>
      <c r="E46" s="68">
        <v>5723</v>
      </c>
      <c r="F46" s="68">
        <v>-304</v>
      </c>
      <c r="G46" s="69">
        <v>1788</v>
      </c>
      <c r="H46" s="68">
        <v>-1913</v>
      </c>
      <c r="I46" s="68">
        <v>-6404</v>
      </c>
      <c r="J46" s="68">
        <v>19120</v>
      </c>
      <c r="K46" s="68">
        <v>18097</v>
      </c>
      <c r="L46" s="69">
        <v>47786</v>
      </c>
      <c r="M46" s="20">
        <v>15827</v>
      </c>
      <c r="N46" s="20">
        <v>17349</v>
      </c>
    </row>
    <row r="47" spans="1:14" s="3" customFormat="1">
      <c r="A47" s="33"/>
      <c r="B47" s="73"/>
      <c r="C47" s="27"/>
      <c r="D47" s="27"/>
      <c r="E47" s="27"/>
      <c r="F47" s="68"/>
      <c r="G47" s="71"/>
      <c r="H47" s="68"/>
      <c r="I47" s="68"/>
      <c r="J47" s="68"/>
      <c r="K47" s="68"/>
      <c r="L47" s="71"/>
      <c r="M47" s="20"/>
      <c r="N47" s="20"/>
    </row>
    <row r="48" spans="1:14" s="3" customFormat="1">
      <c r="A48" s="33" t="s">
        <v>28</v>
      </c>
      <c r="B48" s="73"/>
      <c r="C48" s="35">
        <v>0</v>
      </c>
      <c r="D48" s="35">
        <v>0</v>
      </c>
      <c r="E48" s="35">
        <v>-18</v>
      </c>
      <c r="F48" s="35">
        <v>-494</v>
      </c>
      <c r="G48" s="71">
        <v>-512</v>
      </c>
      <c r="H48" s="35">
        <v>-1180</v>
      </c>
      <c r="I48" s="35">
        <v>-894</v>
      </c>
      <c r="J48" s="35">
        <v>3937</v>
      </c>
      <c r="K48" s="35">
        <v>-14873</v>
      </c>
      <c r="L48" s="71">
        <v>-13010</v>
      </c>
      <c r="M48" s="22">
        <v>-5998</v>
      </c>
      <c r="N48" s="22">
        <v>-7101</v>
      </c>
    </row>
    <row r="49" spans="1:14" s="3" customFormat="1">
      <c r="A49" s="33" t="s">
        <v>29</v>
      </c>
      <c r="B49" s="73"/>
      <c r="C49" s="35">
        <v>-473</v>
      </c>
      <c r="D49" s="35">
        <v>4729</v>
      </c>
      <c r="E49" s="35">
        <v>-1709</v>
      </c>
      <c r="F49" s="35">
        <v>7068</v>
      </c>
      <c r="G49" s="71">
        <v>9615</v>
      </c>
      <c r="H49" s="35">
        <v>-733</v>
      </c>
      <c r="I49" s="35">
        <v>-5510</v>
      </c>
      <c r="J49" s="35">
        <v>257</v>
      </c>
      <c r="K49" s="35">
        <v>-4407</v>
      </c>
      <c r="L49" s="71">
        <v>-10393</v>
      </c>
      <c r="M49" s="22">
        <v>1241</v>
      </c>
      <c r="N49" s="22">
        <v>5875</v>
      </c>
    </row>
    <row r="50" spans="1:14" s="3" customFormat="1">
      <c r="A50" s="84"/>
      <c r="B50" s="73"/>
      <c r="C50" s="61"/>
      <c r="D50" s="61"/>
      <c r="E50" s="61"/>
      <c r="F50" s="35"/>
      <c r="G50" s="71"/>
      <c r="H50" s="35"/>
      <c r="I50" s="35"/>
      <c r="J50" s="35"/>
      <c r="K50" s="35"/>
      <c r="L50" s="71"/>
      <c r="M50" s="22"/>
      <c r="N50" s="22"/>
    </row>
    <row r="51" spans="1:14" s="3" customFormat="1">
      <c r="A51" s="31" t="s">
        <v>31</v>
      </c>
      <c r="B51" s="73"/>
      <c r="C51" s="51">
        <v>9337</v>
      </c>
      <c r="D51" s="51">
        <v>-8712</v>
      </c>
      <c r="E51" s="51">
        <v>3996</v>
      </c>
      <c r="F51" s="68">
        <v>6270</v>
      </c>
      <c r="G51" s="69">
        <v>10891</v>
      </c>
      <c r="H51" s="68">
        <v>3611</v>
      </c>
      <c r="I51" s="68">
        <v>-1359</v>
      </c>
      <c r="J51" s="68">
        <v>23314</v>
      </c>
      <c r="K51" s="68">
        <v>-1183</v>
      </c>
      <c r="L51" s="69">
        <v>24383</v>
      </c>
      <c r="M51" s="20">
        <v>11070</v>
      </c>
      <c r="N51" s="20">
        <v>16123</v>
      </c>
    </row>
    <row r="52" spans="1:14" s="3" customFormat="1">
      <c r="A52" s="84"/>
      <c r="B52" s="73"/>
      <c r="C52" s="27"/>
      <c r="D52" s="27"/>
      <c r="E52" s="27"/>
      <c r="F52" s="68"/>
      <c r="G52" s="71"/>
      <c r="H52" s="68"/>
      <c r="I52" s="68"/>
      <c r="J52" s="68"/>
      <c r="K52" s="68"/>
      <c r="L52" s="71"/>
      <c r="M52" s="20"/>
      <c r="N52" s="20"/>
    </row>
    <row r="53" spans="1:14" s="3" customFormat="1">
      <c r="A53" s="81" t="s">
        <v>161</v>
      </c>
      <c r="B53" s="73"/>
      <c r="C53" s="51">
        <v>5745</v>
      </c>
      <c r="D53" s="51">
        <v>36476</v>
      </c>
      <c r="E53" s="51">
        <v>767</v>
      </c>
      <c r="F53" s="68">
        <v>3112</v>
      </c>
      <c r="G53" s="69">
        <v>46100</v>
      </c>
      <c r="H53" s="68">
        <v>2882</v>
      </c>
      <c r="I53" s="68">
        <v>2624</v>
      </c>
      <c r="J53" s="68">
        <v>6273</v>
      </c>
      <c r="K53" s="68">
        <v>2086</v>
      </c>
      <c r="L53" s="69">
        <v>13865</v>
      </c>
      <c r="M53" s="20">
        <v>2059</v>
      </c>
      <c r="N53" s="20">
        <v>-7728</v>
      </c>
    </row>
    <row r="54" spans="1:14" s="3" customFormat="1">
      <c r="A54" s="84" t="s">
        <v>282</v>
      </c>
      <c r="B54" s="73"/>
      <c r="C54" s="51"/>
      <c r="D54" s="51"/>
      <c r="E54" s="51"/>
      <c r="F54" s="68"/>
      <c r="G54" s="69"/>
      <c r="H54" s="68"/>
      <c r="I54" s="68"/>
      <c r="J54" s="68"/>
      <c r="K54" s="68"/>
      <c r="L54" s="69"/>
      <c r="M54" s="22">
        <v>969</v>
      </c>
      <c r="N54" s="22">
        <v>1141</v>
      </c>
    </row>
    <row r="55" spans="1:14" s="3" customFormat="1">
      <c r="A55" s="84" t="s">
        <v>283</v>
      </c>
      <c r="B55" s="73"/>
      <c r="C55" s="51"/>
      <c r="D55" s="51"/>
      <c r="E55" s="51"/>
      <c r="F55" s="68"/>
      <c r="G55" s="69"/>
      <c r="H55" s="68"/>
      <c r="I55" s="68"/>
      <c r="J55" s="68"/>
      <c r="K55" s="68"/>
      <c r="L55" s="69"/>
      <c r="M55" s="22">
        <v>0</v>
      </c>
      <c r="N55" s="22">
        <v>77</v>
      </c>
    </row>
    <row r="56" spans="1:14" s="3" customFormat="1">
      <c r="A56" s="84" t="s">
        <v>284</v>
      </c>
      <c r="B56" s="73"/>
      <c r="C56" s="51"/>
      <c r="D56" s="51"/>
      <c r="E56" s="51"/>
      <c r="F56" s="68"/>
      <c r="G56" s="69"/>
      <c r="H56" s="68"/>
      <c r="I56" s="68"/>
      <c r="J56" s="68"/>
      <c r="K56" s="68"/>
      <c r="L56" s="69"/>
      <c r="M56" s="22">
        <v>1090</v>
      </c>
      <c r="N56" s="22">
        <v>6510</v>
      </c>
    </row>
    <row r="57" spans="1:14" s="90" customFormat="1">
      <c r="A57" s="84"/>
      <c r="B57" s="73"/>
      <c r="G57" s="69"/>
      <c r="H57" s="68"/>
      <c r="I57" s="68"/>
      <c r="J57" s="68"/>
      <c r="L57" s="69"/>
      <c r="M57" s="20"/>
      <c r="N57" s="20"/>
    </row>
    <row r="58" spans="1:14" s="3" customFormat="1">
      <c r="A58" s="81" t="s">
        <v>33</v>
      </c>
      <c r="B58" s="73"/>
      <c r="C58" s="68">
        <v>-66</v>
      </c>
      <c r="D58" s="68">
        <v>-2257</v>
      </c>
      <c r="E58" s="68">
        <v>6897</v>
      </c>
      <c r="F58" s="68">
        <v>5457</v>
      </c>
      <c r="G58" s="69">
        <v>10031</v>
      </c>
      <c r="H58" s="68">
        <f>H41+H33</f>
        <v>10043</v>
      </c>
      <c r="I58" s="68">
        <v>11019</v>
      </c>
      <c r="J58" s="68">
        <v>22931</v>
      </c>
      <c r="K58" s="68">
        <v>30520</v>
      </c>
      <c r="L58" s="69">
        <v>74513</v>
      </c>
      <c r="M58" s="20">
        <v>22205</v>
      </c>
      <c r="N58" s="20">
        <v>24709</v>
      </c>
    </row>
    <row r="59" spans="1:14" s="3" customFormat="1">
      <c r="A59" s="121" t="s">
        <v>162</v>
      </c>
      <c r="B59" s="73"/>
      <c r="C59" s="160">
        <v>0</v>
      </c>
      <c r="D59" s="160">
        <v>0</v>
      </c>
      <c r="E59" s="160">
        <v>0.4465811965811966</v>
      </c>
      <c r="F59" s="160">
        <v>0.29017334893119218</v>
      </c>
      <c r="G59" s="123">
        <v>0.29017334893119218</v>
      </c>
      <c r="H59" s="160">
        <f>H58/H31</f>
        <v>0.4139394938587091</v>
      </c>
      <c r="I59" s="160">
        <f>I58/I31</f>
        <v>0.45501094272618409</v>
      </c>
      <c r="J59" s="160">
        <f>J58/J31</f>
        <v>0.61972325820225937</v>
      </c>
      <c r="K59" s="160">
        <f>K58/K31</f>
        <v>0.69474163441839287</v>
      </c>
      <c r="L59" s="123">
        <f>L58/L31</f>
        <v>0.57578567509717105</v>
      </c>
      <c r="M59" s="99">
        <v>0.59808225819484473</v>
      </c>
      <c r="N59" s="99">
        <f>N58/N31</f>
        <v>0.59181816004407084</v>
      </c>
    </row>
    <row r="60" spans="1:14" s="3" customFormat="1">
      <c r="A60" s="126"/>
      <c r="B60" s="79"/>
      <c r="C60" s="77"/>
      <c r="D60" s="77"/>
      <c r="E60" s="77"/>
      <c r="F60" s="77"/>
      <c r="G60" s="130"/>
      <c r="H60" s="77"/>
      <c r="I60" s="77"/>
      <c r="J60" s="77"/>
      <c r="K60" s="77"/>
      <c r="L60" s="130"/>
      <c r="M60" s="128"/>
      <c r="N60" s="128"/>
    </row>
  </sheetData>
  <mergeCells count="1">
    <mergeCell ref="B3:C3"/>
  </mergeCells>
  <phoneticPr fontId="2" type="noConversion"/>
  <hyperlinks>
    <hyperlink ref="B3" location="Index!A1" display="Back to Index" xr:uid="{AC5A6487-FAE8-4667-86A6-51BD5A48DBF1}"/>
    <hyperlink ref="B3:C3" location="Índice!A1" display="Back to Index" xr:uid="{94A6DBC5-595A-4E4F-AD65-DFB8E205D21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6176-7E77-4056-B375-508AF29842BC}">
  <sheetPr>
    <tabColor rgb="FF2D3D70"/>
  </sheetPr>
  <dimension ref="A2:C60"/>
  <sheetViews>
    <sheetView showGridLines="0" topLeftCell="A36" zoomScaleNormal="100" workbookViewId="0">
      <pane xSplit="1" topLeftCell="B1" activePane="topRight" state="frozen"/>
      <selection activeCell="C30" sqref="C30"/>
      <selection pane="topRight" activeCell="C30" sqref="C30"/>
    </sheetView>
  </sheetViews>
  <sheetFormatPr defaultRowHeight="14.4"/>
  <cols>
    <col min="1" max="1" width="47.33203125" style="1" customWidth="1"/>
    <col min="2" max="3" width="11" style="1" bestFit="1" customWidth="1"/>
    <col min="4" max="18" width="10.44140625" style="1" bestFit="1" customWidth="1"/>
    <col min="19" max="19" width="11.6640625" style="1" bestFit="1" customWidth="1"/>
    <col min="20" max="23" width="11.5546875" style="1" bestFit="1" customWidth="1"/>
    <col min="24" max="24" width="10.44140625" style="1" bestFit="1" customWidth="1"/>
    <col min="25" max="16384" width="8.88671875" style="1"/>
  </cols>
  <sheetData>
    <row r="2" spans="1:3" ht="15" thickBot="1"/>
    <row r="3" spans="1:3" ht="21.6" thickBot="1">
      <c r="B3" s="283" t="s">
        <v>16</v>
      </c>
      <c r="C3" s="284"/>
    </row>
    <row r="5" spans="1:3">
      <c r="A5" s="8"/>
    </row>
    <row r="6" spans="1:3">
      <c r="A6" s="45"/>
      <c r="B6" s="10" t="s">
        <v>280</v>
      </c>
      <c r="C6" s="10" t="s">
        <v>288</v>
      </c>
    </row>
    <row r="7" spans="1:3">
      <c r="A7" s="13" t="s">
        <v>11</v>
      </c>
      <c r="B7" s="46"/>
      <c r="C7" s="46"/>
    </row>
    <row r="8" spans="1:3">
      <c r="A8" s="17"/>
      <c r="B8" s="3"/>
      <c r="C8" s="3"/>
    </row>
    <row r="9" spans="1:3" s="3" customFormat="1">
      <c r="A9" s="81" t="s">
        <v>133</v>
      </c>
      <c r="B9" s="35"/>
      <c r="C9" s="35"/>
    </row>
    <row r="10" spans="1:3" s="3" customFormat="1">
      <c r="A10" s="84" t="s">
        <v>137</v>
      </c>
      <c r="B10" s="27"/>
      <c r="C10" s="27"/>
    </row>
    <row r="11" spans="1:3" s="3" customFormat="1">
      <c r="A11" s="84" t="s">
        <v>138</v>
      </c>
      <c r="B11" s="27"/>
      <c r="C11" s="27"/>
    </row>
    <row r="12" spans="1:3" s="3" customFormat="1">
      <c r="A12" s="84" t="s">
        <v>139</v>
      </c>
      <c r="B12" s="35"/>
      <c r="C12" s="35"/>
    </row>
    <row r="13" spans="1:3" s="3" customFormat="1">
      <c r="A13" s="33"/>
    </row>
    <row r="14" spans="1:3" s="3" customFormat="1">
      <c r="A14" s="81" t="s">
        <v>143</v>
      </c>
      <c r="B14" s="20"/>
      <c r="C14" s="20">
        <v>899634</v>
      </c>
    </row>
    <row r="15" spans="1:3" s="3" customFormat="1">
      <c r="A15" s="31" t="s">
        <v>163</v>
      </c>
      <c r="B15" s="20"/>
      <c r="C15" s="20">
        <v>2612249.6918124999</v>
      </c>
    </row>
    <row r="16" spans="1:3" s="3" customFormat="1">
      <c r="A16" s="39"/>
      <c r="B16" s="22"/>
      <c r="C16" s="22"/>
    </row>
    <row r="17" spans="1:3" s="3" customFormat="1">
      <c r="A17" s="49" t="s">
        <v>164</v>
      </c>
      <c r="B17" s="211"/>
      <c r="C17" s="211">
        <v>2.9036797984167988</v>
      </c>
    </row>
    <row r="18" spans="1:3" s="3" customFormat="1">
      <c r="A18" s="39"/>
      <c r="B18" s="22"/>
      <c r="C18" s="22"/>
    </row>
    <row r="19" spans="1:3" s="3" customFormat="1">
      <c r="A19" s="49" t="s">
        <v>165</v>
      </c>
      <c r="B19" s="22"/>
      <c r="C19" s="22">
        <v>145417.63930480002</v>
      </c>
    </row>
    <row r="20" spans="1:3" s="3" customFormat="1">
      <c r="A20" s="49" t="s">
        <v>166</v>
      </c>
      <c r="B20" s="211"/>
      <c r="C20" s="211">
        <v>0.70294457638134822</v>
      </c>
    </row>
    <row r="21" spans="1:3" s="3" customFormat="1">
      <c r="A21" s="49" t="s">
        <v>167</v>
      </c>
      <c r="B21" s="99"/>
      <c r="C21" s="99">
        <v>0.76502889654137207</v>
      </c>
    </row>
    <row r="22" spans="1:3" s="3" customFormat="1">
      <c r="A22" s="134"/>
      <c r="B22" s="22"/>
      <c r="C22" s="22"/>
    </row>
    <row r="23" spans="1:3" s="3" customFormat="1">
      <c r="A23" s="81" t="s">
        <v>169</v>
      </c>
      <c r="B23" s="20"/>
      <c r="C23" s="20">
        <v>2577</v>
      </c>
    </row>
    <row r="24" spans="1:3" s="3" customFormat="1">
      <c r="A24" s="81" t="s">
        <v>168</v>
      </c>
      <c r="B24" s="20"/>
      <c r="C24" s="20">
        <v>1190</v>
      </c>
    </row>
    <row r="25" spans="1:3" s="3" customFormat="1">
      <c r="A25" s="134"/>
      <c r="B25" s="22"/>
      <c r="C25" s="22"/>
    </row>
    <row r="26" spans="1:3" s="3" customFormat="1">
      <c r="A26" s="81" t="s">
        <v>158</v>
      </c>
      <c r="B26" s="20"/>
      <c r="C26" s="20">
        <v>936.13445378151266</v>
      </c>
    </row>
    <row r="27" spans="1:3" s="3" customFormat="1">
      <c r="A27" s="81" t="s">
        <v>1</v>
      </c>
      <c r="B27" s="20"/>
      <c r="C27" s="20">
        <v>1441.4415411241316</v>
      </c>
    </row>
    <row r="28" spans="1:3" s="3" customFormat="1">
      <c r="A28" s="149"/>
      <c r="B28" s="128"/>
      <c r="C28" s="128"/>
    </row>
    <row r="29" spans="1:3" s="3" customFormat="1">
      <c r="B29" s="213"/>
      <c r="C29" s="213"/>
    </row>
    <row r="30" spans="1:3" s="3" customFormat="1">
      <c r="A30" s="90" t="s">
        <v>281</v>
      </c>
      <c r="B30" s="214"/>
      <c r="C30" s="104">
        <v>3898</v>
      </c>
    </row>
    <row r="31" spans="1:3" s="90" customFormat="1">
      <c r="A31" s="113" t="s">
        <v>17</v>
      </c>
      <c r="B31" s="214"/>
      <c r="C31" s="213">
        <v>3690</v>
      </c>
    </row>
    <row r="32" spans="1:3" s="90" customFormat="1">
      <c r="A32" s="113" t="s">
        <v>18</v>
      </c>
      <c r="B32" s="20"/>
      <c r="C32" s="20">
        <v>-1114</v>
      </c>
    </row>
    <row r="33" spans="1:3" s="3" customFormat="1">
      <c r="A33" s="115" t="s">
        <v>32</v>
      </c>
      <c r="B33" s="22"/>
      <c r="C33" s="35"/>
    </row>
    <row r="34" spans="1:3" s="3" customFormat="1">
      <c r="A34" s="117"/>
      <c r="B34" s="20"/>
      <c r="C34" s="20"/>
    </row>
    <row r="35" spans="1:3" s="90" customFormat="1">
      <c r="A35" s="81" t="s">
        <v>160</v>
      </c>
      <c r="B35" s="20"/>
      <c r="C35" s="20">
        <v>2576</v>
      </c>
    </row>
    <row r="36" spans="1:3" s="3" customFormat="1">
      <c r="A36" s="119"/>
      <c r="B36" s="20"/>
      <c r="C36" s="20"/>
    </row>
    <row r="37" spans="1:3" s="3" customFormat="1">
      <c r="A37" s="84" t="s">
        <v>20</v>
      </c>
      <c r="B37" s="22"/>
      <c r="C37" s="22">
        <v>-378</v>
      </c>
    </row>
    <row r="38" spans="1:3" s="3" customFormat="1">
      <c r="A38" s="84" t="s">
        <v>22</v>
      </c>
      <c r="B38" s="22"/>
      <c r="C38" s="22">
        <v>0</v>
      </c>
    </row>
    <row r="39" spans="1:3" s="3" customFormat="1">
      <c r="A39" s="84" t="s">
        <v>23</v>
      </c>
      <c r="B39" s="22"/>
      <c r="C39" s="22">
        <v>0</v>
      </c>
    </row>
    <row r="40" spans="1:3" s="3" customFormat="1">
      <c r="A40" s="84"/>
      <c r="B40" s="22"/>
      <c r="C40" s="22"/>
    </row>
    <row r="41" spans="1:3" s="3" customFormat="1">
      <c r="A41" s="81" t="s">
        <v>24</v>
      </c>
      <c r="B41" s="20"/>
      <c r="C41" s="20">
        <v>-4971</v>
      </c>
    </row>
    <row r="42" spans="1:3" s="3" customFormat="1">
      <c r="A42" s="84"/>
      <c r="B42" s="20"/>
      <c r="C42" s="20"/>
    </row>
    <row r="43" spans="1:3" s="3" customFormat="1">
      <c r="A43" s="84" t="s">
        <v>25</v>
      </c>
      <c r="B43" s="22"/>
      <c r="C43" s="22">
        <v>-4982</v>
      </c>
    </row>
    <row r="44" spans="1:3" s="3" customFormat="1">
      <c r="A44" s="84" t="s">
        <v>26</v>
      </c>
      <c r="B44" s="22"/>
      <c r="C44" s="22">
        <v>11</v>
      </c>
    </row>
    <row r="45" spans="1:3" s="3" customFormat="1">
      <c r="A45" s="84"/>
      <c r="B45" s="22"/>
      <c r="C45" s="22"/>
    </row>
    <row r="46" spans="1:3" s="3" customFormat="1">
      <c r="A46" s="31" t="s">
        <v>27</v>
      </c>
      <c r="B46" s="20"/>
      <c r="C46" s="20">
        <v>-2773</v>
      </c>
    </row>
    <row r="47" spans="1:3" s="3" customFormat="1">
      <c r="A47" s="33"/>
      <c r="B47" s="20"/>
      <c r="C47" s="20"/>
    </row>
    <row r="48" spans="1:3" s="3" customFormat="1">
      <c r="A48" s="33" t="s">
        <v>28</v>
      </c>
      <c r="B48" s="22"/>
      <c r="C48" s="22">
        <v>0</v>
      </c>
    </row>
    <row r="49" spans="1:3" s="3" customFormat="1">
      <c r="A49" s="33" t="s">
        <v>29</v>
      </c>
      <c r="B49" s="22"/>
      <c r="C49" s="22">
        <v>-309</v>
      </c>
    </row>
    <row r="50" spans="1:3" s="3" customFormat="1">
      <c r="A50" s="84"/>
      <c r="B50" s="22"/>
      <c r="C50" s="22"/>
    </row>
    <row r="51" spans="1:3" s="3" customFormat="1">
      <c r="A51" s="31" t="s">
        <v>31</v>
      </c>
      <c r="B51" s="20"/>
      <c r="C51" s="20">
        <v>-3082</v>
      </c>
    </row>
    <row r="52" spans="1:3" s="3" customFormat="1">
      <c r="A52" s="84"/>
      <c r="B52" s="20"/>
      <c r="C52" s="20"/>
    </row>
    <row r="53" spans="1:3" s="3" customFormat="1">
      <c r="A53" s="81" t="s">
        <v>161</v>
      </c>
      <c r="B53" s="20"/>
      <c r="C53" s="20">
        <v>-18945</v>
      </c>
    </row>
    <row r="54" spans="1:3" s="3" customFormat="1">
      <c r="A54" s="84" t="s">
        <v>282</v>
      </c>
      <c r="B54" s="22"/>
      <c r="C54" s="22">
        <v>-397</v>
      </c>
    </row>
    <row r="55" spans="1:3" s="3" customFormat="1">
      <c r="A55" s="84" t="s">
        <v>283</v>
      </c>
      <c r="B55" s="22"/>
      <c r="C55" s="22">
        <v>0</v>
      </c>
    </row>
    <row r="56" spans="1:3" s="3" customFormat="1">
      <c r="A56" s="84" t="s">
        <v>284</v>
      </c>
      <c r="B56" s="22"/>
      <c r="C56" s="22">
        <v>-18548</v>
      </c>
    </row>
    <row r="57" spans="1:3" s="90" customFormat="1">
      <c r="A57" s="84"/>
      <c r="B57" s="20"/>
      <c r="C57" s="20"/>
    </row>
    <row r="58" spans="1:3" s="3" customFormat="1">
      <c r="A58" s="81" t="s">
        <v>33</v>
      </c>
      <c r="B58" s="20"/>
      <c r="C58" s="20">
        <v>2084</v>
      </c>
    </row>
    <row r="59" spans="1:3" s="3" customFormat="1">
      <c r="A59" s="121" t="s">
        <v>162</v>
      </c>
      <c r="B59" s="99"/>
      <c r="C59" s="99">
        <f>C58/C31</f>
        <v>0.56476964769647697</v>
      </c>
    </row>
    <row r="60" spans="1:3" s="3" customFormat="1">
      <c r="A60" s="126"/>
      <c r="B60" s="128"/>
      <c r="C60" s="128"/>
    </row>
  </sheetData>
  <mergeCells count="1">
    <mergeCell ref="B3:C3"/>
  </mergeCells>
  <hyperlinks>
    <hyperlink ref="B3:C3" location="Índice!A1" display="Back to Index" xr:uid="{72551119-174C-4545-A9EA-0357E0FB6FE2}"/>
    <hyperlink ref="B3" location="Index!A1" display="Back to Index" xr:uid="{E0AD7BD5-FA21-4A55-B5D6-6A9DDE2D68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E860-9D6E-477F-9D9D-A3CB10ADADE7}">
  <sheetPr>
    <tabColor rgb="FF2D3D70"/>
  </sheetPr>
  <dimension ref="A2:F32"/>
  <sheetViews>
    <sheetView showGridLines="0" tabSelected="1" workbookViewId="0">
      <selection activeCell="H34" sqref="H34"/>
    </sheetView>
  </sheetViews>
  <sheetFormatPr defaultRowHeight="14.4"/>
  <cols>
    <col min="1" max="1" width="17.88671875" customWidth="1"/>
    <col min="2" max="2" width="57.5546875" customWidth="1"/>
    <col min="3" max="3" width="14.109375" bestFit="1" customWidth="1"/>
    <col min="4" max="4" width="14.21875" customWidth="1"/>
    <col min="5" max="5" width="11.44140625" customWidth="1"/>
    <col min="6" max="6" width="9.88671875" bestFit="1" customWidth="1"/>
  </cols>
  <sheetData>
    <row r="2" spans="1:6">
      <c r="A2" s="13" t="s">
        <v>359</v>
      </c>
      <c r="B2" s="13" t="s">
        <v>292</v>
      </c>
      <c r="C2" s="13" t="s">
        <v>293</v>
      </c>
      <c r="D2" s="13" t="s">
        <v>294</v>
      </c>
      <c r="E2" s="10" t="s">
        <v>280</v>
      </c>
      <c r="F2" s="10" t="s">
        <v>288</v>
      </c>
    </row>
    <row r="3" spans="1:6" ht="15" thickBot="1">
      <c r="A3" s="216"/>
      <c r="B3" s="216"/>
      <c r="C3" s="217"/>
      <c r="D3" s="218"/>
      <c r="E3" s="218"/>
      <c r="F3" s="219"/>
    </row>
    <row r="4" spans="1:6">
      <c r="A4" s="285" t="s">
        <v>350</v>
      </c>
      <c r="B4" s="258" t="s">
        <v>295</v>
      </c>
      <c r="C4" s="261"/>
      <c r="D4" s="260"/>
      <c r="E4" s="260"/>
      <c r="F4" s="262"/>
    </row>
    <row r="5" spans="1:6">
      <c r="A5" s="286"/>
      <c r="B5" s="89" t="s">
        <v>296</v>
      </c>
      <c r="C5" s="220">
        <v>46143</v>
      </c>
      <c r="D5" s="253">
        <v>6.25E-2</v>
      </c>
      <c r="E5" s="221">
        <v>3274</v>
      </c>
      <c r="F5" s="221">
        <v>2540</v>
      </c>
    </row>
    <row r="6" spans="1:6">
      <c r="A6" s="286"/>
      <c r="B6" s="89" t="s">
        <v>297</v>
      </c>
      <c r="C6" s="220">
        <v>46235</v>
      </c>
      <c r="D6" s="253">
        <v>6.25E-2</v>
      </c>
      <c r="E6" s="221">
        <v>4087</v>
      </c>
      <c r="F6" s="221">
        <v>3435</v>
      </c>
    </row>
    <row r="7" spans="1:6">
      <c r="A7" s="286"/>
      <c r="B7" s="89" t="s">
        <v>298</v>
      </c>
      <c r="C7" s="220">
        <v>46054</v>
      </c>
      <c r="D7" s="253">
        <v>7.4999999999999997E-2</v>
      </c>
      <c r="E7" s="221">
        <v>2377</v>
      </c>
      <c r="F7" s="221">
        <v>1747</v>
      </c>
    </row>
    <row r="8" spans="1:6">
      <c r="A8" s="286"/>
      <c r="B8" s="89" t="s">
        <v>299</v>
      </c>
      <c r="C8" s="220">
        <v>46569</v>
      </c>
      <c r="D8" s="253">
        <v>0.08</v>
      </c>
      <c r="E8" s="221">
        <v>3826</v>
      </c>
      <c r="F8" s="221">
        <v>3487</v>
      </c>
    </row>
    <row r="9" spans="1:6">
      <c r="A9" s="286"/>
      <c r="B9" s="83" t="s">
        <v>300</v>
      </c>
      <c r="C9" s="254"/>
      <c r="D9" s="255"/>
      <c r="E9" s="221"/>
      <c r="F9" s="221"/>
    </row>
    <row r="10" spans="1:6" ht="15" thickBot="1">
      <c r="A10" s="287"/>
      <c r="B10" s="249" t="s">
        <v>301</v>
      </c>
      <c r="C10" s="250">
        <v>46447</v>
      </c>
      <c r="D10" s="251">
        <v>6.5000000000000002E-2</v>
      </c>
      <c r="E10" s="252">
        <v>5000</v>
      </c>
      <c r="F10" s="252">
        <v>4375</v>
      </c>
    </row>
    <row r="11" spans="1:6">
      <c r="A11" s="285" t="s">
        <v>3</v>
      </c>
      <c r="B11" s="263" t="s">
        <v>304</v>
      </c>
      <c r="C11" s="259"/>
      <c r="D11" s="260"/>
      <c r="E11" s="222"/>
      <c r="F11" s="222"/>
    </row>
    <row r="12" spans="1:6" ht="15" thickBot="1">
      <c r="A12" s="287"/>
      <c r="B12" s="89" t="s">
        <v>305</v>
      </c>
      <c r="C12" s="220">
        <v>46600</v>
      </c>
      <c r="D12" s="223" t="s">
        <v>306</v>
      </c>
      <c r="E12" s="221">
        <v>32021</v>
      </c>
      <c r="F12" s="221">
        <v>28708</v>
      </c>
    </row>
    <row r="13" spans="1:6">
      <c r="A13" s="285" t="s">
        <v>329</v>
      </c>
      <c r="B13" s="258" t="s">
        <v>302</v>
      </c>
      <c r="C13" s="259"/>
      <c r="D13" s="260"/>
      <c r="E13" s="222"/>
      <c r="F13" s="222"/>
    </row>
    <row r="14" spans="1:6">
      <c r="A14" s="286"/>
      <c r="B14" s="89" t="s">
        <v>303</v>
      </c>
      <c r="C14" s="220">
        <v>46023</v>
      </c>
      <c r="D14" s="253">
        <v>5.3800000000000001E-2</v>
      </c>
      <c r="E14" s="221">
        <v>8770</v>
      </c>
      <c r="F14" s="221">
        <v>6581</v>
      </c>
    </row>
    <row r="15" spans="1:6">
      <c r="A15" s="286"/>
      <c r="B15" s="83" t="s">
        <v>315</v>
      </c>
      <c r="C15" s="220">
        <v>46692</v>
      </c>
      <c r="D15" s="253">
        <v>6.7000000000000004E-2</v>
      </c>
      <c r="E15" s="221">
        <v>20116</v>
      </c>
      <c r="F15" s="221">
        <v>20112</v>
      </c>
    </row>
    <row r="16" spans="1:6">
      <c r="A16" s="286"/>
      <c r="B16" s="83" t="s">
        <v>311</v>
      </c>
      <c r="C16" s="254"/>
      <c r="D16" s="255"/>
      <c r="E16" s="221"/>
      <c r="F16" s="221"/>
    </row>
    <row r="17" spans="1:6">
      <c r="A17" s="286"/>
      <c r="B17" s="89" t="s">
        <v>312</v>
      </c>
      <c r="C17" s="220">
        <v>47088</v>
      </c>
      <c r="D17" s="253">
        <v>6.5000000000000002E-2</v>
      </c>
      <c r="E17" s="221">
        <v>10059</v>
      </c>
      <c r="F17" s="221">
        <v>10000</v>
      </c>
    </row>
    <row r="18" spans="1:6">
      <c r="A18" s="286"/>
      <c r="B18" s="83" t="s">
        <v>313</v>
      </c>
      <c r="C18" s="254"/>
      <c r="D18" s="255"/>
      <c r="E18" s="221"/>
      <c r="F18" s="221"/>
    </row>
    <row r="19" spans="1:6" ht="15" thickBot="1">
      <c r="A19" s="287"/>
      <c r="B19" s="249" t="s">
        <v>314</v>
      </c>
      <c r="C19" s="250">
        <v>47088</v>
      </c>
      <c r="D19" s="265">
        <v>6.5000000000000002E-2</v>
      </c>
      <c r="E19" s="252">
        <v>43000</v>
      </c>
      <c r="F19" s="252">
        <v>43097</v>
      </c>
    </row>
    <row r="20" spans="1:6">
      <c r="A20" s="285" t="s">
        <v>290</v>
      </c>
      <c r="B20" s="258" t="s">
        <v>307</v>
      </c>
      <c r="C20" s="259"/>
      <c r="D20" s="260"/>
      <c r="E20" s="222"/>
      <c r="F20" s="222"/>
    </row>
    <row r="21" spans="1:6">
      <c r="A21" s="286"/>
      <c r="B21" s="89" t="s">
        <v>308</v>
      </c>
      <c r="C21" s="220">
        <v>47058</v>
      </c>
      <c r="D21" s="253">
        <v>9.5100000000000004E-2</v>
      </c>
      <c r="E21" s="221">
        <v>101545</v>
      </c>
      <c r="F21" s="221">
        <v>103972</v>
      </c>
    </row>
    <row r="22" spans="1:6">
      <c r="A22" s="286"/>
      <c r="B22" s="83" t="s">
        <v>321</v>
      </c>
      <c r="C22" s="235"/>
      <c r="D22" s="236"/>
      <c r="E22" s="221"/>
      <c r="F22" s="221"/>
    </row>
    <row r="23" spans="1:6" ht="15" thickBot="1">
      <c r="A23" s="287"/>
      <c r="B23" s="264" t="s">
        <v>322</v>
      </c>
      <c r="C23" s="250">
        <v>47453</v>
      </c>
      <c r="D23" s="251">
        <v>8.5000000000000006E-2</v>
      </c>
      <c r="E23" s="252">
        <v>11384</v>
      </c>
      <c r="F23" s="252">
        <v>12209</v>
      </c>
    </row>
    <row r="24" spans="1:6">
      <c r="A24" s="285" t="s">
        <v>4</v>
      </c>
      <c r="B24" s="263" t="s">
        <v>316</v>
      </c>
      <c r="C24" s="259"/>
      <c r="D24" s="260"/>
      <c r="E24" s="222"/>
      <c r="F24" s="222"/>
    </row>
    <row r="25" spans="1:6">
      <c r="A25" s="286"/>
      <c r="B25" s="266" t="s">
        <v>317</v>
      </c>
      <c r="C25" s="220">
        <v>47757</v>
      </c>
      <c r="D25" s="223" t="s">
        <v>318</v>
      </c>
      <c r="E25" s="221">
        <v>181539</v>
      </c>
      <c r="F25" s="221">
        <v>187213</v>
      </c>
    </row>
    <row r="26" spans="1:6">
      <c r="A26" s="286"/>
      <c r="B26" s="267" t="s">
        <v>309</v>
      </c>
      <c r="C26" s="254"/>
      <c r="D26" s="255"/>
      <c r="E26" s="221"/>
      <c r="F26" s="221"/>
    </row>
    <row r="27" spans="1:6" ht="15" thickBot="1">
      <c r="A27" s="287"/>
      <c r="B27" s="264" t="s">
        <v>310</v>
      </c>
      <c r="C27" s="250">
        <v>46235</v>
      </c>
      <c r="D27" s="251">
        <v>7.0999999999999994E-2</v>
      </c>
      <c r="E27" s="252">
        <v>20122</v>
      </c>
      <c r="F27" s="252">
        <v>20517</v>
      </c>
    </row>
    <row r="28" spans="1:6" ht="15" thickBot="1">
      <c r="A28" s="268" t="s">
        <v>360</v>
      </c>
      <c r="B28" s="269" t="s">
        <v>319</v>
      </c>
      <c r="C28" s="256" t="s">
        <v>320</v>
      </c>
      <c r="D28" s="270">
        <v>7.0000000000000007E-2</v>
      </c>
      <c r="E28" s="257">
        <v>19900</v>
      </c>
      <c r="F28" s="257">
        <v>5900</v>
      </c>
    </row>
    <row r="29" spans="1:6" ht="15" thickBot="1">
      <c r="B29" s="271" t="s">
        <v>361</v>
      </c>
    </row>
    <row r="30" spans="1:6" ht="15" thickBot="1">
      <c r="C30" s="237" t="s">
        <v>262</v>
      </c>
      <c r="D30" s="238"/>
      <c r="E30" s="221">
        <f>SUM(E5:E28)</f>
        <v>467020</v>
      </c>
      <c r="F30" s="221">
        <f>SUM(F5:F28)</f>
        <v>453893</v>
      </c>
    </row>
    <row r="31" spans="1:6">
      <c r="C31" s="89" t="s">
        <v>323</v>
      </c>
      <c r="D31" s="218"/>
      <c r="E31" s="222">
        <v>100186</v>
      </c>
      <c r="F31" s="222">
        <v>78786</v>
      </c>
    </row>
    <row r="32" spans="1:6">
      <c r="C32" s="89" t="s">
        <v>324</v>
      </c>
      <c r="D32" s="218"/>
      <c r="E32" s="221">
        <v>366834</v>
      </c>
      <c r="F32" s="221">
        <v>375107</v>
      </c>
    </row>
  </sheetData>
  <mergeCells count="5">
    <mergeCell ref="A20:A23"/>
    <mergeCell ref="A24:A27"/>
    <mergeCell ref="A4:A10"/>
    <mergeCell ref="A11:A12"/>
    <mergeCell ref="A13:A19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F392-E6D8-4832-9850-07C6B5B4D622}">
  <sheetPr>
    <tabColor rgb="FF2D3D70"/>
  </sheetPr>
  <dimension ref="A1:D17"/>
  <sheetViews>
    <sheetView showGridLines="0" workbookViewId="0">
      <selection activeCell="J14" sqref="J14"/>
    </sheetView>
  </sheetViews>
  <sheetFormatPr defaultRowHeight="14.4"/>
  <cols>
    <col min="1" max="1" width="20" customWidth="1"/>
    <col min="2" max="2" width="13.5546875" style="233" bestFit="1" customWidth="1"/>
    <col min="3" max="3" width="29.21875" style="233" bestFit="1" customWidth="1"/>
    <col min="4" max="4" width="39.6640625" style="233" customWidth="1"/>
  </cols>
  <sheetData>
    <row r="1" spans="1:4" ht="15" thickBot="1">
      <c r="A1" s="234" t="s">
        <v>325</v>
      </c>
      <c r="B1" s="234" t="s">
        <v>326</v>
      </c>
      <c r="C1" s="234" t="s">
        <v>327</v>
      </c>
      <c r="D1" s="234" t="s">
        <v>328</v>
      </c>
    </row>
    <row r="2" spans="1:4">
      <c r="A2" s="224" t="s">
        <v>329</v>
      </c>
      <c r="B2" s="225" t="s">
        <v>330</v>
      </c>
      <c r="C2" s="225" t="s">
        <v>331</v>
      </c>
      <c r="D2" s="226" t="s">
        <v>332</v>
      </c>
    </row>
    <row r="3" spans="1:4">
      <c r="A3" s="227" t="s">
        <v>329</v>
      </c>
      <c r="B3" s="228" t="s">
        <v>333</v>
      </c>
      <c r="C3" s="228" t="s">
        <v>331</v>
      </c>
      <c r="D3" s="229" t="s">
        <v>332</v>
      </c>
    </row>
    <row r="4" spans="1:4">
      <c r="A4" s="227" t="s">
        <v>329</v>
      </c>
      <c r="B4" s="228" t="s">
        <v>334</v>
      </c>
      <c r="C4" s="228" t="s">
        <v>331</v>
      </c>
      <c r="D4" s="229" t="s">
        <v>332</v>
      </c>
    </row>
    <row r="5" spans="1:4">
      <c r="A5" s="227" t="s">
        <v>329</v>
      </c>
      <c r="B5" s="228" t="s">
        <v>335</v>
      </c>
      <c r="C5" s="228" t="s">
        <v>331</v>
      </c>
      <c r="D5" s="229" t="s">
        <v>332</v>
      </c>
    </row>
    <row r="6" spans="1:4">
      <c r="A6" s="227" t="s">
        <v>329</v>
      </c>
      <c r="B6" s="228" t="s">
        <v>336</v>
      </c>
      <c r="C6" s="228" t="s">
        <v>331</v>
      </c>
      <c r="D6" s="229" t="s">
        <v>332</v>
      </c>
    </row>
    <row r="7" spans="1:4">
      <c r="A7" s="227" t="s">
        <v>337</v>
      </c>
      <c r="B7" s="228" t="s">
        <v>337</v>
      </c>
      <c r="C7" s="228" t="s">
        <v>331</v>
      </c>
      <c r="D7" s="229" t="s">
        <v>332</v>
      </c>
    </row>
    <row r="8" spans="1:4">
      <c r="A8" s="227" t="s">
        <v>337</v>
      </c>
      <c r="B8" s="228" t="s">
        <v>338</v>
      </c>
      <c r="C8" s="228" t="s">
        <v>331</v>
      </c>
      <c r="D8" s="229" t="s">
        <v>332</v>
      </c>
    </row>
    <row r="9" spans="1:4">
      <c r="A9" s="227" t="s">
        <v>4</v>
      </c>
      <c r="B9" s="228" t="s">
        <v>339</v>
      </c>
      <c r="C9" s="228" t="s">
        <v>331</v>
      </c>
      <c r="D9" s="229" t="s">
        <v>332</v>
      </c>
    </row>
    <row r="10" spans="1:4">
      <c r="A10" s="227" t="s">
        <v>4</v>
      </c>
      <c r="B10" s="228" t="s">
        <v>340</v>
      </c>
      <c r="C10" s="228" t="s">
        <v>331</v>
      </c>
      <c r="D10" s="229" t="s">
        <v>332</v>
      </c>
    </row>
    <row r="11" spans="1:4">
      <c r="A11" s="227" t="s">
        <v>341</v>
      </c>
      <c r="B11" s="228" t="s">
        <v>342</v>
      </c>
      <c r="C11" s="228" t="s">
        <v>343</v>
      </c>
      <c r="D11" s="229" t="s">
        <v>332</v>
      </c>
    </row>
    <row r="12" spans="1:4">
      <c r="A12" s="227" t="s">
        <v>341</v>
      </c>
      <c r="B12" s="228" t="s">
        <v>344</v>
      </c>
      <c r="C12" s="228" t="s">
        <v>343</v>
      </c>
      <c r="D12" s="229" t="s">
        <v>345</v>
      </c>
    </row>
    <row r="13" spans="1:4">
      <c r="A13" s="227" t="s">
        <v>346</v>
      </c>
      <c r="B13" s="228" t="s">
        <v>346</v>
      </c>
      <c r="C13" s="228" t="s">
        <v>173</v>
      </c>
      <c r="D13" s="229" t="s">
        <v>347</v>
      </c>
    </row>
    <row r="14" spans="1:4">
      <c r="A14" s="227" t="s">
        <v>290</v>
      </c>
      <c r="B14" s="228" t="s">
        <v>290</v>
      </c>
      <c r="C14" s="228" t="s">
        <v>331</v>
      </c>
      <c r="D14" s="229" t="s">
        <v>332</v>
      </c>
    </row>
    <row r="15" spans="1:4">
      <c r="A15" s="227" t="s">
        <v>3</v>
      </c>
      <c r="B15" s="228" t="s">
        <v>3</v>
      </c>
      <c r="C15" s="228" t="s">
        <v>348</v>
      </c>
      <c r="D15" s="229" t="s">
        <v>349</v>
      </c>
    </row>
    <row r="16" spans="1:4">
      <c r="A16" s="227" t="s">
        <v>350</v>
      </c>
      <c r="B16" s="228" t="s">
        <v>351</v>
      </c>
      <c r="C16" s="228" t="s">
        <v>352</v>
      </c>
      <c r="D16" s="229" t="s">
        <v>347</v>
      </c>
    </row>
    <row r="17" spans="1:4" ht="15" thickBot="1">
      <c r="A17" s="230" t="s">
        <v>353</v>
      </c>
      <c r="B17" s="231" t="s">
        <v>353</v>
      </c>
      <c r="C17" s="231" t="s">
        <v>352</v>
      </c>
      <c r="D17" s="232" t="s">
        <v>347</v>
      </c>
    </row>
  </sheetData>
  <pageMargins left="0.7" right="0.7" top="0.75" bottom="0.75" header="0.3" footer="0.3"/>
  <ignoredErrors>
    <ignoredError sqref="C2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4584-7FF5-4270-99CE-00D49DF88285}">
  <sheetPr>
    <tabColor rgb="FF2D3D70"/>
  </sheetPr>
  <dimension ref="A1:Y57"/>
  <sheetViews>
    <sheetView showGridLines="0" workbookViewId="0">
      <selection activeCell="B3" sqref="B3:C3"/>
    </sheetView>
  </sheetViews>
  <sheetFormatPr defaultRowHeight="14.4"/>
  <cols>
    <col min="1" max="1" width="52.44140625" bestFit="1" customWidth="1"/>
    <col min="2" max="3" width="14.6640625" bestFit="1" customWidth="1"/>
    <col min="4" max="4" width="11" bestFit="1" customWidth="1"/>
    <col min="5" max="5" width="12.109375" bestFit="1" customWidth="1"/>
    <col min="6" max="6" width="12" bestFit="1" customWidth="1"/>
    <col min="7" max="9" width="11" bestFit="1" customWidth="1"/>
    <col min="10" max="10" width="12.109375" bestFit="1" customWidth="1"/>
    <col min="11" max="11" width="12" bestFit="1" customWidth="1"/>
    <col min="12" max="15" width="11" bestFit="1" customWidth="1"/>
    <col min="16" max="16" width="12" bestFit="1" customWidth="1"/>
    <col min="17" max="19" width="11" bestFit="1" customWidth="1"/>
    <col min="20" max="20" width="11.44140625" bestFit="1" customWidth="1"/>
    <col min="21" max="21" width="12" bestFit="1" customWidth="1"/>
    <col min="22" max="25" width="11.44140625" bestFit="1" customWidth="1"/>
    <col min="26" max="26" width="12" bestFit="1" customWidth="1"/>
    <col min="27" max="27" width="11.44140625" bestFit="1" customWidth="1"/>
    <col min="28" max="29" width="11" bestFit="1" customWidth="1"/>
    <col min="30" max="30" width="11.44140625" bestFit="1" customWidth="1"/>
    <col min="31" max="31" width="12" bestFit="1" customWidth="1"/>
    <col min="32" max="32" width="11" bestFit="1" customWidth="1"/>
    <col min="33" max="33" width="11" customWidth="1"/>
    <col min="34" max="34" width="11.44140625" bestFit="1" customWidth="1"/>
    <col min="35" max="36" width="12.44140625" bestFit="1" customWidth="1"/>
    <col min="37" max="37" width="9.88671875" bestFit="1" customWidth="1"/>
  </cols>
  <sheetData>
    <row r="1" spans="1:25" s="1" customFormat="1"/>
    <row r="2" spans="1:25" s="1" customFormat="1" ht="15" thickBot="1"/>
    <row r="3" spans="1:25" s="1" customFormat="1" ht="24" thickBot="1">
      <c r="B3" s="279" t="s">
        <v>16</v>
      </c>
      <c r="C3" s="280"/>
      <c r="D3" s="7"/>
    </row>
    <row r="4" spans="1:25" s="1" customFormat="1" ht="10.199999999999999" customHeight="1"/>
    <row r="5" spans="1:25" s="1" customFormat="1" ht="16.2" customHeight="1">
      <c r="A5" s="8"/>
    </row>
    <row r="7" spans="1:25">
      <c r="A7" s="281" t="s">
        <v>275</v>
      </c>
      <c r="B7" s="282"/>
      <c r="C7" s="282"/>
      <c r="D7" s="282"/>
      <c r="E7" s="282"/>
      <c r="F7" s="282"/>
      <c r="G7" s="282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57" spans="1:12">
      <c r="A57" s="281" t="s">
        <v>274</v>
      </c>
      <c r="B57" s="282"/>
      <c r="C57" s="282"/>
      <c r="D57" s="282"/>
      <c r="E57" s="282"/>
      <c r="F57" s="282"/>
      <c r="G57" s="282"/>
      <c r="H57" s="198"/>
      <c r="I57" s="198"/>
      <c r="J57" s="198"/>
      <c r="K57" s="198"/>
      <c r="L57" s="198"/>
    </row>
  </sheetData>
  <mergeCells count="3">
    <mergeCell ref="B3:C3"/>
    <mergeCell ref="A7:G7"/>
    <mergeCell ref="A57:G57"/>
  </mergeCells>
  <hyperlinks>
    <hyperlink ref="B3" location="Index!A1" display="Back to Index" xr:uid="{F3F22538-D5F3-48EA-9920-6246A76B2ADD}"/>
    <hyperlink ref="B3:C3" location="Índice!A1" display="Back to Index" xr:uid="{205BD2B7-0511-448E-8E47-61DCFEE546F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6668-B8B0-46B5-83D7-12F8AD7ECFB2}">
  <sheetPr codeName="Sheet3">
    <tabColor rgb="FF2D3D70"/>
  </sheetPr>
  <dimension ref="A2:O235"/>
  <sheetViews>
    <sheetView showGridLines="0" topLeftCell="B1" zoomScaleNormal="100" workbookViewId="0"/>
  </sheetViews>
  <sheetFormatPr defaultRowHeight="15.6"/>
  <cols>
    <col min="1" max="1" width="58.33203125" style="175" customWidth="1"/>
    <col min="2" max="14" width="14.6640625" style="171" bestFit="1" customWidth="1"/>
    <col min="15" max="15" width="15.21875" style="171" bestFit="1" customWidth="1"/>
  </cols>
  <sheetData>
    <row r="2" spans="1:15" ht="16.2" thickBot="1">
      <c r="F2"/>
    </row>
    <row r="3" spans="1:15" ht="24" thickBot="1">
      <c r="B3" s="279" t="s">
        <v>16</v>
      </c>
      <c r="C3" s="280"/>
      <c r="D3" s="172"/>
    </row>
    <row r="4" spans="1:15" ht="16.8" customHeight="1"/>
    <row r="5" spans="1:15" ht="16.8" customHeight="1"/>
    <row r="6" spans="1:15" ht="16.8" customHeight="1">
      <c r="A6" s="18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4.4" customHeight="1">
      <c r="A7" s="188" t="s">
        <v>245</v>
      </c>
      <c r="B7" s="14">
        <v>2010</v>
      </c>
      <c r="C7" s="14">
        <v>2011</v>
      </c>
      <c r="D7" s="14">
        <v>2012</v>
      </c>
      <c r="E7" s="14">
        <v>2013</v>
      </c>
      <c r="F7" s="14">
        <v>2014</v>
      </c>
      <c r="G7" s="14">
        <v>2015</v>
      </c>
      <c r="H7" s="14">
        <v>2016</v>
      </c>
      <c r="I7" s="14">
        <v>2017</v>
      </c>
      <c r="J7" s="14">
        <v>2018</v>
      </c>
      <c r="K7" s="14">
        <v>2019</v>
      </c>
      <c r="L7" s="14">
        <v>2020</v>
      </c>
      <c r="M7" s="14">
        <v>2021</v>
      </c>
      <c r="N7" s="14">
        <v>2022</v>
      </c>
      <c r="O7" s="14">
        <v>2023</v>
      </c>
    </row>
    <row r="8" spans="1:15" ht="16.8" customHeight="1">
      <c r="B8" s="173">
        <v>2010</v>
      </c>
      <c r="C8" s="173">
        <v>2011</v>
      </c>
      <c r="D8" s="173">
        <v>2012</v>
      </c>
      <c r="E8" s="173">
        <v>2013</v>
      </c>
      <c r="F8" s="173">
        <v>2014</v>
      </c>
      <c r="G8" s="173">
        <v>2015</v>
      </c>
      <c r="H8" s="173">
        <v>2016</v>
      </c>
      <c r="I8" s="173">
        <v>2017</v>
      </c>
      <c r="J8" s="173">
        <v>2018</v>
      </c>
      <c r="K8" s="173">
        <v>2019</v>
      </c>
      <c r="L8" s="173">
        <v>2020</v>
      </c>
      <c r="M8" s="173">
        <v>2021</v>
      </c>
      <c r="N8" s="173">
        <v>2022</v>
      </c>
      <c r="O8" s="173">
        <v>2023</v>
      </c>
    </row>
    <row r="9" spans="1:15" ht="16.8" customHeight="1">
      <c r="A9" s="175" t="s">
        <v>246</v>
      </c>
      <c r="B9" s="173">
        <v>1224.52</v>
      </c>
      <c r="C9" s="173">
        <v>1571.52</v>
      </c>
      <c r="D9" s="173">
        <v>1668.98</v>
      </c>
      <c r="E9" s="173">
        <v>1411.23</v>
      </c>
      <c r="F9" s="173">
        <v>1266.4000000000001</v>
      </c>
      <c r="G9" s="173">
        <v>1160.06</v>
      </c>
      <c r="H9" s="173">
        <v>1250.8</v>
      </c>
      <c r="I9" s="173">
        <v>1257.1500000000001</v>
      </c>
      <c r="J9" s="173">
        <v>1268.49</v>
      </c>
      <c r="K9" s="173">
        <v>1392.6</v>
      </c>
      <c r="L9" s="173">
        <v>1769.59</v>
      </c>
      <c r="M9" s="173">
        <v>1798.61</v>
      </c>
      <c r="N9" s="173">
        <v>1800.09</v>
      </c>
      <c r="O9" s="173">
        <v>1940.54</v>
      </c>
    </row>
    <row r="10" spans="1:15" ht="16.8" customHeight="1">
      <c r="A10" s="175" t="s">
        <v>247</v>
      </c>
      <c r="B10" s="173">
        <v>925.18935999999997</v>
      </c>
      <c r="C10" s="173">
        <v>1129.9245900000001</v>
      </c>
      <c r="D10" s="173">
        <v>1298.7161000000001</v>
      </c>
      <c r="E10" s="173">
        <v>1063.7691500000001</v>
      </c>
      <c r="F10" s="173">
        <v>952.82570999999996</v>
      </c>
      <c r="G10" s="173">
        <v>1045.29709</v>
      </c>
      <c r="H10" s="173">
        <v>1129.4534799999999</v>
      </c>
      <c r="I10" s="173">
        <v>1114.0590400000001</v>
      </c>
      <c r="J10" s="173">
        <v>1073.6976999999999</v>
      </c>
      <c r="K10" s="173">
        <v>1244.8750500000001</v>
      </c>
      <c r="L10" s="173">
        <v>1549.0447099999999</v>
      </c>
      <c r="M10" s="173">
        <v>1520.62257</v>
      </c>
      <c r="N10" s="173">
        <v>1710.02116</v>
      </c>
      <c r="O10" s="173">
        <v>1794.95</v>
      </c>
    </row>
    <row r="11" spans="1:15" ht="16.8" customHeight="1">
      <c r="A11" s="175" t="s">
        <v>248</v>
      </c>
      <c r="B11" s="173">
        <v>792.40733</v>
      </c>
      <c r="C11" s="173">
        <v>980.75635999999997</v>
      </c>
      <c r="D11" s="173">
        <v>1052.9800299999999</v>
      </c>
      <c r="E11" s="173">
        <v>903.81239000000005</v>
      </c>
      <c r="F11" s="173">
        <v>768.14916000000005</v>
      </c>
      <c r="G11" s="173">
        <v>758.98199</v>
      </c>
      <c r="H11" s="173">
        <v>927.34223999999995</v>
      </c>
      <c r="I11" s="173">
        <v>976.05850999999996</v>
      </c>
      <c r="J11" s="173">
        <v>949.60551999999996</v>
      </c>
      <c r="K11" s="173">
        <v>1092.9256</v>
      </c>
      <c r="L11" s="173">
        <v>1378.98099</v>
      </c>
      <c r="M11" s="173">
        <v>1307.5317399999999</v>
      </c>
      <c r="N11" s="173">
        <v>1457.5654500000001</v>
      </c>
      <c r="O11" s="173">
        <v>1560.71</v>
      </c>
    </row>
    <row r="12" spans="1:15" ht="16.8" customHeight="1">
      <c r="A12" s="175" t="s">
        <v>249</v>
      </c>
      <c r="B12" s="173">
        <v>40954.232160367799</v>
      </c>
      <c r="C12" s="173">
        <v>44649.532367739965</v>
      </c>
      <c r="D12" s="173">
        <v>50323.667111418326</v>
      </c>
      <c r="E12" s="173">
        <v>42090.263796678832</v>
      </c>
      <c r="F12" s="173">
        <v>37205.891619914153</v>
      </c>
      <c r="G12" s="173">
        <v>35863.234684199524</v>
      </c>
      <c r="H12" s="173">
        <v>39575.501470895557</v>
      </c>
      <c r="I12" s="173">
        <v>39771.870368286531</v>
      </c>
      <c r="J12" s="173">
        <v>39882.12644879194</v>
      </c>
      <c r="K12" s="173">
        <v>44476.979439612915</v>
      </c>
      <c r="L12" s="173">
        <v>53307.743180027966</v>
      </c>
      <c r="M12" s="173">
        <v>52849.737489350067</v>
      </c>
      <c r="N12" s="173">
        <v>55241.607214622149</v>
      </c>
      <c r="O12" s="173">
        <v>56078.897873229696</v>
      </c>
    </row>
    <row r="13" spans="1:15" ht="16.8" customHeight="1">
      <c r="A13" s="175" t="s">
        <v>250</v>
      </c>
      <c r="B13" s="173">
        <v>3443.6333126497016</v>
      </c>
      <c r="C13" s="173">
        <v>4015.7601520729177</v>
      </c>
      <c r="D13" s="173">
        <v>4278.1729194463642</v>
      </c>
      <c r="E13" s="173">
        <v>4410.4050688829229</v>
      </c>
      <c r="F13" s="173">
        <v>4297.4539383027641</v>
      </c>
      <c r="G13" s="173">
        <v>4513.8009056858546</v>
      </c>
      <c r="H13" s="173">
        <v>4353.5017509283516</v>
      </c>
      <c r="I13" s="173">
        <v>4531.7017441767011</v>
      </c>
      <c r="J13" s="173">
        <v>4502.2017190991373</v>
      </c>
      <c r="K13" s="173">
        <v>4876.8400501551268</v>
      </c>
      <c r="L13" s="173">
        <v>6069.5868063079715</v>
      </c>
      <c r="M13" s="173">
        <v>6348.1845219991319</v>
      </c>
      <c r="N13" s="173">
        <v>7588.0608327037144</v>
      </c>
      <c r="O13" s="173">
        <v>8776.4383429517584</v>
      </c>
    </row>
    <row r="14" spans="1:15" ht="16.8" customHeight="1">
      <c r="A14" s="175" t="s">
        <v>251</v>
      </c>
      <c r="B14" s="173">
        <v>17997.307569887635</v>
      </c>
      <c r="C14" s="173">
        <v>23624.084041988845</v>
      </c>
      <c r="D14" s="173">
        <v>28639.382770427765</v>
      </c>
      <c r="E14" s="173">
        <v>26440.155287990096</v>
      </c>
      <c r="F14" s="173">
        <v>24835.057244361567</v>
      </c>
      <c r="G14" s="173">
        <v>23903.214718600797</v>
      </c>
      <c r="H14" s="173">
        <v>27013.528381050364</v>
      </c>
      <c r="I14" s="173">
        <v>26319.746041442275</v>
      </c>
      <c r="J14" s="173">
        <v>27861.263844904915</v>
      </c>
      <c r="K14" s="173">
        <v>31542.489751957179</v>
      </c>
      <c r="L14" s="173">
        <v>42181.733695564806</v>
      </c>
      <c r="M14" s="173">
        <v>42750.132653881403</v>
      </c>
      <c r="N14" s="173">
        <v>45437.485781342926</v>
      </c>
      <c r="O14" s="173">
        <v>51513.877859404893</v>
      </c>
    </row>
    <row r="15" spans="1:15" ht="16.8" customHeight="1">
      <c r="A15" s="189" t="s">
        <v>252</v>
      </c>
      <c r="B15" s="174">
        <v>266.30953011718941</v>
      </c>
      <c r="C15" s="174">
        <v>326.27879691996077</v>
      </c>
      <c r="D15" s="174">
        <v>338.53135820727567</v>
      </c>
      <c r="E15" s="174">
        <v>279.19187229732989</v>
      </c>
      <c r="F15" s="174">
        <v>250.84625813815163</v>
      </c>
      <c r="G15" s="174">
        <v>234.23356053177295</v>
      </c>
      <c r="H15" s="174">
        <v>267.04523735270948</v>
      </c>
      <c r="I15" s="174">
        <v>273.11237127654442</v>
      </c>
      <c r="J15" s="174">
        <v>269.41475653865319</v>
      </c>
      <c r="K15" s="174">
        <v>309.74727828057934</v>
      </c>
      <c r="L15" s="174">
        <v>392.41506486408286</v>
      </c>
      <c r="M15" s="174">
        <v>372.96651662996129</v>
      </c>
      <c r="N15" s="174">
        <v>388.92011735013745</v>
      </c>
      <c r="O15" s="174">
        <v>442.09526259102671</v>
      </c>
    </row>
    <row r="16" spans="1:15" ht="14.4" customHeight="1">
      <c r="A16" s="190" t="s">
        <v>253</v>
      </c>
      <c r="B16" s="196">
        <v>59.260295786647809</v>
      </c>
      <c r="C16" s="196">
        <v>85.365362740527587</v>
      </c>
      <c r="D16" s="196">
        <v>96.565851110003692</v>
      </c>
      <c r="E16" s="196">
        <v>85.988412558072241</v>
      </c>
      <c r="F16" s="196">
        <v>88.982769141736469</v>
      </c>
      <c r="G16" s="196">
        <v>101.35430128442135</v>
      </c>
      <c r="H16" s="196">
        <v>121.28797627276674</v>
      </c>
      <c r="I16" s="196">
        <v>147.33749320815986</v>
      </c>
      <c r="J16" s="196">
        <v>196.23778963782212</v>
      </c>
      <c r="K16" s="196">
        <v>254.27021685662385</v>
      </c>
      <c r="L16" s="196">
        <v>402.09297024450626</v>
      </c>
      <c r="M16" s="196">
        <v>513.68954169144945</v>
      </c>
      <c r="N16" s="196">
        <v>955.69850820647196</v>
      </c>
      <c r="O16" s="196">
        <v>1487.5866060089702</v>
      </c>
    </row>
    <row r="17" spans="1:15" ht="14.4" customHeight="1">
      <c r="A17" s="206" t="s">
        <v>254</v>
      </c>
    </row>
    <row r="18" spans="1:15" ht="14.4" customHeight="1">
      <c r="A18" s="18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6.8" customHeight="1">
      <c r="A19" s="188" t="s">
        <v>255</v>
      </c>
      <c r="B19" s="14">
        <v>2010</v>
      </c>
      <c r="C19" s="14">
        <v>2011</v>
      </c>
      <c r="D19" s="14">
        <v>2012</v>
      </c>
      <c r="E19" s="14">
        <v>2013</v>
      </c>
      <c r="F19" s="14">
        <v>2014</v>
      </c>
      <c r="G19" s="14">
        <v>2015</v>
      </c>
      <c r="H19" s="14">
        <v>2016</v>
      </c>
      <c r="I19" s="14">
        <v>2017</v>
      </c>
      <c r="J19" s="14">
        <v>2018</v>
      </c>
      <c r="K19" s="14">
        <v>2019</v>
      </c>
      <c r="L19" s="14">
        <v>2020</v>
      </c>
      <c r="M19" s="14">
        <v>2021</v>
      </c>
      <c r="N19" s="14">
        <v>2022</v>
      </c>
      <c r="O19" s="14">
        <v>2023</v>
      </c>
    </row>
    <row r="20" spans="1:15" ht="16.8" customHeight="1">
      <c r="B20" s="173">
        <v>2010</v>
      </c>
      <c r="C20" s="173">
        <v>2011</v>
      </c>
      <c r="D20" s="173">
        <v>2012</v>
      </c>
      <c r="E20" s="173">
        <v>2013</v>
      </c>
      <c r="F20" s="173">
        <v>2014</v>
      </c>
      <c r="G20" s="173">
        <v>2015</v>
      </c>
      <c r="H20" s="173">
        <v>2016</v>
      </c>
      <c r="I20" s="173">
        <v>2017</v>
      </c>
      <c r="J20" s="173">
        <v>2018</v>
      </c>
      <c r="K20" s="173">
        <v>2019</v>
      </c>
      <c r="L20" s="173">
        <v>2020</v>
      </c>
      <c r="M20" s="173">
        <v>2021</v>
      </c>
      <c r="N20" s="173">
        <v>2022</v>
      </c>
      <c r="O20" s="173">
        <v>2023</v>
      </c>
    </row>
    <row r="21" spans="1:15" ht="16.8" customHeight="1">
      <c r="A21" s="175" t="s">
        <v>256</v>
      </c>
      <c r="B21" s="173">
        <v>84072.593470722044</v>
      </c>
      <c r="C21" s="173">
        <v>84538.38848434003</v>
      </c>
      <c r="D21" s="173">
        <v>85042.491990345603</v>
      </c>
      <c r="E21" s="173">
        <v>86582.479839922133</v>
      </c>
      <c r="F21" s="173">
        <v>87997.271854566789</v>
      </c>
      <c r="G21" s="173">
        <v>89409.436810506813</v>
      </c>
      <c r="H21" s="173">
        <v>90196.06420729353</v>
      </c>
      <c r="I21" s="173">
        <v>91341.141529455504</v>
      </c>
      <c r="J21" s="173">
        <v>92499.459875070112</v>
      </c>
      <c r="K21" s="173">
        <v>93375.879019295666</v>
      </c>
      <c r="L21" s="173">
        <v>93406.788208654791</v>
      </c>
      <c r="M21" s="173">
        <v>94500.963890601008</v>
      </c>
      <c r="N21" s="173">
        <v>95556.181206239416</v>
      </c>
      <c r="O21" s="173">
        <v>96486.867041348378</v>
      </c>
    </row>
    <row r="22" spans="1:15" ht="16.8" customHeight="1">
      <c r="A22" s="175" t="s">
        <v>257</v>
      </c>
      <c r="B22" s="173">
        <v>28979.150502504475</v>
      </c>
      <c r="C22" s="173">
        <v>29459.936999911686</v>
      </c>
      <c r="D22" s="173">
        <v>30029.120288263392</v>
      </c>
      <c r="E22" s="173">
        <v>30658.570640148402</v>
      </c>
      <c r="F22" s="173">
        <v>31259.702687022011</v>
      </c>
      <c r="G22" s="173">
        <v>31839.252982653852</v>
      </c>
      <c r="H22" s="173">
        <v>32234.112807300266</v>
      </c>
      <c r="I22" s="173">
        <v>32612.668900002478</v>
      </c>
      <c r="J22" s="173">
        <v>33268.89801498063</v>
      </c>
      <c r="K22" s="173">
        <v>33874.310716294291</v>
      </c>
      <c r="L22" s="173">
        <v>34129.255436713429</v>
      </c>
      <c r="M22" s="173">
        <v>34579.367860457336</v>
      </c>
      <c r="N22" s="173">
        <v>35661.250197697002</v>
      </c>
      <c r="O22" s="173">
        <v>36698.630891821507</v>
      </c>
    </row>
    <row r="23" spans="1:15" ht="16.8" customHeight="1">
      <c r="A23" s="179" t="s">
        <v>258</v>
      </c>
      <c r="B23" s="173">
        <v>31211.129665241875</v>
      </c>
      <c r="C23" s="173">
        <v>32954.98342079475</v>
      </c>
      <c r="D23" s="173">
        <v>34569.868782427613</v>
      </c>
      <c r="E23" s="173">
        <v>35370.807362507701</v>
      </c>
      <c r="F23" s="173">
        <v>36275.543810524898</v>
      </c>
      <c r="G23" s="173">
        <v>37242.927035895511</v>
      </c>
      <c r="H23" s="173">
        <v>38859.117369395804</v>
      </c>
      <c r="I23" s="173">
        <v>40174.096588347013</v>
      </c>
      <c r="J23" s="173">
        <v>41335.01472131753</v>
      </c>
      <c r="K23" s="173">
        <v>42609.667836264212</v>
      </c>
      <c r="L23" s="173">
        <v>44404.548385021531</v>
      </c>
      <c r="M23" s="173">
        <v>45396.062933844696</v>
      </c>
      <c r="N23" s="173">
        <v>46509.102019121783</v>
      </c>
      <c r="O23" s="173">
        <v>47454.233947042812</v>
      </c>
    </row>
    <row r="24" spans="1:15" ht="16.8" customHeight="1">
      <c r="A24" s="179" t="s">
        <v>259</v>
      </c>
      <c r="B24" s="173">
        <v>28942.535168081868</v>
      </c>
      <c r="C24" s="173">
        <v>30444.507772614739</v>
      </c>
      <c r="D24" s="173">
        <v>31766.858078087604</v>
      </c>
      <c r="E24" s="173">
        <v>33497.016530207686</v>
      </c>
      <c r="F24" s="173">
        <v>34564.014525004881</v>
      </c>
      <c r="G24" s="173">
        <v>35655.004257305489</v>
      </c>
      <c r="H24" s="173">
        <v>36728.111880295786</v>
      </c>
      <c r="I24" s="173">
        <v>37772.375717526986</v>
      </c>
      <c r="J24" s="173">
        <v>38863.049951007502</v>
      </c>
      <c r="K24" s="173">
        <v>39734.100842414184</v>
      </c>
      <c r="L24" s="173">
        <v>40636.43257374152</v>
      </c>
      <c r="M24" s="173">
        <v>41816.716268544697</v>
      </c>
      <c r="N24" s="173">
        <v>43039.26660166178</v>
      </c>
      <c r="O24" s="173">
        <v>44228.782041772814</v>
      </c>
    </row>
    <row r="25" spans="1:15" ht="16.8" customHeight="1">
      <c r="A25" s="175" t="s">
        <v>260</v>
      </c>
      <c r="B25" s="173">
        <v>2268.5944971600002</v>
      </c>
      <c r="C25" s="173">
        <v>2510.47564818</v>
      </c>
      <c r="D25" s="173">
        <v>2803.0107043400003</v>
      </c>
      <c r="E25" s="173">
        <v>1873.7908323000004</v>
      </c>
      <c r="F25" s="173">
        <v>1711.5292855200005</v>
      </c>
      <c r="G25" s="173">
        <v>1587.9227785900005</v>
      </c>
      <c r="H25" s="173">
        <v>2131.0054891000004</v>
      </c>
      <c r="I25" s="173">
        <v>2401.7208708200005</v>
      </c>
      <c r="J25" s="173">
        <v>2471.9647703100004</v>
      </c>
      <c r="K25" s="173">
        <v>2875.5669938500005</v>
      </c>
      <c r="L25" s="173">
        <v>3768.1158112800008</v>
      </c>
      <c r="M25" s="173">
        <v>3579.3466653000005</v>
      </c>
      <c r="N25" s="173">
        <v>3469.8354174600004</v>
      </c>
      <c r="O25" s="173">
        <v>3225.4519052699998</v>
      </c>
    </row>
    <row r="26" spans="1:15" ht="16.8" customHeight="1">
      <c r="A26" s="192" t="s">
        <v>261</v>
      </c>
      <c r="B26" s="202">
        <v>23982.783053829422</v>
      </c>
      <c r="C26" s="202">
        <v>24191.735206945476</v>
      </c>
      <c r="D26" s="202">
        <v>24415.44898137547</v>
      </c>
      <c r="E26" s="202">
        <v>24583.899727212243</v>
      </c>
      <c r="F26" s="202">
        <v>25038.646379993243</v>
      </c>
      <c r="G26" s="202">
        <v>25453.750140069551</v>
      </c>
      <c r="H26" s="202">
        <v>26208.94366373057</v>
      </c>
      <c r="I26" s="202">
        <v>26920.518292827874</v>
      </c>
      <c r="J26" s="202">
        <v>27589.284508799668</v>
      </c>
      <c r="K26" s="202">
        <v>28435.380134645206</v>
      </c>
      <c r="L26" s="202">
        <v>29797.613796245576</v>
      </c>
      <c r="M26" s="202">
        <v>30832.923728036047</v>
      </c>
      <c r="N26" s="202">
        <v>31194.496181428676</v>
      </c>
      <c r="O26" s="202">
        <v>31942.727599580972</v>
      </c>
    </row>
    <row r="27" spans="1:15" ht="14.4" customHeight="1">
      <c r="A27" s="191" t="s">
        <v>262</v>
      </c>
      <c r="B27" s="176">
        <v>168245.65669229781</v>
      </c>
      <c r="C27" s="176">
        <v>171145.04411199194</v>
      </c>
      <c r="D27" s="176">
        <v>174056.93004241207</v>
      </c>
      <c r="E27" s="176">
        <v>177195.75756979047</v>
      </c>
      <c r="F27" s="176">
        <v>180571.16473210693</v>
      </c>
      <c r="G27" s="176">
        <v>183945.36696912575</v>
      </c>
      <c r="H27" s="176">
        <v>187498.23804772017</v>
      </c>
      <c r="I27" s="176">
        <v>191048.42531063288</v>
      </c>
      <c r="J27" s="176">
        <v>194692.65712016795</v>
      </c>
      <c r="K27" s="176">
        <v>198295.23770649938</v>
      </c>
      <c r="L27" s="176">
        <v>201738.20582663533</v>
      </c>
      <c r="M27" s="176">
        <v>205309.31841293909</v>
      </c>
      <c r="N27" s="176">
        <v>208921.02960448689</v>
      </c>
      <c r="O27" s="176">
        <v>212582.45947979367</v>
      </c>
    </row>
    <row r="28" spans="1:15" ht="14.4" customHeight="1">
      <c r="A28" s="206" t="s">
        <v>263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spans="1:15" ht="14.4">
      <c r="A29" s="18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4.4">
      <c r="A30" s="188" t="s">
        <v>197</v>
      </c>
      <c r="B30" s="14">
        <v>2010</v>
      </c>
      <c r="C30" s="14">
        <v>2011</v>
      </c>
      <c r="D30" s="14">
        <v>2012</v>
      </c>
      <c r="E30" s="14">
        <v>2013</v>
      </c>
      <c r="F30" s="14">
        <v>2014</v>
      </c>
      <c r="G30" s="14">
        <v>2015</v>
      </c>
      <c r="H30" s="14">
        <v>2016</v>
      </c>
      <c r="I30" s="14">
        <v>2017</v>
      </c>
      <c r="J30" s="14">
        <v>2018</v>
      </c>
      <c r="K30" s="14">
        <v>2019</v>
      </c>
      <c r="L30" s="14">
        <v>2020</v>
      </c>
      <c r="M30" s="14">
        <v>2021</v>
      </c>
      <c r="N30" s="14">
        <v>2022</v>
      </c>
      <c r="O30" s="14">
        <v>2023</v>
      </c>
    </row>
    <row r="31" spans="1:15">
      <c r="A31" s="192"/>
      <c r="B31" s="171">
        <v>2010</v>
      </c>
      <c r="C31" s="171">
        <v>2011</v>
      </c>
      <c r="D31" s="171">
        <v>2012</v>
      </c>
      <c r="E31" s="171">
        <v>2013</v>
      </c>
      <c r="F31" s="171">
        <v>2014</v>
      </c>
      <c r="G31" s="171">
        <v>2015</v>
      </c>
      <c r="H31" s="171">
        <v>2016</v>
      </c>
      <c r="I31" s="171">
        <v>2017</v>
      </c>
      <c r="J31" s="171">
        <v>2018</v>
      </c>
      <c r="K31" s="171">
        <v>2019</v>
      </c>
      <c r="L31" s="171">
        <v>2020</v>
      </c>
      <c r="M31" s="171">
        <v>2021</v>
      </c>
      <c r="N31" s="171">
        <v>2022</v>
      </c>
      <c r="O31" s="171">
        <v>2023</v>
      </c>
    </row>
    <row r="32" spans="1:15">
      <c r="A32" s="175" t="s">
        <v>170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1:15">
      <c r="A33" s="175" t="s">
        <v>171</v>
      </c>
      <c r="B33" s="178">
        <v>2754.465101471073</v>
      </c>
      <c r="C33" s="178">
        <v>2876.8619230876575</v>
      </c>
      <c r="D33" s="178">
        <v>2957.2012943324589</v>
      </c>
      <c r="E33" s="178">
        <v>3166.7669697207571</v>
      </c>
      <c r="F33" s="178">
        <v>3270.4998641525121</v>
      </c>
      <c r="G33" s="178">
        <v>3361.3102920361107</v>
      </c>
      <c r="H33" s="178">
        <v>3515.2367732288708</v>
      </c>
      <c r="I33" s="178">
        <v>3575.7073189262196</v>
      </c>
      <c r="J33" s="178">
        <v>3655.8694043709229</v>
      </c>
      <c r="K33" s="178">
        <v>3596.4245971706227</v>
      </c>
      <c r="L33" s="178">
        <v>3482.042594438622</v>
      </c>
      <c r="M33" s="178">
        <v>3576.4637437507026</v>
      </c>
      <c r="N33" s="178">
        <v>3632.4491778413426</v>
      </c>
      <c r="O33" s="178">
        <v>3636.2419743147907</v>
      </c>
    </row>
    <row r="34" spans="1:15">
      <c r="A34" s="175" t="s">
        <v>172</v>
      </c>
      <c r="B34" s="178">
        <v>-108.80840917327276</v>
      </c>
      <c r="C34" s="178">
        <v>22.525496606473641</v>
      </c>
      <c r="D34" s="178">
        <v>-45.315363912319754</v>
      </c>
      <c r="E34" s="178">
        <v>-27.939442342360174</v>
      </c>
      <c r="F34" s="178">
        <v>104.90729816395279</v>
      </c>
      <c r="G34" s="178">
        <v>12.891944982681292</v>
      </c>
      <c r="H34" s="178">
        <v>37.634305365560223</v>
      </c>
      <c r="I34" s="178">
        <v>-25.520056013517632</v>
      </c>
      <c r="J34" s="178">
        <v>-11.637594835843803</v>
      </c>
      <c r="K34" s="178">
        <v>6.155989160811707</v>
      </c>
      <c r="L34" s="178">
        <v>-39.074474302646919</v>
      </c>
      <c r="M34" s="178">
        <v>-5.3511574469436063</v>
      </c>
      <c r="N34" s="178">
        <v>-13.114321138130887</v>
      </c>
      <c r="O34" s="178">
        <v>55.251752461909035</v>
      </c>
    </row>
    <row r="35" spans="1:15">
      <c r="A35" s="175" t="s">
        <v>174</v>
      </c>
      <c r="B35" s="178">
        <v>1671.1638472982129</v>
      </c>
      <c r="C35" s="178">
        <v>1626.3313204103927</v>
      </c>
      <c r="D35" s="178">
        <v>1636.7627551804349</v>
      </c>
      <c r="E35" s="178">
        <v>1195.308331207646</v>
      </c>
      <c r="F35" s="178">
        <v>1129.5885699846217</v>
      </c>
      <c r="G35" s="178">
        <v>1067.0749805224089</v>
      </c>
      <c r="H35" s="178">
        <v>1232.1425881858095</v>
      </c>
      <c r="I35" s="178">
        <v>1112.3927810925927</v>
      </c>
      <c r="J35" s="178">
        <v>1131.697574276101</v>
      </c>
      <c r="K35" s="178">
        <v>1275.6575080641246</v>
      </c>
      <c r="L35" s="178">
        <v>1293.0554205044541</v>
      </c>
      <c r="M35" s="178">
        <v>1136.1601006009862</v>
      </c>
      <c r="N35" s="178">
        <v>1140.1397145793508</v>
      </c>
      <c r="O35" s="178">
        <v>1238.9198541056878</v>
      </c>
    </row>
    <row r="36" spans="1:15">
      <c r="A36" s="175" t="s">
        <v>175</v>
      </c>
      <c r="B36" s="178">
        <v>4316.8205395960131</v>
      </c>
      <c r="C36" s="178">
        <v>4525.7187401045239</v>
      </c>
      <c r="D36" s="178">
        <v>4548.648685600574</v>
      </c>
      <c r="E36" s="178">
        <v>4334.1358585860435</v>
      </c>
      <c r="F36" s="178">
        <v>4504.9957323010867</v>
      </c>
      <c r="G36" s="178">
        <v>4441.277217541201</v>
      </c>
      <c r="H36" s="178">
        <v>4785.0136667802399</v>
      </c>
      <c r="I36" s="178">
        <v>4662.5800440052944</v>
      </c>
      <c r="J36" s="178">
        <v>4775.9293838111807</v>
      </c>
      <c r="K36" s="178">
        <v>4878.2380943955595</v>
      </c>
      <c r="L36" s="178">
        <v>4736.023540640429</v>
      </c>
      <c r="M36" s="178">
        <v>4707.2726869047456</v>
      </c>
      <c r="N36" s="178">
        <v>4759.4745712825625</v>
      </c>
      <c r="O36" s="178">
        <v>4930.4135808823876</v>
      </c>
    </row>
    <row r="37" spans="1:15">
      <c r="A37" s="192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1:15">
      <c r="A38" s="175" t="s">
        <v>176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1:15">
      <c r="A39" s="179" t="s">
        <v>177</v>
      </c>
      <c r="B39" s="178">
        <v>2043.7795298761903</v>
      </c>
      <c r="C39" s="178">
        <v>2092.1263340283849</v>
      </c>
      <c r="D39" s="178">
        <v>2140.8662611860091</v>
      </c>
      <c r="E39" s="178">
        <v>2735.2961807841766</v>
      </c>
      <c r="F39" s="178">
        <v>2544.3805846292857</v>
      </c>
      <c r="G39" s="178">
        <v>2479.2399364624448</v>
      </c>
      <c r="H39" s="178">
        <v>2018.7699849725204</v>
      </c>
      <c r="I39" s="178">
        <v>2257.4701032545681</v>
      </c>
      <c r="J39" s="178">
        <v>2290.0159198907113</v>
      </c>
      <c r="K39" s="178">
        <v>2152.0766522896793</v>
      </c>
      <c r="L39" s="178">
        <v>1323.9646098635858</v>
      </c>
      <c r="M39" s="178">
        <v>2230.3357825472003</v>
      </c>
      <c r="N39" s="178">
        <v>2195.9070302177597</v>
      </c>
      <c r="O39" s="178">
        <v>2192.2317685639127</v>
      </c>
    </row>
    <row r="40" spans="1:15">
      <c r="A40" s="179" t="s">
        <v>178</v>
      </c>
      <c r="B40" s="178">
        <v>2057.0152194160269</v>
      </c>
      <c r="C40" s="178">
        <v>2103.8379973442957</v>
      </c>
      <c r="D40" s="178">
        <v>2156.1292059060215</v>
      </c>
      <c r="E40" s="178">
        <v>2725.9544854160804</v>
      </c>
      <c r="F40" s="178">
        <v>2532.1175483036882</v>
      </c>
      <c r="G40" s="178">
        <v>2459.1031242920267</v>
      </c>
      <c r="H40" s="178">
        <v>2103.6198016329827</v>
      </c>
      <c r="I40" s="178">
        <v>2240.5007265407803</v>
      </c>
      <c r="J40" s="178">
        <v>2250.2201368001561</v>
      </c>
      <c r="K40" s="178">
        <v>2126.7201537884152</v>
      </c>
      <c r="L40" s="178">
        <v>1398.1574144156684</v>
      </c>
      <c r="M40" s="178">
        <v>2148.3644506987275</v>
      </c>
      <c r="N40" s="178">
        <v>2089.5545929727637</v>
      </c>
      <c r="O40" s="178">
        <v>2112.2586905353464</v>
      </c>
    </row>
    <row r="41" spans="1:15">
      <c r="A41" s="175" t="s">
        <v>179</v>
      </c>
      <c r="B41" s="178">
        <v>-13.235689539836585</v>
      </c>
      <c r="C41" s="178">
        <v>-11.711663315910755</v>
      </c>
      <c r="D41" s="178">
        <v>-15.262944720012456</v>
      </c>
      <c r="E41" s="178">
        <v>9.3416953680962251</v>
      </c>
      <c r="F41" s="178">
        <v>12.263036325597568</v>
      </c>
      <c r="G41" s="178">
        <v>20.136812170418125</v>
      </c>
      <c r="H41" s="178">
        <v>-84.849816660462238</v>
      </c>
      <c r="I41" s="178">
        <v>16.969376713787824</v>
      </c>
      <c r="J41" s="178">
        <v>39.795783090555233</v>
      </c>
      <c r="K41" s="178">
        <v>25.356498501264014</v>
      </c>
      <c r="L41" s="178">
        <v>-74.192804552082634</v>
      </c>
      <c r="M41" s="178">
        <v>81.971331848472801</v>
      </c>
      <c r="N41" s="178">
        <v>106.35243724499605</v>
      </c>
      <c r="O41" s="178">
        <v>79.973078028566306</v>
      </c>
    </row>
    <row r="42" spans="1:15">
      <c r="A42" s="179" t="s">
        <v>180</v>
      </c>
      <c r="B42" s="178">
        <v>460.66573688651079</v>
      </c>
      <c r="C42" s="178">
        <v>429.13749626735773</v>
      </c>
      <c r="D42" s="178">
        <v>382.27407424279517</v>
      </c>
      <c r="E42" s="178">
        <v>355.76764797400199</v>
      </c>
      <c r="F42" s="178">
        <v>348.38686768730651</v>
      </c>
      <c r="G42" s="178">
        <v>331.6737462474382</v>
      </c>
      <c r="H42" s="178">
        <v>322.99356771909794</v>
      </c>
      <c r="I42" s="178">
        <v>332.58496595789683</v>
      </c>
      <c r="J42" s="178">
        <v>334.79421934009002</v>
      </c>
      <c r="K42" s="178">
        <v>325.96419679418739</v>
      </c>
      <c r="L42" s="178">
        <v>302.7563109305184</v>
      </c>
      <c r="M42" s="178">
        <v>330.19137535148815</v>
      </c>
      <c r="N42" s="178">
        <v>308.84884222954781</v>
      </c>
      <c r="O42" s="178">
        <v>297.83755191489104</v>
      </c>
    </row>
    <row r="43" spans="1:15">
      <c r="A43" s="179" t="s">
        <v>181</v>
      </c>
      <c r="B43" s="178">
        <v>326.727982491516</v>
      </c>
      <c r="C43" s="178">
        <v>316.57149928531334</v>
      </c>
      <c r="D43" s="178">
        <v>289.12551157146612</v>
      </c>
      <c r="E43" s="178">
        <v>279.2361599758558</v>
      </c>
      <c r="F43" s="178">
        <v>277.53006671465721</v>
      </c>
      <c r="G43" s="178">
        <v>262.14095427531697</v>
      </c>
      <c r="H43" s="178">
        <v>255.61368340316631</v>
      </c>
      <c r="I43" s="178">
        <v>265.58199333633183</v>
      </c>
      <c r="J43" s="178">
        <v>268.36293214516019</v>
      </c>
      <c r="K43" s="178">
        <v>262.2563306650228</v>
      </c>
      <c r="L43" s="178">
        <v>249.32991372663997</v>
      </c>
      <c r="M43" s="178">
        <v>272.07519788889078</v>
      </c>
      <c r="N43" s="178">
        <v>252.05790515598778</v>
      </c>
      <c r="O43" s="178">
        <v>241.27478022110239</v>
      </c>
    </row>
    <row r="44" spans="1:15">
      <c r="A44" s="179" t="s">
        <v>182</v>
      </c>
      <c r="B44" s="178">
        <v>88.326099620880044</v>
      </c>
      <c r="C44" s="178">
        <v>76.393060963517939</v>
      </c>
      <c r="D44" s="178">
        <v>64.726977451472848</v>
      </c>
      <c r="E44" s="178">
        <v>53.684871435646215</v>
      </c>
      <c r="F44" s="178">
        <v>51.223125972649342</v>
      </c>
      <c r="G44" s="178">
        <v>50.974601072121231</v>
      </c>
      <c r="H44" s="178">
        <v>49.754643851931647</v>
      </c>
      <c r="I44" s="178">
        <v>50.661248069724977</v>
      </c>
      <c r="J44" s="178">
        <v>51.15957348786425</v>
      </c>
      <c r="K44" s="178">
        <v>49.778021179186844</v>
      </c>
      <c r="L44" s="178">
        <v>41.570326312660377</v>
      </c>
      <c r="M44" s="178">
        <v>46.763113996119415</v>
      </c>
      <c r="N44" s="178">
        <v>46.51447651278761</v>
      </c>
      <c r="O44" s="178">
        <v>47.086549262233312</v>
      </c>
    </row>
    <row r="45" spans="1:15">
      <c r="A45" s="175" t="s">
        <v>183</v>
      </c>
      <c r="B45" s="178">
        <v>45.611654774114747</v>
      </c>
      <c r="C45" s="178">
        <v>36.172936018526485</v>
      </c>
      <c r="D45" s="178">
        <v>28.421585219856158</v>
      </c>
      <c r="E45" s="178">
        <v>22.8466165625</v>
      </c>
      <c r="F45" s="178">
        <v>19.633675000000004</v>
      </c>
      <c r="G45" s="178">
        <v>18.5581909</v>
      </c>
      <c r="H45" s="178">
        <v>17.625240464000001</v>
      </c>
      <c r="I45" s="178">
        <v>16.341724551839999</v>
      </c>
      <c r="J45" s="178">
        <v>15.271713707065601</v>
      </c>
      <c r="K45" s="178">
        <v>13.929844949977754</v>
      </c>
      <c r="L45" s="178">
        <v>11.856070891218073</v>
      </c>
      <c r="M45" s="178">
        <v>11.35306346647797</v>
      </c>
      <c r="N45" s="178">
        <v>10.276460560772446</v>
      </c>
      <c r="O45" s="178">
        <v>9.4762224315553674</v>
      </c>
    </row>
    <row r="46" spans="1:15">
      <c r="A46" s="179" t="s">
        <v>184</v>
      </c>
      <c r="B46" s="178">
        <v>1611.1296652418723</v>
      </c>
      <c r="C46" s="178">
        <v>1743.8537555528728</v>
      </c>
      <c r="D46" s="178">
        <v>1614.8853616328611</v>
      </c>
      <c r="E46" s="178">
        <v>800.68031612008417</v>
      </c>
      <c r="F46" s="178">
        <v>904.80757530719541</v>
      </c>
      <c r="G46" s="178">
        <v>967.44234699060837</v>
      </c>
      <c r="H46" s="178">
        <v>1615.8515188102949</v>
      </c>
      <c r="I46" s="178">
        <v>1314.9665668912025</v>
      </c>
      <c r="J46" s="178">
        <v>1161.319161390519</v>
      </c>
      <c r="K46" s="178">
        <v>1272.7672401966838</v>
      </c>
      <c r="L46" s="178">
        <v>1795.4379313473278</v>
      </c>
      <c r="M46" s="178">
        <v>992.07639915317714</v>
      </c>
      <c r="N46" s="178">
        <v>1112.8100287570867</v>
      </c>
      <c r="O46" s="178">
        <v>940.73662290781976</v>
      </c>
    </row>
    <row r="47" spans="1:15">
      <c r="A47" s="193" t="s">
        <v>185</v>
      </c>
      <c r="B47" s="178">
        <v>1204.2943132718719</v>
      </c>
      <c r="C47" s="178">
        <v>1501.9726045328728</v>
      </c>
      <c r="D47" s="178">
        <v>1322.3503054728612</v>
      </c>
      <c r="E47" s="178">
        <v>1730.1584521200843</v>
      </c>
      <c r="F47" s="178">
        <v>1066.9979947971954</v>
      </c>
      <c r="G47" s="178">
        <v>1090.9897323006082</v>
      </c>
      <c r="H47" s="178">
        <v>1073.1076229902949</v>
      </c>
      <c r="I47" s="178">
        <v>1044.2638372312026</v>
      </c>
      <c r="J47" s="178">
        <v>1090.674233480519</v>
      </c>
      <c r="K47" s="178">
        <v>871.05089140668395</v>
      </c>
      <c r="L47" s="178">
        <v>902.3317313273277</v>
      </c>
      <c r="M47" s="178">
        <v>1180.2836948031772</v>
      </c>
      <c r="N47" s="178">
        <v>1222.0503331170864</v>
      </c>
      <c r="O47" s="178">
        <v>1185.4281819678199</v>
      </c>
    </row>
    <row r="48" spans="1:15">
      <c r="A48" s="193" t="s">
        <v>186</v>
      </c>
      <c r="B48" s="178">
        <v>921.18239751262047</v>
      </c>
      <c r="C48" s="178">
        <v>1189.5055575980573</v>
      </c>
      <c r="D48" s="178">
        <v>1023.1954714607464</v>
      </c>
      <c r="E48" s="178">
        <v>1357.7280286638995</v>
      </c>
      <c r="F48" s="178">
        <v>780.89325267849313</v>
      </c>
      <c r="G48" s="178">
        <v>790.66439628953583</v>
      </c>
      <c r="H48" s="178">
        <v>797.58588077282297</v>
      </c>
      <c r="I48" s="178">
        <v>780.05493816646265</v>
      </c>
      <c r="J48" s="178">
        <v>775.81407675118976</v>
      </c>
      <c r="K48" s="178">
        <v>583.63216308892413</v>
      </c>
      <c r="L48" s="178">
        <v>542.7533675919633</v>
      </c>
      <c r="M48" s="178">
        <v>810.93673039391649</v>
      </c>
      <c r="N48" s="178">
        <v>802.17908023850612</v>
      </c>
      <c r="O48" s="178">
        <v>777.38236168907054</v>
      </c>
    </row>
    <row r="49" spans="1:15">
      <c r="A49" s="193" t="s">
        <v>187</v>
      </c>
      <c r="B49" s="178">
        <v>195.90280152246115</v>
      </c>
      <c r="C49" s="178">
        <v>228.29429744698172</v>
      </c>
      <c r="D49" s="178">
        <v>187.47163514365073</v>
      </c>
      <c r="E49" s="178">
        <v>270.96522891679939</v>
      </c>
      <c r="F49" s="178">
        <v>205.46215862768014</v>
      </c>
      <c r="G49" s="178">
        <v>224.34257305299167</v>
      </c>
      <c r="H49" s="178">
        <v>207.87134936422035</v>
      </c>
      <c r="I49" s="178">
        <v>188.11860999278139</v>
      </c>
      <c r="J49" s="178">
        <v>241.88379511015017</v>
      </c>
      <c r="K49" s="178">
        <v>220.65234389946602</v>
      </c>
      <c r="L49" s="178">
        <v>290.43901326516169</v>
      </c>
      <c r="M49" s="178">
        <v>284.44422497751043</v>
      </c>
      <c r="N49" s="178">
        <v>320.92814845942388</v>
      </c>
      <c r="O49" s="178">
        <v>293.46226080817604</v>
      </c>
    </row>
    <row r="50" spans="1:15">
      <c r="A50" s="179" t="s">
        <v>188</v>
      </c>
      <c r="B50" s="178">
        <v>87.209114236790498</v>
      </c>
      <c r="C50" s="178">
        <v>84.17274948783394</v>
      </c>
      <c r="D50" s="178">
        <v>111.68319886846402</v>
      </c>
      <c r="E50" s="178">
        <v>101.46519453938535</v>
      </c>
      <c r="F50" s="178">
        <v>80.642583491022236</v>
      </c>
      <c r="G50" s="178">
        <v>75.982762958080698</v>
      </c>
      <c r="H50" s="178">
        <v>67.65039285325139</v>
      </c>
      <c r="I50" s="178">
        <v>76.090289071958736</v>
      </c>
      <c r="J50" s="178">
        <v>72.976361619178817</v>
      </c>
      <c r="K50" s="178">
        <v>66.766384418293867</v>
      </c>
      <c r="L50" s="178">
        <v>69.139350470202714</v>
      </c>
      <c r="M50" s="178">
        <v>84.902739431750348</v>
      </c>
      <c r="N50" s="178">
        <v>98.943104419156441</v>
      </c>
      <c r="O50" s="178">
        <v>114.58355947057342</v>
      </c>
    </row>
    <row r="51" spans="1:15">
      <c r="A51" s="175" t="s">
        <v>189</v>
      </c>
      <c r="B51" s="178">
        <v>406.83535197000009</v>
      </c>
      <c r="C51" s="178">
        <v>241.88115102</v>
      </c>
      <c r="D51" s="178">
        <v>292.53505616000001</v>
      </c>
      <c r="E51" s="178">
        <v>-929.47813599999995</v>
      </c>
      <c r="F51" s="178">
        <v>-162.19041949000001</v>
      </c>
      <c r="G51" s="178">
        <v>-123.54738530999995</v>
      </c>
      <c r="H51" s="178">
        <v>542.74389582000015</v>
      </c>
      <c r="I51" s="178">
        <v>270.70272965999999</v>
      </c>
      <c r="J51" s="178">
        <v>70.644927910000064</v>
      </c>
      <c r="K51" s="178">
        <v>401.71634878999993</v>
      </c>
      <c r="L51" s="178">
        <v>893.10620002000007</v>
      </c>
      <c r="M51" s="178">
        <v>-188.20729564999993</v>
      </c>
      <c r="N51" s="178">
        <v>-109.24030435999967</v>
      </c>
      <c r="O51" s="178">
        <v>-244.69155906</v>
      </c>
    </row>
    <row r="52" spans="1:15">
      <c r="A52" s="194" t="s">
        <v>190</v>
      </c>
      <c r="B52" s="200">
        <v>79.150502504475853</v>
      </c>
      <c r="C52" s="200">
        <v>480.78649740721318</v>
      </c>
      <c r="D52" s="200">
        <v>569.18328835170644</v>
      </c>
      <c r="E52" s="200">
        <v>629.45035188500765</v>
      </c>
      <c r="F52" s="200">
        <v>601.13204687360803</v>
      </c>
      <c r="G52" s="200">
        <v>579.55029563183905</v>
      </c>
      <c r="H52" s="200">
        <v>394.85982464640819</v>
      </c>
      <c r="I52" s="200">
        <v>378.5560927022172</v>
      </c>
      <c r="J52" s="200">
        <v>656.22911497815392</v>
      </c>
      <c r="K52" s="200">
        <v>605.41270131366025</v>
      </c>
      <c r="L52" s="200">
        <v>254.94472041914281</v>
      </c>
      <c r="M52" s="200">
        <v>450.1124237438982</v>
      </c>
      <c r="N52" s="200">
        <v>1081.8823372396637</v>
      </c>
      <c r="O52" s="200">
        <v>1037.1214177054485</v>
      </c>
    </row>
    <row r="53" spans="1:15">
      <c r="A53" s="175" t="s">
        <v>191</v>
      </c>
      <c r="B53" s="178">
        <v>4194.7254345090496</v>
      </c>
      <c r="C53" s="178">
        <v>4745.9040832558294</v>
      </c>
      <c r="D53" s="178">
        <v>4707.2089854133719</v>
      </c>
      <c r="E53" s="178">
        <v>4521.1944967632708</v>
      </c>
      <c r="F53" s="178">
        <v>4398.7070744973953</v>
      </c>
      <c r="G53" s="178">
        <v>4357.9063253323302</v>
      </c>
      <c r="H53" s="178">
        <v>4352.474896148321</v>
      </c>
      <c r="I53" s="178">
        <v>4283.5777288058844</v>
      </c>
      <c r="J53" s="178">
        <v>4442.358415599474</v>
      </c>
      <c r="K53" s="178">
        <v>4356.2207905942105</v>
      </c>
      <c r="L53" s="178">
        <v>3677.1035725605748</v>
      </c>
      <c r="M53" s="178">
        <v>4002.7159807957637</v>
      </c>
      <c r="N53" s="178">
        <v>4699.448238444058</v>
      </c>
      <c r="O53" s="178">
        <v>4467.9273610920718</v>
      </c>
    </row>
    <row r="54" spans="1:15">
      <c r="A54" s="194" t="s">
        <v>192</v>
      </c>
      <c r="B54" s="200">
        <v>122.09510508696349</v>
      </c>
      <c r="C54" s="200">
        <v>-220.18534315130546</v>
      </c>
      <c r="D54" s="200">
        <v>-158.56029981279789</v>
      </c>
      <c r="E54" s="200">
        <v>-187.05863817722729</v>
      </c>
      <c r="F54" s="200">
        <v>106.28865780369142</v>
      </c>
      <c r="G54" s="200">
        <v>83.370892208870828</v>
      </c>
      <c r="H54" s="200">
        <v>432.53877063191885</v>
      </c>
      <c r="I54" s="200">
        <v>379.00231519941008</v>
      </c>
      <c r="J54" s="200">
        <v>333.57096821170671</v>
      </c>
      <c r="K54" s="200">
        <v>522.01730380134904</v>
      </c>
      <c r="L54" s="200">
        <v>1058.9199680798542</v>
      </c>
      <c r="M54" s="200">
        <v>704.55670610898187</v>
      </c>
      <c r="N54" s="200">
        <v>60.026332838504459</v>
      </c>
      <c r="O54" s="200">
        <v>462.48621979031577</v>
      </c>
    </row>
    <row r="55" spans="1:15">
      <c r="A55" s="195" t="s">
        <v>193</v>
      </c>
      <c r="B55" s="203">
        <v>4316.8205395960131</v>
      </c>
      <c r="C55" s="203">
        <v>4525.7187401045239</v>
      </c>
      <c r="D55" s="203">
        <v>4548.648685600574</v>
      </c>
      <c r="E55" s="203">
        <v>4334.1358585860435</v>
      </c>
      <c r="F55" s="203">
        <v>4504.9957323010867</v>
      </c>
      <c r="G55" s="203">
        <v>4441.277217541201</v>
      </c>
      <c r="H55" s="203">
        <v>4785.0136667802399</v>
      </c>
      <c r="I55" s="203">
        <v>4662.5800440052944</v>
      </c>
      <c r="J55" s="203">
        <v>4775.9293838111807</v>
      </c>
      <c r="K55" s="203">
        <v>4878.2380943955595</v>
      </c>
      <c r="L55" s="203">
        <v>4736.023540640429</v>
      </c>
      <c r="M55" s="203">
        <v>4707.2726869047456</v>
      </c>
      <c r="N55" s="203">
        <v>4759.4745712825625</v>
      </c>
      <c r="O55" s="203">
        <v>4930.4135808823876</v>
      </c>
    </row>
    <row r="56" spans="1:15">
      <c r="A56" s="190" t="s">
        <v>194</v>
      </c>
      <c r="B56" s="197">
        <v>1224.52</v>
      </c>
      <c r="C56" s="197">
        <v>1571.52</v>
      </c>
      <c r="D56" s="197">
        <v>1668.98</v>
      </c>
      <c r="E56" s="197">
        <v>1411.23</v>
      </c>
      <c r="F56" s="197">
        <v>1266.4000000000001</v>
      </c>
      <c r="G56" s="197">
        <v>1160.06</v>
      </c>
      <c r="H56" s="197">
        <v>1250.8</v>
      </c>
      <c r="I56" s="197">
        <v>1257.1500000000001</v>
      </c>
      <c r="J56" s="197">
        <v>1268.49</v>
      </c>
      <c r="K56" s="197">
        <v>1392.6</v>
      </c>
      <c r="L56" s="197">
        <v>1769.59</v>
      </c>
      <c r="M56" s="197">
        <v>1798.61</v>
      </c>
      <c r="N56" s="197">
        <v>1800.09</v>
      </c>
      <c r="O56" s="197">
        <v>1940.54</v>
      </c>
    </row>
    <row r="57" spans="1:15">
      <c r="A57" s="190" t="s">
        <v>195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</row>
    <row r="58" spans="1:15">
      <c r="A58" s="206" t="s">
        <v>196</v>
      </c>
    </row>
    <row r="59" spans="1:15" ht="14.4">
      <c r="A59" s="18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14.4">
      <c r="A60" s="188" t="s">
        <v>198</v>
      </c>
      <c r="B60" s="14">
        <v>2010</v>
      </c>
      <c r="C60" s="14">
        <v>2011</v>
      </c>
      <c r="D60" s="14">
        <v>2012</v>
      </c>
      <c r="E60" s="14">
        <v>2013</v>
      </c>
      <c r="F60" s="14">
        <v>2014</v>
      </c>
      <c r="G60" s="14">
        <v>2015</v>
      </c>
      <c r="H60" s="14">
        <v>2016</v>
      </c>
      <c r="I60" s="14">
        <v>2017</v>
      </c>
      <c r="J60" s="14">
        <v>2018</v>
      </c>
      <c r="K60" s="14">
        <v>2019</v>
      </c>
      <c r="L60" s="14">
        <v>2020</v>
      </c>
      <c r="M60" s="14">
        <v>2021</v>
      </c>
      <c r="N60" s="14">
        <v>2022</v>
      </c>
      <c r="O60" s="14">
        <v>2023</v>
      </c>
    </row>
    <row r="61" spans="1:15">
      <c r="A61" s="182"/>
      <c r="B61" s="181">
        <v>2010</v>
      </c>
      <c r="C61" s="181">
        <v>2011</v>
      </c>
      <c r="D61" s="181">
        <v>2012</v>
      </c>
      <c r="E61" s="181">
        <v>2013</v>
      </c>
      <c r="F61" s="181">
        <v>2014</v>
      </c>
      <c r="G61" s="181">
        <v>2015</v>
      </c>
      <c r="H61" s="181">
        <v>2016</v>
      </c>
      <c r="I61" s="181">
        <v>2017</v>
      </c>
      <c r="J61" s="181">
        <v>2018</v>
      </c>
      <c r="K61" s="181">
        <v>2019</v>
      </c>
      <c r="L61" s="181">
        <v>2020</v>
      </c>
      <c r="M61" s="181">
        <v>2021</v>
      </c>
      <c r="N61" s="181">
        <v>2022</v>
      </c>
      <c r="O61" s="181">
        <v>2023</v>
      </c>
    </row>
    <row r="62" spans="1:15">
      <c r="A62" s="182" t="s">
        <v>199</v>
      </c>
      <c r="B62" s="181">
        <v>661.65670656183181</v>
      </c>
      <c r="C62" s="181">
        <v>619.31126175185261</v>
      </c>
      <c r="D62" s="181">
        <v>595.16753270612003</v>
      </c>
      <c r="E62" s="181">
        <v>617.42978121961733</v>
      </c>
      <c r="F62" s="181">
        <v>627.49133060767122</v>
      </c>
      <c r="G62" s="181">
        <v>662.29704032189329</v>
      </c>
      <c r="H62" s="181">
        <v>504.50877873973809</v>
      </c>
      <c r="I62" s="181">
        <v>601.90119398280206</v>
      </c>
      <c r="J62" s="181">
        <v>598.01090527814119</v>
      </c>
      <c r="K62" s="181">
        <v>544.63619815173627</v>
      </c>
      <c r="L62" s="181">
        <v>315.93269170472456</v>
      </c>
      <c r="M62" s="181">
        <v>610.86354212490699</v>
      </c>
      <c r="N62" s="181">
        <v>600.563977542011</v>
      </c>
      <c r="O62" s="181">
        <v>575.78153202544991</v>
      </c>
    </row>
    <row r="63" spans="1:15">
      <c r="A63" s="182" t="s">
        <v>200</v>
      </c>
      <c r="B63" s="181">
        <v>26.473250137262077</v>
      </c>
      <c r="C63" s="181">
        <v>24.20401820255767</v>
      </c>
      <c r="D63" s="181">
        <v>26.14634799399116</v>
      </c>
      <c r="E63" s="181">
        <v>23.331891202885004</v>
      </c>
      <c r="F63" s="181">
        <v>21.849328195230392</v>
      </c>
      <c r="G63" s="181">
        <v>23.173513572089732</v>
      </c>
      <c r="H63" s="181">
        <v>26.219005596801534</v>
      </c>
      <c r="I63" s="181">
        <v>28.066187614775341</v>
      </c>
      <c r="J63" s="181">
        <v>25.389562640784618</v>
      </c>
      <c r="K63" s="181">
        <v>23.791199898743386</v>
      </c>
      <c r="L63" s="181">
        <v>16.824540708264678</v>
      </c>
      <c r="M63" s="181">
        <v>23.132864353907287</v>
      </c>
      <c r="N63" s="181">
        <v>23.452506448932802</v>
      </c>
      <c r="O63" s="181">
        <v>21.111554733609001</v>
      </c>
    </row>
    <row r="64" spans="1:15">
      <c r="A64" s="199" t="s">
        <v>201</v>
      </c>
      <c r="B64" s="181">
        <v>0</v>
      </c>
      <c r="C64" s="181">
        <v>0</v>
      </c>
      <c r="D64" s="181">
        <v>0</v>
      </c>
      <c r="E64" s="181">
        <v>0</v>
      </c>
      <c r="F64" s="181">
        <v>9.1224999999999987</v>
      </c>
      <c r="G64" s="181">
        <v>10.66085</v>
      </c>
      <c r="H64" s="181">
        <v>10.471097299999997</v>
      </c>
      <c r="I64" s="181">
        <v>11.181414629999999</v>
      </c>
      <c r="J64" s="181">
        <v>9.6047718610000015</v>
      </c>
      <c r="K64" s="181">
        <v>7.8870487193700001</v>
      </c>
      <c r="L64" s="181">
        <v>4.2723289511385003</v>
      </c>
      <c r="M64" s="181">
        <v>4.0944540267944571</v>
      </c>
      <c r="N64" s="181">
        <v>3.91252206697372</v>
      </c>
      <c r="O64" s="181">
        <v>10.489863672719899</v>
      </c>
    </row>
    <row r="65" spans="1:15">
      <c r="A65" s="199" t="s">
        <v>202</v>
      </c>
      <c r="B65" s="181">
        <v>492.68569929718961</v>
      </c>
      <c r="C65" s="181">
        <v>606.55146653525105</v>
      </c>
      <c r="D65" s="181">
        <v>654.20748702521632</v>
      </c>
      <c r="E65" s="181">
        <v>1031.3078753841869</v>
      </c>
      <c r="F65" s="181">
        <v>875.27560505670954</v>
      </c>
      <c r="G65" s="181">
        <v>825.85011885394874</v>
      </c>
      <c r="H65" s="181">
        <v>692.86245686565189</v>
      </c>
      <c r="I65" s="181">
        <v>715.71750772348526</v>
      </c>
      <c r="J65" s="181">
        <v>742.9633376077104</v>
      </c>
      <c r="K65" s="181">
        <v>681.78802681909156</v>
      </c>
      <c r="L65" s="181">
        <v>433.28282834761234</v>
      </c>
      <c r="M65" s="181">
        <v>699.31492970534748</v>
      </c>
      <c r="N65" s="181">
        <v>598.15005338153287</v>
      </c>
      <c r="O65" s="181">
        <v>671.90550236520642</v>
      </c>
    </row>
    <row r="66" spans="1:15">
      <c r="A66" s="199" t="s">
        <v>203</v>
      </c>
      <c r="B66" s="181">
        <v>461.94805385360314</v>
      </c>
      <c r="C66" s="181">
        <v>557.17953512455631</v>
      </c>
      <c r="D66" s="181">
        <v>599.35801637019154</v>
      </c>
      <c r="E66" s="181">
        <v>938.79550356213849</v>
      </c>
      <c r="F66" s="181">
        <v>806.83356824988664</v>
      </c>
      <c r="G66" s="181">
        <v>767.44614220395886</v>
      </c>
      <c r="H66" s="181">
        <v>644.81647597606843</v>
      </c>
      <c r="I66" s="181">
        <v>665.16699308736031</v>
      </c>
      <c r="J66" s="181">
        <v>686.31230692541044</v>
      </c>
      <c r="K66" s="181">
        <v>638.00704596565402</v>
      </c>
      <c r="L66" s="181">
        <v>413.77982834761235</v>
      </c>
      <c r="M66" s="181">
        <v>673.34592970534754</v>
      </c>
      <c r="N66" s="181">
        <v>570.78505338153286</v>
      </c>
      <c r="O66" s="181">
        <v>630.11950236520647</v>
      </c>
    </row>
    <row r="67" spans="1:15">
      <c r="A67" s="199" t="s">
        <v>204</v>
      </c>
      <c r="B67" s="181">
        <v>22.997214503944171</v>
      </c>
      <c r="C67" s="181">
        <v>42.2651016993007</v>
      </c>
      <c r="D67" s="181">
        <v>47.638410492700736</v>
      </c>
      <c r="E67" s="181">
        <v>82.606999999999999</v>
      </c>
      <c r="F67" s="181">
        <v>60.042000000000002</v>
      </c>
      <c r="G67" s="181">
        <v>51.356999999999999</v>
      </c>
      <c r="H67" s="181">
        <v>41.4306895</v>
      </c>
      <c r="I67" s="181">
        <v>44.273460807999996</v>
      </c>
      <c r="J67" s="181">
        <v>50.641030682299998</v>
      </c>
      <c r="K67" s="181">
        <v>38.3409808534375</v>
      </c>
      <c r="L67" s="181">
        <v>15.363</v>
      </c>
      <c r="M67" s="181">
        <v>21.808999999999997</v>
      </c>
      <c r="N67" s="181">
        <v>22.414999999999999</v>
      </c>
      <c r="O67" s="181">
        <v>37.385999999999996</v>
      </c>
    </row>
    <row r="68" spans="1:15">
      <c r="A68" s="182" t="s">
        <v>205</v>
      </c>
      <c r="B68" s="181">
        <v>7.7404309396422821</v>
      </c>
      <c r="C68" s="181">
        <v>7.1068297113940879</v>
      </c>
      <c r="D68" s="181">
        <v>7.2110601623241122</v>
      </c>
      <c r="E68" s="181">
        <v>9.9053718220484459</v>
      </c>
      <c r="F68" s="181">
        <v>8.4000368068228557</v>
      </c>
      <c r="G68" s="181">
        <v>7.0469766499898707</v>
      </c>
      <c r="H68" s="181">
        <v>6.6152913895834935</v>
      </c>
      <c r="I68" s="181">
        <v>6.2770538281249992</v>
      </c>
      <c r="J68" s="181">
        <v>6.01</v>
      </c>
      <c r="K68" s="181">
        <v>5.44</v>
      </c>
      <c r="L68" s="181">
        <v>4.1400000000000006</v>
      </c>
      <c r="M68" s="181">
        <v>4.16</v>
      </c>
      <c r="N68" s="181">
        <v>4.9499999999999993</v>
      </c>
      <c r="O68" s="181">
        <v>4.4000000000000004</v>
      </c>
    </row>
    <row r="69" spans="1:15">
      <c r="A69" s="182" t="s">
        <v>206</v>
      </c>
      <c r="B69" s="181">
        <v>20.752929448639424</v>
      </c>
      <c r="C69" s="181">
        <v>15.925840909298252</v>
      </c>
      <c r="D69" s="181">
        <v>16.111873862644646</v>
      </c>
      <c r="E69" s="181">
        <v>16.952167236713521</v>
      </c>
      <c r="F69" s="181">
        <v>16.449725311152172</v>
      </c>
      <c r="G69" s="181">
        <v>16.50694112367712</v>
      </c>
      <c r="H69" s="181">
        <v>16.926071909073691</v>
      </c>
      <c r="I69" s="181">
        <v>16.615226784168982</v>
      </c>
      <c r="J69" s="181">
        <v>16.454580736898361</v>
      </c>
      <c r="K69" s="181">
        <v>17.003901884581232</v>
      </c>
      <c r="L69" s="181">
        <v>13.836298896407367</v>
      </c>
      <c r="M69" s="181">
        <v>15.47383946883042</v>
      </c>
      <c r="N69" s="181">
        <v>15.441725773828118</v>
      </c>
      <c r="O69" s="181">
        <v>16.298862062519525</v>
      </c>
    </row>
    <row r="70" spans="1:15">
      <c r="A70" s="182" t="s">
        <v>207</v>
      </c>
      <c r="B70" s="181">
        <v>33.402897766679018</v>
      </c>
      <c r="C70" s="181">
        <v>33.388808682277947</v>
      </c>
      <c r="D70" s="181">
        <v>35.220113652666747</v>
      </c>
      <c r="E70" s="181">
        <v>41.173682035880191</v>
      </c>
      <c r="F70" s="181">
        <v>36.482704848543065</v>
      </c>
      <c r="G70" s="181">
        <v>38.89268807259846</v>
      </c>
      <c r="H70" s="181">
        <v>38.360817000000004</v>
      </c>
      <c r="I70" s="181">
        <v>38.559016057500003</v>
      </c>
      <c r="J70" s="181">
        <v>41.885188294046259</v>
      </c>
      <c r="K70" s="181">
        <v>40.3800312362442</v>
      </c>
      <c r="L70" s="181">
        <v>20.864946879139097</v>
      </c>
      <c r="M70" s="181">
        <v>26.98466939749213</v>
      </c>
      <c r="N70" s="181">
        <v>28.255415316736386</v>
      </c>
      <c r="O70" s="181">
        <v>25.056011063918589</v>
      </c>
    </row>
    <row r="71" spans="1:15">
      <c r="A71" s="182" t="s">
        <v>208</v>
      </c>
      <c r="B71" s="181">
        <v>11.2653501318878</v>
      </c>
      <c r="C71" s="181">
        <v>10.032990447772805</v>
      </c>
      <c r="D71" s="181">
        <v>11.885079025522685</v>
      </c>
      <c r="E71" s="181">
        <v>16.303311307983197</v>
      </c>
      <c r="F71" s="181">
        <v>16.525635719184638</v>
      </c>
      <c r="G71" s="181">
        <v>13.573032460161828</v>
      </c>
      <c r="H71" s="181">
        <v>12.55976012440793</v>
      </c>
      <c r="I71" s="181">
        <v>11.791633137457762</v>
      </c>
      <c r="J71" s="181">
        <v>12.919999999999998</v>
      </c>
      <c r="K71" s="181">
        <v>12.21</v>
      </c>
      <c r="L71" s="181">
        <v>9.1615000000000002</v>
      </c>
      <c r="M71" s="181">
        <v>10.5085</v>
      </c>
      <c r="N71" s="181">
        <v>13.002658</v>
      </c>
      <c r="O71" s="181">
        <v>11.302</v>
      </c>
    </row>
    <row r="72" spans="1:15">
      <c r="A72" s="182" t="s">
        <v>209</v>
      </c>
      <c r="B72" s="181">
        <v>8.5376019642345025</v>
      </c>
      <c r="C72" s="181">
        <v>8.8677792080862776</v>
      </c>
      <c r="D72" s="181">
        <v>9.6761052951487105</v>
      </c>
      <c r="E72" s="181">
        <v>14.349940925318117</v>
      </c>
      <c r="F72" s="181">
        <v>14.007963965811756</v>
      </c>
      <c r="G72" s="181">
        <v>12.158451816630372</v>
      </c>
      <c r="H72" s="181">
        <v>12.101274504948265</v>
      </c>
      <c r="I72" s="181">
        <v>11.817428470359133</v>
      </c>
      <c r="J72" s="181">
        <v>11.519375</v>
      </c>
      <c r="K72" s="181">
        <v>10.540000000000001</v>
      </c>
      <c r="L72" s="181">
        <v>5.6979999999999995</v>
      </c>
      <c r="M72" s="181">
        <v>6.9799999999999995</v>
      </c>
      <c r="N72" s="181">
        <v>9.0641999999999996</v>
      </c>
      <c r="O72" s="181">
        <v>7.1720000000000006</v>
      </c>
    </row>
    <row r="73" spans="1:15">
      <c r="A73" s="182" t="s">
        <v>210</v>
      </c>
      <c r="B73" s="181">
        <v>17.844291853733459</v>
      </c>
      <c r="C73" s="181">
        <v>18.630854066985648</v>
      </c>
      <c r="D73" s="181">
        <v>16.615126842350744</v>
      </c>
      <c r="E73" s="181">
        <v>22.903835937499998</v>
      </c>
      <c r="F73" s="181">
        <v>22.933124999999997</v>
      </c>
      <c r="G73" s="181">
        <v>25.605</v>
      </c>
      <c r="H73" s="181">
        <v>24.070499999999999</v>
      </c>
      <c r="I73" s="181">
        <v>22.667625000000001</v>
      </c>
      <c r="J73" s="181">
        <v>21.704333999999999</v>
      </c>
      <c r="K73" s="181">
        <v>19.46</v>
      </c>
      <c r="L73" s="181">
        <v>16.375</v>
      </c>
      <c r="M73" s="181">
        <v>18.696249999999999</v>
      </c>
      <c r="N73" s="181">
        <v>15.422500000000001</v>
      </c>
      <c r="O73" s="181">
        <v>12.230550000000001</v>
      </c>
    </row>
    <row r="74" spans="1:15">
      <c r="A74" s="182" t="s">
        <v>211</v>
      </c>
      <c r="B74" s="181">
        <v>7.0600656847133765</v>
      </c>
      <c r="C74" s="181">
        <v>6.9248076923076916</v>
      </c>
      <c r="D74" s="181">
        <v>9.1488372093023251</v>
      </c>
      <c r="E74" s="181">
        <v>14.874625</v>
      </c>
      <c r="F74" s="181">
        <v>12.369</v>
      </c>
      <c r="G74" s="181">
        <v>12.227640075</v>
      </c>
      <c r="H74" s="181">
        <v>11.847635570156402</v>
      </c>
      <c r="I74" s="181">
        <v>11.441273145528369</v>
      </c>
      <c r="J74" s="181">
        <v>12.093805228164143</v>
      </c>
      <c r="K74" s="181">
        <v>11.093788405228159</v>
      </c>
      <c r="L74" s="181">
        <v>5.8458497607075923</v>
      </c>
      <c r="M74" s="181">
        <v>8.0506659557547025</v>
      </c>
      <c r="N74" s="181">
        <v>9.4065368025751894</v>
      </c>
      <c r="O74" s="181">
        <v>9.2024081116781336</v>
      </c>
    </row>
    <row r="75" spans="1:15">
      <c r="A75" s="182" t="s">
        <v>212</v>
      </c>
      <c r="B75" s="181">
        <v>14.166197848045673</v>
      </c>
      <c r="C75" s="181">
        <v>12.836228097195793</v>
      </c>
      <c r="D75" s="181">
        <v>10.471896892454522</v>
      </c>
      <c r="E75" s="181">
        <v>11.774157608695653</v>
      </c>
      <c r="F75" s="181">
        <v>12.5</v>
      </c>
      <c r="G75" s="181">
        <v>15.630133749999999</v>
      </c>
      <c r="H75" s="181">
        <v>15.411434483320001</v>
      </c>
      <c r="I75" s="181">
        <v>16.493969662795472</v>
      </c>
      <c r="J75" s="181">
        <v>18.211236544445512</v>
      </c>
      <c r="K75" s="181">
        <v>17.289411785307998</v>
      </c>
      <c r="L75" s="181">
        <v>10.738128894678828</v>
      </c>
      <c r="M75" s="181">
        <v>11.937416647587764</v>
      </c>
      <c r="N75" s="181">
        <v>18.074964526742235</v>
      </c>
      <c r="O75" s="181">
        <v>15.097785059845735</v>
      </c>
    </row>
    <row r="76" spans="1:15">
      <c r="A76" s="199" t="s">
        <v>213</v>
      </c>
      <c r="B76" s="181" t="s">
        <v>173</v>
      </c>
      <c r="C76" s="181" t="s">
        <v>173</v>
      </c>
      <c r="D76" s="181" t="s">
        <v>173</v>
      </c>
      <c r="E76" s="181" t="s">
        <v>173</v>
      </c>
      <c r="F76" s="181" t="s">
        <v>173</v>
      </c>
      <c r="G76" s="181" t="s">
        <v>173</v>
      </c>
      <c r="H76" s="181" t="s">
        <v>173</v>
      </c>
      <c r="I76" s="181" t="s">
        <v>173</v>
      </c>
      <c r="J76" s="181" t="s">
        <v>173</v>
      </c>
      <c r="K76" s="181" t="s">
        <v>173</v>
      </c>
      <c r="L76" s="181" t="s">
        <v>173</v>
      </c>
      <c r="M76" s="181">
        <v>8.4218178817688578</v>
      </c>
      <c r="N76" s="181">
        <v>10.97185677902079</v>
      </c>
      <c r="O76" s="181">
        <v>11.680631266042891</v>
      </c>
    </row>
    <row r="77" spans="1:15">
      <c r="A77" s="199" t="s">
        <v>214</v>
      </c>
      <c r="B77" s="181">
        <v>254.26154231445187</v>
      </c>
      <c r="C77" s="181">
        <v>212.99882090211455</v>
      </c>
      <c r="D77" s="181">
        <v>209.65192857882155</v>
      </c>
      <c r="E77" s="181">
        <v>277.65195998971438</v>
      </c>
      <c r="F77" s="181">
        <v>253.98434190244899</v>
      </c>
      <c r="G77" s="181">
        <v>237.95842601145355</v>
      </c>
      <c r="H77" s="181">
        <v>198.85993962880011</v>
      </c>
      <c r="I77" s="181">
        <v>198.78725688325233</v>
      </c>
      <c r="J77" s="181">
        <v>172.61776421376811</v>
      </c>
      <c r="K77" s="181">
        <v>170.38976158085239</v>
      </c>
      <c r="L77" s="181">
        <v>114.9565892601577</v>
      </c>
      <c r="M77" s="181">
        <v>165.14745285997284</v>
      </c>
      <c r="N77" s="181">
        <v>188.48811534716845</v>
      </c>
      <c r="O77" s="181">
        <v>171.52892627712288</v>
      </c>
    </row>
    <row r="78" spans="1:15">
      <c r="A78" s="199" t="s">
        <v>215</v>
      </c>
      <c r="B78" s="181">
        <v>69.914157254711355</v>
      </c>
      <c r="C78" s="181">
        <v>54.742374384039096</v>
      </c>
      <c r="D78" s="181">
        <v>49.004296145911127</v>
      </c>
      <c r="E78" s="181">
        <v>66.421026990152356</v>
      </c>
      <c r="F78" s="181">
        <v>68.375948465591193</v>
      </c>
      <c r="G78" s="181">
        <v>69.509531880924158</v>
      </c>
      <c r="H78" s="181">
        <v>49.404696649616938</v>
      </c>
      <c r="I78" s="181">
        <v>44.447255835847457</v>
      </c>
      <c r="J78" s="181">
        <v>39.378776623573138</v>
      </c>
      <c r="K78" s="181">
        <v>37.15998341038123</v>
      </c>
      <c r="L78" s="181">
        <v>22.69863846673028</v>
      </c>
      <c r="M78" s="181">
        <v>33.339704585610434</v>
      </c>
      <c r="N78" s="181">
        <v>37.89427263119407</v>
      </c>
      <c r="O78" s="181">
        <v>38.146528281611992</v>
      </c>
    </row>
    <row r="79" spans="1:15">
      <c r="A79" s="199" t="s">
        <v>216</v>
      </c>
      <c r="B79" s="181">
        <v>66.942832562723311</v>
      </c>
      <c r="C79" s="181">
        <v>56.344669689304943</v>
      </c>
      <c r="D79" s="181">
        <v>49.361620164381186</v>
      </c>
      <c r="E79" s="181">
        <v>64.361212278310362</v>
      </c>
      <c r="F79" s="181">
        <v>56.012267509341157</v>
      </c>
      <c r="G79" s="181">
        <v>51.40966972778719</v>
      </c>
      <c r="H79" s="181">
        <v>45.183784263203108</v>
      </c>
      <c r="I79" s="181">
        <v>46.690815471248165</v>
      </c>
      <c r="J79" s="181">
        <v>36.175375393102534</v>
      </c>
      <c r="K79" s="181">
        <v>34.013328550638583</v>
      </c>
      <c r="L79" s="181">
        <v>21.496678832314039</v>
      </c>
      <c r="M79" s="181">
        <v>33.849116050640937</v>
      </c>
      <c r="N79" s="181">
        <v>46.868456851356889</v>
      </c>
      <c r="O79" s="181">
        <v>39.746399280311664</v>
      </c>
    </row>
    <row r="80" spans="1:15">
      <c r="A80" s="199" t="s">
        <v>217</v>
      </c>
      <c r="B80" s="181">
        <v>8.9703643653502034</v>
      </c>
      <c r="C80" s="181">
        <v>8.3683846332028065</v>
      </c>
      <c r="D80" s="181">
        <v>7.6780776070867685</v>
      </c>
      <c r="E80" s="181">
        <v>11.674912969870952</v>
      </c>
      <c r="F80" s="181">
        <v>14.187805551611071</v>
      </c>
      <c r="G80" s="181">
        <v>13.170969087400001</v>
      </c>
      <c r="H80" s="181">
        <v>12.559646645435</v>
      </c>
      <c r="I80" s="181">
        <v>13.884438660593752</v>
      </c>
      <c r="J80" s="181">
        <v>14.046187062499438</v>
      </c>
      <c r="K80" s="181">
        <v>13.293400236310671</v>
      </c>
      <c r="L80" s="181">
        <v>10.310403723100613</v>
      </c>
      <c r="M80" s="181">
        <v>12.98082490767233</v>
      </c>
      <c r="N80" s="181">
        <v>14.682615732763217</v>
      </c>
      <c r="O80" s="181">
        <v>14.307757295727624</v>
      </c>
    </row>
    <row r="81" spans="1:15">
      <c r="A81" s="199" t="s">
        <v>218</v>
      </c>
      <c r="B81" s="181">
        <v>52.99244765373659</v>
      </c>
      <c r="C81" s="181">
        <v>34.062988063851321</v>
      </c>
      <c r="D81" s="181">
        <v>42.08488138449917</v>
      </c>
      <c r="E81" s="181">
        <v>45.646887906094889</v>
      </c>
      <c r="F81" s="181">
        <v>45.113690469393433</v>
      </c>
      <c r="G81" s="181">
        <v>38.231053774663707</v>
      </c>
      <c r="H81" s="181">
        <v>25.393005289796623</v>
      </c>
      <c r="I81" s="181">
        <v>22.0129555410359</v>
      </c>
      <c r="J81" s="181">
        <v>24.73804045361441</v>
      </c>
      <c r="K81" s="181">
        <v>26.684417258578407</v>
      </c>
      <c r="L81" s="181">
        <v>21.347848236982632</v>
      </c>
      <c r="M81" s="181">
        <v>31.724155638043925</v>
      </c>
      <c r="N81" s="181">
        <v>32.326513974469776</v>
      </c>
      <c r="O81" s="181">
        <v>26.698296160061425</v>
      </c>
    </row>
    <row r="82" spans="1:15">
      <c r="A82" s="199" t="s">
        <v>219</v>
      </c>
      <c r="B82" s="181">
        <v>41.528146044895784</v>
      </c>
      <c r="C82" s="181">
        <v>44.964425436730849</v>
      </c>
      <c r="D82" s="181">
        <v>45.16010436276671</v>
      </c>
      <c r="E82" s="181">
        <v>63.659739823747287</v>
      </c>
      <c r="F82" s="181">
        <v>39.298197304151742</v>
      </c>
      <c r="G82" s="181">
        <v>37.217273141418616</v>
      </c>
      <c r="H82" s="181">
        <v>40.511752994773829</v>
      </c>
      <c r="I82" s="181">
        <v>45.375292838509765</v>
      </c>
      <c r="J82" s="181">
        <v>29.373255222543516</v>
      </c>
      <c r="K82" s="181">
        <v>30.541891411403537</v>
      </c>
      <c r="L82" s="181">
        <v>20.009731451529138</v>
      </c>
      <c r="M82" s="181">
        <v>26.335457110097121</v>
      </c>
      <c r="N82" s="181">
        <v>29.889836800573043</v>
      </c>
      <c r="O82" s="181">
        <v>27.328640936223955</v>
      </c>
    </row>
    <row r="83" spans="1:15">
      <c r="A83" s="182" t="s">
        <v>220</v>
      </c>
      <c r="B83" s="181">
        <v>13.913594433034596</v>
      </c>
      <c r="C83" s="181">
        <v>14.515978694985535</v>
      </c>
      <c r="D83" s="181">
        <v>16.362948914176624</v>
      </c>
      <c r="E83" s="181">
        <v>25.88818002153857</v>
      </c>
      <c r="F83" s="181">
        <v>30.99643260236035</v>
      </c>
      <c r="G83" s="181">
        <v>28.419928399259877</v>
      </c>
      <c r="H83" s="181">
        <v>25.807053785974592</v>
      </c>
      <c r="I83" s="181">
        <v>26.376498536017266</v>
      </c>
      <c r="J83" s="181">
        <v>28.906129458435053</v>
      </c>
      <c r="K83" s="181">
        <v>28.696740713539967</v>
      </c>
      <c r="L83" s="181">
        <v>19.09328854950099</v>
      </c>
      <c r="M83" s="181">
        <v>26.918194567908099</v>
      </c>
      <c r="N83" s="181">
        <v>26.826419356811428</v>
      </c>
      <c r="O83" s="181">
        <v>25.301304323186205</v>
      </c>
    </row>
    <row r="84" spans="1:15">
      <c r="A84" s="182" t="s">
        <v>221</v>
      </c>
      <c r="B84" s="181">
        <v>67.883408910409358</v>
      </c>
      <c r="C84" s="181">
        <v>73.579378801478327</v>
      </c>
      <c r="D84" s="181">
        <v>65.863883634451383</v>
      </c>
      <c r="E84" s="181">
        <v>79.863719925364691</v>
      </c>
      <c r="F84" s="181">
        <v>68.079708558128658</v>
      </c>
      <c r="G84" s="181">
        <v>49.009646144526982</v>
      </c>
      <c r="H84" s="181">
        <v>40.771133447308443</v>
      </c>
      <c r="I84" s="181">
        <v>41.201122143143365</v>
      </c>
      <c r="J84" s="181">
        <v>36.372346513573468</v>
      </c>
      <c r="K84" s="181">
        <v>36.458246050515854</v>
      </c>
      <c r="L84" s="181">
        <v>25.897734032056963</v>
      </c>
      <c r="M84" s="181">
        <v>33.86780654527162</v>
      </c>
      <c r="N84" s="181">
        <v>36.85525434184288</v>
      </c>
      <c r="O84" s="181">
        <v>42.124481889246695</v>
      </c>
    </row>
    <row r="85" spans="1:15">
      <c r="A85" s="199" t="s">
        <v>222</v>
      </c>
      <c r="B85" s="181">
        <v>60.331146228484116</v>
      </c>
      <c r="C85" s="181">
        <v>64.351035548686241</v>
      </c>
      <c r="D85" s="181">
        <v>67.656104525862048</v>
      </c>
      <c r="E85" s="181">
        <v>79.704222187499994</v>
      </c>
      <c r="F85" s="181">
        <v>67.58962111755568</v>
      </c>
      <c r="G85" s="181">
        <v>43.148042150967115</v>
      </c>
      <c r="H85" s="181">
        <v>38.313456520722795</v>
      </c>
      <c r="I85" s="181">
        <v>39.808478910012425</v>
      </c>
      <c r="J85" s="181">
        <v>42.969371167437615</v>
      </c>
      <c r="K85" s="181">
        <v>44.450751344758203</v>
      </c>
      <c r="L85" s="181">
        <v>29.823632727919996</v>
      </c>
      <c r="M85" s="181">
        <v>41.541833678963279</v>
      </c>
      <c r="N85" s="181">
        <v>35.683784228853838</v>
      </c>
      <c r="O85" s="181">
        <v>39.725327981986311</v>
      </c>
    </row>
    <row r="86" spans="1:15">
      <c r="A86" s="199" t="s">
        <v>223</v>
      </c>
      <c r="B86" s="181">
        <v>190.58860359519966</v>
      </c>
      <c r="C86" s="181">
        <v>174.42852414569461</v>
      </c>
      <c r="D86" s="181">
        <v>162.56919588373586</v>
      </c>
      <c r="E86" s="181">
        <v>165.81123120076154</v>
      </c>
      <c r="F86" s="181">
        <v>168.51811069050964</v>
      </c>
      <c r="G86" s="181">
        <v>170.27115734648672</v>
      </c>
      <c r="H86" s="181">
        <v>167.45061893093819</v>
      </c>
      <c r="I86" s="181">
        <v>173.53997617116286</v>
      </c>
      <c r="J86" s="181">
        <v>178.67611265666844</v>
      </c>
      <c r="K86" s="181">
        <v>180.93354373935537</v>
      </c>
      <c r="L86" s="181">
        <v>158.20762662302806</v>
      </c>
      <c r="M86" s="181">
        <v>191.59606879600707</v>
      </c>
      <c r="N86" s="181">
        <v>188.56955130678475</v>
      </c>
      <c r="O86" s="181">
        <v>180.08542964980433</v>
      </c>
    </row>
    <row r="87" spans="1:15">
      <c r="A87" s="199" t="s">
        <v>224</v>
      </c>
      <c r="B87" s="181">
        <v>122.33281211308571</v>
      </c>
      <c r="C87" s="181">
        <v>115.88160749906325</v>
      </c>
      <c r="D87" s="181">
        <v>107.05386929056775</v>
      </c>
      <c r="E87" s="181">
        <v>112.50252781914477</v>
      </c>
      <c r="F87" s="181">
        <v>116.55751744856846</v>
      </c>
      <c r="G87" s="181">
        <v>119.49657516903576</v>
      </c>
      <c r="H87" s="181">
        <v>118.77624333553348</v>
      </c>
      <c r="I87" s="181">
        <v>123.65757419730505</v>
      </c>
      <c r="J87" s="181">
        <v>128.37651231462507</v>
      </c>
      <c r="K87" s="181">
        <v>131.1</v>
      </c>
      <c r="L87" s="181">
        <v>118.20000000000002</v>
      </c>
      <c r="M87" s="181">
        <v>149.0976</v>
      </c>
      <c r="N87" s="181">
        <v>144.495</v>
      </c>
      <c r="O87" s="181">
        <v>136.85</v>
      </c>
    </row>
    <row r="88" spans="1:15">
      <c r="A88" s="199" t="s">
        <v>225</v>
      </c>
      <c r="B88" s="181">
        <v>16.740439621901906</v>
      </c>
      <c r="C88" s="181">
        <v>14.611983590032867</v>
      </c>
      <c r="D88" s="181">
        <v>13.191312351935418</v>
      </c>
      <c r="E88" s="181">
        <v>13.198213964747957</v>
      </c>
      <c r="F88" s="181">
        <v>13.956399999999999</v>
      </c>
      <c r="G88" s="181">
        <v>14.16685</v>
      </c>
      <c r="H88" s="181">
        <v>13.789429999999999</v>
      </c>
      <c r="I88" s="181">
        <v>14.116610000000001</v>
      </c>
      <c r="J88" s="181">
        <v>14.274000000000001</v>
      </c>
      <c r="K88" s="181">
        <v>14.443999999999999</v>
      </c>
      <c r="L88" s="181">
        <v>13.055999999999999</v>
      </c>
      <c r="M88" s="181">
        <v>15.170300000000001</v>
      </c>
      <c r="N88" s="181">
        <v>15.423999999999999</v>
      </c>
      <c r="O88" s="181">
        <v>14.383000000000001</v>
      </c>
    </row>
    <row r="89" spans="1:15">
      <c r="A89" s="199" t="s">
        <v>226</v>
      </c>
      <c r="B89" s="181">
        <v>22.766523856014288</v>
      </c>
      <c r="C89" s="181">
        <v>18.916729384596277</v>
      </c>
      <c r="D89" s="181">
        <v>15.261253628921494</v>
      </c>
      <c r="E89" s="181">
        <v>15.87210916788295</v>
      </c>
      <c r="F89" s="181">
        <v>15.777822288927755</v>
      </c>
      <c r="G89" s="181">
        <v>16.637960195381453</v>
      </c>
      <c r="H89" s="181">
        <v>15.951600456538129</v>
      </c>
      <c r="I89" s="181">
        <v>16.601202973857799</v>
      </c>
      <c r="J89" s="181">
        <v>16.835222392043349</v>
      </c>
      <c r="K89" s="181">
        <v>16.64316378125541</v>
      </c>
      <c r="L89" s="181">
        <v>12.403891985458035</v>
      </c>
      <c r="M89" s="181">
        <v>12.725100792266081</v>
      </c>
      <c r="N89" s="181">
        <v>13.189050111523711</v>
      </c>
      <c r="O89" s="181">
        <v>13.619563822430434</v>
      </c>
    </row>
    <row r="90" spans="1:15">
      <c r="A90" s="199" t="s">
        <v>227</v>
      </c>
      <c r="B90" s="181">
        <v>28.748828004197748</v>
      </c>
      <c r="C90" s="181">
        <v>25.018203672002201</v>
      </c>
      <c r="D90" s="181">
        <v>27.062760612311209</v>
      </c>
      <c r="E90" s="181">
        <v>24.238380248985855</v>
      </c>
      <c r="F90" s="181">
        <v>22.226370953013436</v>
      </c>
      <c r="G90" s="181">
        <v>19.969771982069489</v>
      </c>
      <c r="H90" s="181">
        <v>18.93334513886656</v>
      </c>
      <c r="I90" s="181">
        <v>19.164588999999999</v>
      </c>
      <c r="J90" s="181">
        <v>19.190377949999998</v>
      </c>
      <c r="K90" s="181">
        <v>18.746379958099997</v>
      </c>
      <c r="L90" s="181">
        <v>14.547734637569997</v>
      </c>
      <c r="M90" s="181">
        <v>14.603068003740999</v>
      </c>
      <c r="N90" s="181">
        <v>15.461501195261031</v>
      </c>
      <c r="O90" s="181">
        <v>15.232865827373899</v>
      </c>
    </row>
    <row r="91" spans="1:15">
      <c r="A91" s="199" t="s">
        <v>228</v>
      </c>
      <c r="B91" s="181">
        <v>106.21737982242271</v>
      </c>
      <c r="C91" s="181">
        <v>87.767022154189902</v>
      </c>
      <c r="D91" s="181">
        <v>77.421500306086728</v>
      </c>
      <c r="E91" s="181">
        <v>75.055595256814698</v>
      </c>
      <c r="F91" s="181">
        <v>78.035648696022349</v>
      </c>
      <c r="G91" s="181">
        <v>77.374163875513261</v>
      </c>
      <c r="H91" s="181">
        <v>76.125123996382285</v>
      </c>
      <c r="I91" s="181">
        <v>74.017640477437254</v>
      </c>
      <c r="J91" s="181">
        <v>73.392010082906722</v>
      </c>
      <c r="K91" s="181">
        <v>72.065184668057995</v>
      </c>
      <c r="L91" s="181">
        <v>55.941609618503257</v>
      </c>
      <c r="M91" s="181">
        <v>67.807569408953782</v>
      </c>
      <c r="N91" s="181">
        <v>72.080840837549886</v>
      </c>
      <c r="O91" s="181">
        <v>69.944157697566197</v>
      </c>
    </row>
    <row r="92" spans="1:15">
      <c r="A92" s="199" t="s">
        <v>229</v>
      </c>
      <c r="B92" s="181">
        <v>20.718858757123389</v>
      </c>
      <c r="C92" s="181">
        <v>19.214274629820938</v>
      </c>
      <c r="D92" s="181">
        <v>15.715332001060773</v>
      </c>
      <c r="E92" s="181">
        <v>14.880993820086509</v>
      </c>
      <c r="F92" s="181">
        <v>14.159299999999998</v>
      </c>
      <c r="G92" s="181">
        <v>13.573345</v>
      </c>
      <c r="H92" s="181">
        <v>13.375695</v>
      </c>
      <c r="I92" s="181">
        <v>13.311500000000001</v>
      </c>
      <c r="J92" s="181">
        <v>12.997349999999999</v>
      </c>
      <c r="K92" s="181">
        <v>12.649850000000001</v>
      </c>
      <c r="L92" s="181">
        <v>10.5</v>
      </c>
      <c r="M92" s="181">
        <v>12.399249999999999</v>
      </c>
      <c r="N92" s="181">
        <v>14.161249999999999</v>
      </c>
      <c r="O92" s="181">
        <v>14.17435</v>
      </c>
    </row>
    <row r="93" spans="1:15">
      <c r="A93" s="199" t="s">
        <v>230</v>
      </c>
      <c r="B93" s="181">
        <v>13.704481098430811</v>
      </c>
      <c r="C93" s="181">
        <v>12.030431224899598</v>
      </c>
      <c r="D93" s="181">
        <v>10.738841586299628</v>
      </c>
      <c r="E93" s="181">
        <v>10.095246602537696</v>
      </c>
      <c r="F93" s="181">
        <v>10.000097662938867</v>
      </c>
      <c r="G93" s="181">
        <v>10.185337724462689</v>
      </c>
      <c r="H93" s="181">
        <v>10.325500000000002</v>
      </c>
      <c r="I93" s="181">
        <v>10.425499999999998</v>
      </c>
      <c r="J93" s="181">
        <v>10.629999999999999</v>
      </c>
      <c r="K93" s="181">
        <v>10.619</v>
      </c>
      <c r="L93" s="181">
        <v>9.0445000000000011</v>
      </c>
      <c r="M93" s="181">
        <v>11.108149999999998</v>
      </c>
      <c r="N93" s="181">
        <v>11.092000000000001</v>
      </c>
      <c r="O93" s="181">
        <v>10.680540000000001</v>
      </c>
    </row>
    <row r="94" spans="1:15">
      <c r="A94" s="199" t="s">
        <v>231</v>
      </c>
      <c r="B94" s="181">
        <v>34.21341869627507</v>
      </c>
      <c r="C94" s="181">
        <v>26.919944519927537</v>
      </c>
      <c r="D94" s="181">
        <v>22.559438202247179</v>
      </c>
      <c r="E94" s="181">
        <v>21.114062500000003</v>
      </c>
      <c r="F94" s="181">
        <v>19.890000000000004</v>
      </c>
      <c r="G94" s="181">
        <v>19.229999999999997</v>
      </c>
      <c r="H94" s="181">
        <v>18.957000000000001</v>
      </c>
      <c r="I94" s="181">
        <v>18.825000000000006</v>
      </c>
      <c r="J94" s="181">
        <v>18.542000000000002</v>
      </c>
      <c r="K94" s="181">
        <v>18.169350000000001</v>
      </c>
      <c r="L94" s="181">
        <v>13.795349999999999</v>
      </c>
      <c r="M94" s="181">
        <v>17.284000000000006</v>
      </c>
      <c r="N94" s="181">
        <v>19.432999999999989</v>
      </c>
      <c r="O94" s="181">
        <v>18.744000000000007</v>
      </c>
    </row>
    <row r="95" spans="1:15">
      <c r="A95" s="199" t="s">
        <v>232</v>
      </c>
      <c r="B95" s="181">
        <v>11.578406659511643</v>
      </c>
      <c r="C95" s="181">
        <v>8.1675658284118811</v>
      </c>
      <c r="D95" s="181">
        <v>8.3786363556876537</v>
      </c>
      <c r="E95" s="181">
        <v>7.7720768627497634</v>
      </c>
      <c r="F95" s="181">
        <v>8.3072592303392145</v>
      </c>
      <c r="G95" s="181">
        <v>8.4916112014424865</v>
      </c>
      <c r="H95" s="181">
        <v>8.2612979621166485</v>
      </c>
      <c r="I95" s="181">
        <v>8.3863806759580175</v>
      </c>
      <c r="J95" s="181">
        <v>8.6882324632167798</v>
      </c>
      <c r="K95" s="181">
        <v>8.8489928470720631</v>
      </c>
      <c r="L95" s="181">
        <v>6.8964507913436224</v>
      </c>
      <c r="M95" s="181">
        <v>7.7548471227972247</v>
      </c>
      <c r="N95" s="181">
        <v>8.0769632819116701</v>
      </c>
      <c r="O95" s="181">
        <v>8.1542941588768123</v>
      </c>
    </row>
    <row r="96" spans="1:15">
      <c r="A96" s="199" t="s">
        <v>233</v>
      </c>
      <c r="B96" s="181">
        <v>26.00221461108179</v>
      </c>
      <c r="C96" s="181">
        <v>21.434805951129945</v>
      </c>
      <c r="D96" s="181">
        <v>20.029252160791494</v>
      </c>
      <c r="E96" s="181">
        <v>21.19321547144073</v>
      </c>
      <c r="F96" s="181">
        <v>25.678991802744271</v>
      </c>
      <c r="G96" s="181">
        <v>25.893869949608089</v>
      </c>
      <c r="H96" s="181">
        <v>25.205631034265636</v>
      </c>
      <c r="I96" s="181">
        <v>23.069259801479241</v>
      </c>
      <c r="J96" s="181">
        <v>22.534427619689946</v>
      </c>
      <c r="K96" s="181">
        <v>21.777991820985932</v>
      </c>
      <c r="L96" s="181">
        <v>15.705308827159635</v>
      </c>
      <c r="M96" s="181">
        <v>19.261322286156549</v>
      </c>
      <c r="N96" s="181">
        <v>19.317627555638218</v>
      </c>
      <c r="O96" s="181">
        <v>18.190973538689381</v>
      </c>
    </row>
    <row r="97" spans="1:15">
      <c r="A97" s="199" t="s">
        <v>234</v>
      </c>
      <c r="B97" s="181">
        <v>0</v>
      </c>
      <c r="C97" s="181">
        <v>0</v>
      </c>
      <c r="D97" s="181">
        <v>0</v>
      </c>
      <c r="E97" s="181">
        <v>0</v>
      </c>
      <c r="F97" s="181">
        <v>0</v>
      </c>
      <c r="G97" s="181">
        <v>0</v>
      </c>
      <c r="H97" s="181">
        <v>0</v>
      </c>
      <c r="I97" s="181">
        <v>0</v>
      </c>
      <c r="J97" s="181">
        <v>0</v>
      </c>
      <c r="K97" s="181">
        <v>0</v>
      </c>
      <c r="L97" s="181">
        <v>0</v>
      </c>
      <c r="M97" s="181">
        <v>0</v>
      </c>
      <c r="N97" s="181">
        <v>0</v>
      </c>
      <c r="O97" s="181">
        <v>0</v>
      </c>
    </row>
    <row r="98" spans="1:15">
      <c r="A98" s="199" t="s">
        <v>235</v>
      </c>
      <c r="B98" s="181">
        <v>0</v>
      </c>
      <c r="C98" s="181">
        <v>0</v>
      </c>
      <c r="D98" s="181">
        <v>0</v>
      </c>
      <c r="E98" s="181">
        <v>0</v>
      </c>
      <c r="F98" s="181">
        <v>0</v>
      </c>
      <c r="G98" s="181">
        <v>0</v>
      </c>
      <c r="H98" s="181">
        <v>0</v>
      </c>
      <c r="I98" s="181">
        <v>0</v>
      </c>
      <c r="J98" s="181">
        <v>0</v>
      </c>
      <c r="K98" s="181">
        <v>0</v>
      </c>
      <c r="L98" s="181">
        <v>0</v>
      </c>
      <c r="M98" s="181">
        <v>0</v>
      </c>
      <c r="N98" s="181">
        <v>0</v>
      </c>
      <c r="O98" s="181">
        <v>0</v>
      </c>
    </row>
    <row r="99" spans="1:15">
      <c r="A99" s="199" t="s">
        <v>236</v>
      </c>
      <c r="B99" s="183">
        <v>0</v>
      </c>
      <c r="C99" s="183">
        <v>0</v>
      </c>
      <c r="D99" s="183">
        <v>0</v>
      </c>
      <c r="E99" s="183">
        <v>0</v>
      </c>
      <c r="F99" s="183">
        <v>0</v>
      </c>
      <c r="G99" s="183">
        <v>0</v>
      </c>
      <c r="H99" s="183">
        <v>0</v>
      </c>
      <c r="I99" s="183">
        <v>0</v>
      </c>
      <c r="J99" s="183">
        <v>0</v>
      </c>
      <c r="K99" s="183">
        <v>0</v>
      </c>
      <c r="L99" s="183">
        <v>0</v>
      </c>
      <c r="M99" s="183">
        <v>0</v>
      </c>
      <c r="N99" s="183">
        <v>0</v>
      </c>
      <c r="O99" s="183">
        <v>0</v>
      </c>
    </row>
    <row r="100" spans="1:15">
      <c r="A100" s="201" t="s">
        <v>237</v>
      </c>
      <c r="B100" s="183">
        <v>1973.1270715651833</v>
      </c>
      <c r="C100" s="183">
        <v>1969.7988371457491</v>
      </c>
      <c r="D100" s="183">
        <v>1967.8130134343767</v>
      </c>
      <c r="E100" s="183">
        <v>2488.4879964189349</v>
      </c>
      <c r="F100" s="183">
        <v>2301.2143496689678</v>
      </c>
      <c r="G100" s="183">
        <v>2234.3368455749473</v>
      </c>
      <c r="H100" s="183">
        <v>1886.8591046182487</v>
      </c>
      <c r="I100" s="183">
        <v>2013.6069507938807</v>
      </c>
      <c r="J100" s="183">
        <v>2014.7847018255443</v>
      </c>
      <c r="K100" s="183">
        <v>1890.3770942838423</v>
      </c>
      <c r="L100" s="183">
        <v>1237.6593064043393</v>
      </c>
      <c r="M100" s="183">
        <v>1944.4196808515594</v>
      </c>
      <c r="N100" s="183">
        <v>1867.3964627005519</v>
      </c>
      <c r="O100" s="183">
        <v>1890.7370238567171</v>
      </c>
    </row>
    <row r="101" spans="1:15">
      <c r="A101" s="195" t="s">
        <v>238</v>
      </c>
      <c r="B101" s="184">
        <v>83.888147850843751</v>
      </c>
      <c r="C101" s="184">
        <v>134.0391601985468</v>
      </c>
      <c r="D101" s="184">
        <v>188.31619247164502</v>
      </c>
      <c r="E101" s="184">
        <v>237.46648899714529</v>
      </c>
      <c r="F101" s="184">
        <v>230.9031986347203</v>
      </c>
      <c r="G101" s="184">
        <v>224.76627871707933</v>
      </c>
      <c r="H101" s="184">
        <v>216.76069701473375</v>
      </c>
      <c r="I101" s="184">
        <v>226.89377574689945</v>
      </c>
      <c r="J101" s="184">
        <v>235.43543497461167</v>
      </c>
      <c r="K101" s="184">
        <v>236.34305950457309</v>
      </c>
      <c r="L101" s="184">
        <v>160.49810801132915</v>
      </c>
      <c r="M101" s="184">
        <v>203.94476984716812</v>
      </c>
      <c r="N101" s="184">
        <v>222.15813027221185</v>
      </c>
      <c r="O101" s="184">
        <v>221.52166667862946</v>
      </c>
    </row>
    <row r="102" spans="1:15">
      <c r="A102" s="190" t="s">
        <v>239</v>
      </c>
      <c r="B102" s="177">
        <v>2057.0152194160269</v>
      </c>
      <c r="C102" s="177">
        <v>2103.8379973442957</v>
      </c>
      <c r="D102" s="177">
        <v>2156.1292059060215</v>
      </c>
      <c r="E102" s="177">
        <v>2725.9544854160804</v>
      </c>
      <c r="F102" s="177">
        <v>2532.1175483036882</v>
      </c>
      <c r="G102" s="177">
        <v>2459.1031242920267</v>
      </c>
      <c r="H102" s="177">
        <v>2103.6198016329827</v>
      </c>
      <c r="I102" s="177">
        <v>2240.5007265407803</v>
      </c>
      <c r="J102" s="177">
        <v>2250.2201368001561</v>
      </c>
      <c r="K102" s="177">
        <v>2126.7201537884152</v>
      </c>
      <c r="L102" s="177">
        <v>1398.1574144156684</v>
      </c>
      <c r="M102" s="177">
        <v>2148.3644506987275</v>
      </c>
      <c r="N102" s="177">
        <v>2089.5545929727637</v>
      </c>
      <c r="O102" s="177">
        <v>2112.2586905353464</v>
      </c>
    </row>
    <row r="103" spans="1:15">
      <c r="A103" s="206" t="s">
        <v>196</v>
      </c>
    </row>
    <row r="104" spans="1:15" ht="14.4">
      <c r="A104" s="187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14.4">
      <c r="A105" s="188" t="s">
        <v>240</v>
      </c>
      <c r="B105" s="14">
        <v>2010</v>
      </c>
      <c r="C105" s="14">
        <v>2011</v>
      </c>
      <c r="D105" s="14">
        <v>2012</v>
      </c>
      <c r="E105" s="14">
        <v>2013</v>
      </c>
      <c r="F105" s="14">
        <v>2014</v>
      </c>
      <c r="G105" s="14">
        <v>2015</v>
      </c>
      <c r="H105" s="14">
        <v>2016</v>
      </c>
      <c r="I105" s="14">
        <v>2017</v>
      </c>
      <c r="J105" s="14">
        <v>2018</v>
      </c>
      <c r="K105" s="14">
        <v>2019</v>
      </c>
      <c r="L105" s="14">
        <v>2020</v>
      </c>
      <c r="M105" s="14">
        <v>2021</v>
      </c>
      <c r="N105" s="14">
        <v>2022</v>
      </c>
      <c r="O105" s="14">
        <v>2023</v>
      </c>
    </row>
    <row r="106" spans="1:15">
      <c r="A106" s="182"/>
      <c r="B106" s="181">
        <v>2010</v>
      </c>
      <c r="C106" s="181">
        <v>2011</v>
      </c>
      <c r="D106" s="181">
        <v>2012</v>
      </c>
      <c r="E106" s="181">
        <v>2013</v>
      </c>
      <c r="F106" s="181">
        <v>2014</v>
      </c>
      <c r="G106" s="181">
        <v>2015</v>
      </c>
      <c r="H106" s="181">
        <v>2016</v>
      </c>
      <c r="I106" s="181">
        <v>2017</v>
      </c>
      <c r="J106" s="181">
        <v>2018</v>
      </c>
      <c r="K106" s="181">
        <v>2019</v>
      </c>
      <c r="L106" s="181">
        <v>2020</v>
      </c>
      <c r="M106" s="181">
        <v>2021</v>
      </c>
      <c r="N106" s="181">
        <v>2022</v>
      </c>
      <c r="O106" s="181">
        <v>2023</v>
      </c>
    </row>
    <row r="107" spans="1:15">
      <c r="A107" s="182" t="s">
        <v>199</v>
      </c>
      <c r="B107" s="181">
        <v>340.05526510414171</v>
      </c>
      <c r="C107" s="181">
        <v>354.71111070963963</v>
      </c>
      <c r="D107" s="181">
        <v>318.98363617736089</v>
      </c>
      <c r="E107" s="181">
        <v>341.15143461456643</v>
      </c>
      <c r="F107" s="181">
        <v>205.96222535388895</v>
      </c>
      <c r="G107" s="181">
        <v>194.94149565862233</v>
      </c>
      <c r="H107" s="181">
        <v>161.5762212628552</v>
      </c>
      <c r="I107" s="181">
        <v>169.31574468516817</v>
      </c>
      <c r="J107" s="181">
        <v>162.40167618538692</v>
      </c>
      <c r="K107" s="181">
        <v>145.76963723015191</v>
      </c>
      <c r="L107" s="181">
        <v>130.43682281490322</v>
      </c>
      <c r="M107" s="181">
        <v>186.47749766776519</v>
      </c>
      <c r="N107" s="181">
        <v>173.55776157016675</v>
      </c>
      <c r="O107" s="181">
        <v>185.16973023169697</v>
      </c>
    </row>
    <row r="108" spans="1:15">
      <c r="A108" s="182" t="s">
        <v>200</v>
      </c>
      <c r="B108" s="181">
        <v>7.3562499999999993</v>
      </c>
      <c r="C108" s="181">
        <v>15.742123287671234</v>
      </c>
      <c r="D108" s="181">
        <v>13.243826219512195</v>
      </c>
      <c r="E108" s="181">
        <v>20.914031942198868</v>
      </c>
      <c r="F108" s="181">
        <v>13.930448156831043</v>
      </c>
      <c r="G108" s="181">
        <v>14.46625624260307</v>
      </c>
      <c r="H108" s="181">
        <v>16.024677029769606</v>
      </c>
      <c r="I108" s="181">
        <v>16.863429437216894</v>
      </c>
      <c r="J108" s="181">
        <v>14.782752389447971</v>
      </c>
      <c r="K108" s="181">
        <v>14.246990820882234</v>
      </c>
      <c r="L108" s="181">
        <v>11.935182471284005</v>
      </c>
      <c r="M108" s="181">
        <v>18.056098839078302</v>
      </c>
      <c r="N108" s="181">
        <v>20.833962090868958</v>
      </c>
      <c r="O108" s="181">
        <v>21.90427990628983</v>
      </c>
    </row>
    <row r="109" spans="1:15">
      <c r="A109" s="204" t="s">
        <v>201</v>
      </c>
      <c r="B109" s="181" t="s">
        <v>173</v>
      </c>
      <c r="C109" s="181" t="s">
        <v>173</v>
      </c>
      <c r="D109" s="181" t="s">
        <v>173</v>
      </c>
      <c r="E109" s="181" t="s">
        <v>173</v>
      </c>
      <c r="F109" s="181" t="s">
        <v>173</v>
      </c>
      <c r="G109" s="181" t="s">
        <v>173</v>
      </c>
      <c r="H109" s="181" t="s">
        <v>173</v>
      </c>
      <c r="I109" s="181" t="s">
        <v>173</v>
      </c>
      <c r="J109" s="181" t="s">
        <v>173</v>
      </c>
      <c r="K109" s="181" t="s">
        <v>173</v>
      </c>
      <c r="L109" s="181" t="s">
        <v>173</v>
      </c>
      <c r="M109" s="181" t="s">
        <v>173</v>
      </c>
      <c r="N109" s="181" t="s">
        <v>173</v>
      </c>
      <c r="O109" s="181" t="s">
        <v>173</v>
      </c>
    </row>
    <row r="110" spans="1:15">
      <c r="A110" s="204" t="s">
        <v>202</v>
      </c>
      <c r="B110" s="181">
        <v>183.57573926155413</v>
      </c>
      <c r="C110" s="181">
        <v>266.48421127635515</v>
      </c>
      <c r="D110" s="181">
        <v>264.13415819200048</v>
      </c>
      <c r="E110" s="181">
        <v>418.47936629694686</v>
      </c>
      <c r="F110" s="181">
        <v>208.40220507462686</v>
      </c>
      <c r="G110" s="181">
        <v>236.30469000000002</v>
      </c>
      <c r="H110" s="181">
        <v>292.18461627497436</v>
      </c>
      <c r="I110" s="181">
        <v>313.98842805398345</v>
      </c>
      <c r="J110" s="181">
        <v>315.42760957939453</v>
      </c>
      <c r="K110" s="181">
        <v>217.73193000000001</v>
      </c>
      <c r="L110" s="181">
        <v>208.01800000000003</v>
      </c>
      <c r="M110" s="181">
        <v>294.38219499999997</v>
      </c>
      <c r="N110" s="181">
        <v>226.7665016</v>
      </c>
      <c r="O110" s="181">
        <v>287.17580220000002</v>
      </c>
    </row>
    <row r="111" spans="1:15">
      <c r="A111" s="204" t="s">
        <v>203</v>
      </c>
      <c r="B111" s="181">
        <v>183.7937917018449</v>
      </c>
      <c r="C111" s="181">
        <v>259.09565815460024</v>
      </c>
      <c r="D111" s="181">
        <v>256.96396355213449</v>
      </c>
      <c r="E111" s="181">
        <v>406.71080379694683</v>
      </c>
      <c r="F111" s="181">
        <v>198.45220507462687</v>
      </c>
      <c r="G111" s="181">
        <v>228.103565</v>
      </c>
      <c r="H111" s="181">
        <v>284.55456803278685</v>
      </c>
      <c r="I111" s="181">
        <v>306.38583300000005</v>
      </c>
      <c r="J111" s="181">
        <v>308.03567355000001</v>
      </c>
      <c r="K111" s="181">
        <v>211.12092999999999</v>
      </c>
      <c r="L111" s="181">
        <v>198.87400000000002</v>
      </c>
      <c r="M111" s="181">
        <v>285.48719499999999</v>
      </c>
      <c r="N111" s="181">
        <v>218.22650160000001</v>
      </c>
      <c r="O111" s="181">
        <v>279.54580220000003</v>
      </c>
    </row>
    <row r="112" spans="1:15">
      <c r="A112" s="204" t="s">
        <v>204</v>
      </c>
      <c r="B112" s="181">
        <v>1.1923364485981307</v>
      </c>
      <c r="C112" s="181">
        <v>1.5370659722222224</v>
      </c>
      <c r="D112" s="181">
        <v>2.0128863065326636</v>
      </c>
      <c r="E112" s="181">
        <v>2.9143750000000002</v>
      </c>
      <c r="F112" s="181">
        <v>1.3900000000000001</v>
      </c>
      <c r="G112" s="181">
        <v>1.49</v>
      </c>
      <c r="H112" s="181">
        <v>1.4244999999999999</v>
      </c>
      <c r="I112" s="181">
        <v>1.7094</v>
      </c>
      <c r="J112" s="181">
        <v>1.4759199999999999</v>
      </c>
      <c r="K112" s="181">
        <v>1.2350000000000001</v>
      </c>
      <c r="L112" s="181">
        <v>2.44</v>
      </c>
      <c r="M112" s="181">
        <v>2.8400000000000003</v>
      </c>
      <c r="N112" s="181">
        <v>2.13</v>
      </c>
      <c r="O112" s="181">
        <v>1.1900000000000002</v>
      </c>
    </row>
    <row r="113" spans="1:15">
      <c r="A113" s="182" t="s">
        <v>205</v>
      </c>
      <c r="B113" s="181">
        <v>-1.4103888888888889</v>
      </c>
      <c r="C113" s="181">
        <v>5.8514871495327103</v>
      </c>
      <c r="D113" s="181">
        <v>5.1573083333333329</v>
      </c>
      <c r="E113" s="181">
        <v>8.8541875000000001</v>
      </c>
      <c r="F113" s="181">
        <v>8.56</v>
      </c>
      <c r="G113" s="181">
        <v>6.711125</v>
      </c>
      <c r="H113" s="181">
        <v>6.2055482421874988</v>
      </c>
      <c r="I113" s="181">
        <v>5.8931950539833977</v>
      </c>
      <c r="J113" s="181">
        <v>5.9160160293945303</v>
      </c>
      <c r="K113" s="181">
        <v>5.3759999999999994</v>
      </c>
      <c r="L113" s="181">
        <v>6.7039999999999997</v>
      </c>
      <c r="M113" s="181">
        <v>6.0549999999999997</v>
      </c>
      <c r="N113" s="181">
        <v>6.41</v>
      </c>
      <c r="O113" s="181">
        <v>6.44</v>
      </c>
    </row>
    <row r="114" spans="1:15">
      <c r="A114" s="182" t="s">
        <v>206</v>
      </c>
      <c r="B114" s="181">
        <v>-39.808294334975372</v>
      </c>
      <c r="C114" s="181">
        <v>-52.28364903846154</v>
      </c>
      <c r="D114" s="181">
        <v>-10.972298267326732</v>
      </c>
      <c r="E114" s="181">
        <v>3.9212187499999982</v>
      </c>
      <c r="F114" s="181">
        <v>-2.7407927549999984</v>
      </c>
      <c r="G114" s="181">
        <v>16.164928500000002</v>
      </c>
      <c r="H114" s="181">
        <v>17.1008</v>
      </c>
      <c r="I114" s="181">
        <v>-3.2863999999999991</v>
      </c>
      <c r="J114" s="181">
        <v>12.510999999999999</v>
      </c>
      <c r="K114" s="181">
        <v>-20.119400000000002</v>
      </c>
      <c r="L114" s="181">
        <v>-9.3279999999999994</v>
      </c>
      <c r="M114" s="181">
        <v>0.11479999999999846</v>
      </c>
      <c r="N114" s="181">
        <v>-11.172399999999998</v>
      </c>
      <c r="O114" s="181">
        <v>-0.37559999999999949</v>
      </c>
    </row>
    <row r="115" spans="1:15">
      <c r="A115" s="182" t="s">
        <v>207</v>
      </c>
      <c r="B115" s="181">
        <v>17.160040849673202</v>
      </c>
      <c r="C115" s="181">
        <v>27.427696572580647</v>
      </c>
      <c r="D115" s="181">
        <v>26.447364253393665</v>
      </c>
      <c r="E115" s="181">
        <v>46.938625000000002</v>
      </c>
      <c r="F115" s="181">
        <v>26.9</v>
      </c>
      <c r="G115" s="181">
        <v>20.125610000000002</v>
      </c>
      <c r="H115" s="181">
        <v>21.114838726281249</v>
      </c>
      <c r="I115" s="181">
        <v>20.229689</v>
      </c>
      <c r="J115" s="181">
        <v>22.163154999999996</v>
      </c>
      <c r="K115" s="181">
        <v>14.168751349999999</v>
      </c>
      <c r="L115" s="181">
        <v>16.754400257499999</v>
      </c>
      <c r="M115" s="181">
        <v>19.786338071999999</v>
      </c>
      <c r="N115" s="181">
        <v>21.467787299200001</v>
      </c>
      <c r="O115" s="181">
        <v>20.402575266780005</v>
      </c>
    </row>
    <row r="116" spans="1:15">
      <c r="A116" s="182" t="s">
        <v>208</v>
      </c>
      <c r="B116" s="181">
        <v>5.4583333176156819</v>
      </c>
      <c r="C116" s="181">
        <v>9.7590609517909481</v>
      </c>
      <c r="D116" s="181">
        <v>7.6873043545803323</v>
      </c>
      <c r="E116" s="181">
        <v>10.27530771921875</v>
      </c>
      <c r="F116" s="181">
        <v>8.23</v>
      </c>
      <c r="G116" s="181">
        <v>6.7987519999999995</v>
      </c>
      <c r="H116" s="181">
        <v>5.1979411637500004</v>
      </c>
      <c r="I116" s="181">
        <v>5.7566050544062497</v>
      </c>
      <c r="J116" s="181">
        <v>5.9969999999999999</v>
      </c>
      <c r="K116" s="181">
        <v>5.3949999999999996</v>
      </c>
      <c r="L116" s="181">
        <v>3.9116</v>
      </c>
      <c r="M116" s="181">
        <v>4.3532500000000001</v>
      </c>
      <c r="N116" s="181">
        <v>5.5301324999999988</v>
      </c>
      <c r="O116" s="181">
        <v>5.29</v>
      </c>
    </row>
    <row r="117" spans="1:15">
      <c r="A117" s="182" t="s">
        <v>209</v>
      </c>
      <c r="B117" s="181">
        <v>1.3606695517071492</v>
      </c>
      <c r="C117" s="181">
        <v>4.1869029890012746</v>
      </c>
      <c r="D117" s="181">
        <v>5.1459084485853204</v>
      </c>
      <c r="E117" s="181">
        <v>6.5019159916597964</v>
      </c>
      <c r="F117" s="181">
        <v>6.5149999999999997</v>
      </c>
      <c r="G117" s="181">
        <v>5.9029499999999997</v>
      </c>
      <c r="H117" s="181">
        <v>4.9959563855000013</v>
      </c>
      <c r="I117" s="181">
        <v>4.8145761278217423</v>
      </c>
      <c r="J117" s="181">
        <v>4.8664739089047604</v>
      </c>
      <c r="K117" s="181">
        <v>4.4399999999999995</v>
      </c>
      <c r="L117" s="181">
        <v>3.74</v>
      </c>
      <c r="M117" s="181">
        <v>4.4726999999999997</v>
      </c>
      <c r="N117" s="181">
        <v>5.8018199999999993</v>
      </c>
      <c r="O117" s="181">
        <v>5.33</v>
      </c>
    </row>
    <row r="118" spans="1:15">
      <c r="A118" s="182" t="s">
        <v>210</v>
      </c>
      <c r="B118" s="181">
        <v>1.3247812500000005</v>
      </c>
      <c r="C118" s="181">
        <v>7.9273622881355932</v>
      </c>
      <c r="D118" s="181">
        <v>11.354708333333333</v>
      </c>
      <c r="E118" s="181">
        <v>17.900906249999998</v>
      </c>
      <c r="F118" s="181">
        <v>16.736499999999999</v>
      </c>
      <c r="G118" s="181">
        <v>19.935500000000001</v>
      </c>
      <c r="H118" s="181">
        <v>15.079499999999999</v>
      </c>
      <c r="I118" s="181">
        <v>18.530250000000002</v>
      </c>
      <c r="J118" s="181">
        <v>19.277999999999999</v>
      </c>
      <c r="K118" s="181">
        <v>19.481000000000002</v>
      </c>
      <c r="L118" s="181">
        <v>19.012999999999998</v>
      </c>
      <c r="M118" s="181">
        <v>20.939999999999998</v>
      </c>
      <c r="N118" s="181">
        <v>16.969000000000001</v>
      </c>
      <c r="O118" s="181">
        <v>15.324999999999999</v>
      </c>
    </row>
    <row r="119" spans="1:15">
      <c r="A119" s="182" t="s">
        <v>211</v>
      </c>
      <c r="B119" s="181">
        <v>64.235040711435857</v>
      </c>
      <c r="C119" s="181">
        <v>106.63831534413968</v>
      </c>
      <c r="D119" s="181">
        <v>100.86743170128344</v>
      </c>
      <c r="E119" s="181">
        <v>138.93156250000001</v>
      </c>
      <c r="F119" s="181">
        <v>96.350000000000009</v>
      </c>
      <c r="G119" s="181">
        <v>77.978749999999991</v>
      </c>
      <c r="H119" s="181">
        <v>69.680350000000004</v>
      </c>
      <c r="I119" s="181">
        <v>63.975685783203119</v>
      </c>
      <c r="J119" s="181">
        <v>68.461178130644527</v>
      </c>
      <c r="K119" s="181">
        <v>35.404930764109366</v>
      </c>
      <c r="L119" s="181">
        <v>-87.341947400525001</v>
      </c>
      <c r="M119" s="181">
        <v>28.654743311031996</v>
      </c>
      <c r="N119" s="181">
        <v>29.007344026922421</v>
      </c>
      <c r="O119" s="181">
        <v>33.968016069332116</v>
      </c>
    </row>
    <row r="120" spans="1:15">
      <c r="A120" s="182" t="s">
        <v>212</v>
      </c>
      <c r="B120" s="181">
        <v>68.161049440298498</v>
      </c>
      <c r="C120" s="181">
        <v>90.588226082004553</v>
      </c>
      <c r="D120" s="181">
        <v>73.780355155786367</v>
      </c>
      <c r="E120" s="181">
        <v>87.875</v>
      </c>
      <c r="F120" s="181">
        <v>54.15</v>
      </c>
      <c r="G120" s="181">
        <v>47.781638000000001</v>
      </c>
      <c r="H120" s="181">
        <v>42.916541500000008</v>
      </c>
      <c r="I120" s="181">
        <v>37.375910546015007</v>
      </c>
      <c r="J120" s="181">
        <v>41.277027186100007</v>
      </c>
      <c r="K120" s="181">
        <v>39.079894526201258</v>
      </c>
      <c r="L120" s="181">
        <v>29.063735432290905</v>
      </c>
      <c r="M120" s="181">
        <v>31.051878249528457</v>
      </c>
      <c r="N120" s="181">
        <v>41.032720749666908</v>
      </c>
      <c r="O120" s="181">
        <v>40.40531694964524</v>
      </c>
    </row>
    <row r="121" spans="1:15">
      <c r="A121" s="204" t="s">
        <v>213</v>
      </c>
      <c r="B121" s="181" t="s">
        <v>173</v>
      </c>
      <c r="C121" s="181" t="s">
        <v>173</v>
      </c>
      <c r="D121" s="181" t="s">
        <v>173</v>
      </c>
      <c r="E121" s="181" t="s">
        <v>173</v>
      </c>
      <c r="F121" s="181" t="s">
        <v>173</v>
      </c>
      <c r="G121" s="181" t="s">
        <v>173</v>
      </c>
      <c r="H121" s="181" t="s">
        <v>173</v>
      </c>
      <c r="I121" s="181" t="s">
        <v>173</v>
      </c>
      <c r="J121" s="181" t="s">
        <v>173</v>
      </c>
      <c r="K121" s="181" t="s">
        <v>173</v>
      </c>
      <c r="L121" s="181" t="s">
        <v>173</v>
      </c>
      <c r="M121" s="181">
        <v>22.442136265328944</v>
      </c>
      <c r="N121" s="181">
        <v>25.246153791525625</v>
      </c>
      <c r="O121" s="181">
        <v>13.449055253721076</v>
      </c>
    </row>
    <row r="122" spans="1:15">
      <c r="A122" s="204" t="s">
        <v>214</v>
      </c>
      <c r="B122" s="181">
        <v>72.932813774016992</v>
      </c>
      <c r="C122" s="181">
        <v>88.439836074259517</v>
      </c>
      <c r="D122" s="181">
        <v>90.575696552796259</v>
      </c>
      <c r="E122" s="181">
        <v>111.24522215758337</v>
      </c>
      <c r="F122" s="181">
        <v>74.853748393220812</v>
      </c>
      <c r="G122" s="181">
        <v>64.880795379752286</v>
      </c>
      <c r="H122" s="181">
        <v>30.023763274674458</v>
      </c>
      <c r="I122" s="181">
        <v>42.901749656338957</v>
      </c>
      <c r="J122" s="181">
        <v>86.374891240005184</v>
      </c>
      <c r="K122" s="181">
        <v>60.770075530684181</v>
      </c>
      <c r="L122" s="181">
        <v>57.185644200590517</v>
      </c>
      <c r="M122" s="181">
        <v>54.752162193788884</v>
      </c>
      <c r="N122" s="181">
        <v>92.576130396803791</v>
      </c>
      <c r="O122" s="181">
        <v>113.82108584396582</v>
      </c>
    </row>
    <row r="123" spans="1:15">
      <c r="A123" s="204" t="s">
        <v>215</v>
      </c>
      <c r="B123" s="181">
        <v>14.547917059284497</v>
      </c>
      <c r="C123" s="181">
        <v>17.710149834551551</v>
      </c>
      <c r="D123" s="181">
        <v>16.925732354253057</v>
      </c>
      <c r="E123" s="181">
        <v>18.302751006386671</v>
      </c>
      <c r="F123" s="181">
        <v>15.648527445364891</v>
      </c>
      <c r="G123" s="181">
        <v>14.91791554797755</v>
      </c>
      <c r="H123" s="181">
        <v>10.81098037249024</v>
      </c>
      <c r="I123" s="181">
        <v>9.9287653340516453</v>
      </c>
      <c r="J123" s="181">
        <v>10.176705673367696</v>
      </c>
      <c r="K123" s="181">
        <v>8.8431446375803198</v>
      </c>
      <c r="L123" s="181">
        <v>8.3962600154977967</v>
      </c>
      <c r="M123" s="181">
        <v>10.895660208525385</v>
      </c>
      <c r="N123" s="181">
        <v>12.204642138356112</v>
      </c>
      <c r="O123" s="181">
        <v>14.126081224693555</v>
      </c>
    </row>
    <row r="124" spans="1:15">
      <c r="A124" s="204" t="s">
        <v>216</v>
      </c>
      <c r="B124" s="181">
        <v>9.9682091752037927</v>
      </c>
      <c r="C124" s="181">
        <v>11.877328028291444</v>
      </c>
      <c r="D124" s="181">
        <v>10.665195315916309</v>
      </c>
      <c r="E124" s="181">
        <v>14.115592217406784</v>
      </c>
      <c r="F124" s="181">
        <v>9.942240021652438</v>
      </c>
      <c r="G124" s="181">
        <v>8.748764879258724</v>
      </c>
      <c r="H124" s="181">
        <v>6.043707790245664</v>
      </c>
      <c r="I124" s="181">
        <v>5.5403057836242988</v>
      </c>
      <c r="J124" s="181">
        <v>5.769608730598037</v>
      </c>
      <c r="K124" s="181">
        <v>5.047993963376296</v>
      </c>
      <c r="L124" s="181">
        <v>5.2373109598885792</v>
      </c>
      <c r="M124" s="181">
        <v>7.7468532723972636</v>
      </c>
      <c r="N124" s="181">
        <v>8.400964402463428</v>
      </c>
      <c r="O124" s="181">
        <v>11.233598768481141</v>
      </c>
    </row>
    <row r="125" spans="1:15">
      <c r="A125" s="204" t="s">
        <v>217</v>
      </c>
      <c r="B125" s="181">
        <v>1.3546831794204088</v>
      </c>
      <c r="C125" s="181">
        <v>1.2899394082185687</v>
      </c>
      <c r="D125" s="181">
        <v>1.6272394960545835</v>
      </c>
      <c r="E125" s="181">
        <v>3.8180236437500006</v>
      </c>
      <c r="F125" s="181">
        <v>3.5764359600000004</v>
      </c>
      <c r="G125" s="181">
        <v>2.9946920960000005</v>
      </c>
      <c r="H125" s="181">
        <v>2.4617119084000008</v>
      </c>
      <c r="I125" s="181">
        <v>2.6222649882040008</v>
      </c>
      <c r="J125" s="181">
        <v>2.956364029708201</v>
      </c>
      <c r="K125" s="181">
        <v>2.5599123445317007</v>
      </c>
      <c r="L125" s="181">
        <v>2.7222822429515126</v>
      </c>
      <c r="M125" s="181">
        <v>3.6061419010367888</v>
      </c>
      <c r="N125" s="181">
        <v>4.1794103702994656</v>
      </c>
      <c r="O125" s="181">
        <v>5.2489362158178094</v>
      </c>
    </row>
    <row r="126" spans="1:15">
      <c r="A126" s="204" t="s">
        <v>218</v>
      </c>
      <c r="B126" s="181">
        <v>2.3475046042148797</v>
      </c>
      <c r="C126" s="181">
        <v>2.3374828014036817</v>
      </c>
      <c r="D126" s="181">
        <v>2.1262588135822029</v>
      </c>
      <c r="E126" s="181">
        <v>7.1191585397033581</v>
      </c>
      <c r="F126" s="181">
        <v>6.0221600775114599</v>
      </c>
      <c r="G126" s="181">
        <v>4.916108073316976</v>
      </c>
      <c r="H126" s="181">
        <v>2.6974356951009928</v>
      </c>
      <c r="I126" s="181">
        <v>2.4742524875252387</v>
      </c>
      <c r="J126" s="181">
        <v>2.6135931350848232</v>
      </c>
      <c r="K126" s="181">
        <v>2.4619012330269054</v>
      </c>
      <c r="L126" s="181">
        <v>2.1638375358354809</v>
      </c>
      <c r="M126" s="181">
        <v>2.4193673965778499</v>
      </c>
      <c r="N126" s="181">
        <v>19.174999999999997</v>
      </c>
      <c r="O126" s="181">
        <v>30.2893875</v>
      </c>
    </row>
    <row r="127" spans="1:15">
      <c r="A127" s="204" t="s">
        <v>219</v>
      </c>
      <c r="B127" s="181">
        <v>43.45604486063106</v>
      </c>
      <c r="C127" s="181">
        <v>53.187706783504296</v>
      </c>
      <c r="D127" s="181">
        <v>56.97601579773405</v>
      </c>
      <c r="E127" s="181">
        <v>64.032248505737684</v>
      </c>
      <c r="F127" s="181">
        <v>36.061044824048643</v>
      </c>
      <c r="G127" s="181">
        <v>30.094998435489234</v>
      </c>
      <c r="H127" s="181">
        <v>4.6273415779298519</v>
      </c>
      <c r="I127" s="181">
        <v>19.157432640822886</v>
      </c>
      <c r="J127" s="181">
        <v>61.777940688690734</v>
      </c>
      <c r="K127" s="181">
        <v>39.089004444931177</v>
      </c>
      <c r="L127" s="181">
        <v>36.251408849090808</v>
      </c>
      <c r="M127" s="181">
        <v>25.450039442237909</v>
      </c>
      <c r="N127" s="181">
        <v>41.797103098786366</v>
      </c>
      <c r="O127" s="181">
        <v>44.446583871695225</v>
      </c>
    </row>
    <row r="128" spans="1:15">
      <c r="A128" s="182" t="s">
        <v>220</v>
      </c>
      <c r="B128" s="181">
        <v>1.2584548952623549</v>
      </c>
      <c r="C128" s="181">
        <v>2.0372292182899825</v>
      </c>
      <c r="D128" s="181">
        <v>2.2552547752560668</v>
      </c>
      <c r="E128" s="181">
        <v>3.857448244598868</v>
      </c>
      <c r="F128" s="181">
        <v>3.6033400646433744</v>
      </c>
      <c r="G128" s="181">
        <v>3.2083163477097933</v>
      </c>
      <c r="H128" s="181">
        <v>3.3825859305077062</v>
      </c>
      <c r="I128" s="181">
        <v>3.1787284221108854</v>
      </c>
      <c r="J128" s="181">
        <v>3.0806789825556939</v>
      </c>
      <c r="K128" s="181">
        <v>2.7681189072377688</v>
      </c>
      <c r="L128" s="181">
        <v>2.4145445973263335</v>
      </c>
      <c r="M128" s="181">
        <v>4.6340999730136998</v>
      </c>
      <c r="N128" s="181">
        <v>6.8190103868984124</v>
      </c>
      <c r="O128" s="181">
        <v>8.4764982632780832</v>
      </c>
    </row>
    <row r="129" spans="1:15">
      <c r="A129" s="182" t="s">
        <v>221</v>
      </c>
      <c r="B129" s="181">
        <v>40.870958768849874</v>
      </c>
      <c r="C129" s="181">
        <v>71.947898955630308</v>
      </c>
      <c r="D129" s="181">
        <v>48.086440175863693</v>
      </c>
      <c r="E129" s="181">
        <v>104.22054657245833</v>
      </c>
      <c r="F129" s="181">
        <v>48.6099216</v>
      </c>
      <c r="G129" s="181">
        <v>23.113925204799997</v>
      </c>
      <c r="H129" s="181">
        <v>29.351964862020001</v>
      </c>
      <c r="I129" s="181">
        <v>52.369094169811987</v>
      </c>
      <c r="J129" s="181">
        <v>37.767665693860003</v>
      </c>
      <c r="K129" s="181">
        <v>52.866632294990005</v>
      </c>
      <c r="L129" s="181">
        <v>121.094670076596</v>
      </c>
      <c r="M129" s="181">
        <v>61.436624040669848</v>
      </c>
      <c r="N129" s="181">
        <v>84.849682985700113</v>
      </c>
      <c r="O129" s="181">
        <v>150.09853701715841</v>
      </c>
    </row>
    <row r="130" spans="1:15">
      <c r="A130" s="204" t="s">
        <v>222</v>
      </c>
      <c r="B130" s="181">
        <v>0</v>
      </c>
      <c r="C130" s="181">
        <v>0</v>
      </c>
      <c r="D130" s="181">
        <v>0</v>
      </c>
      <c r="E130" s="181">
        <v>0</v>
      </c>
      <c r="F130" s="181">
        <v>7.9054000000000002</v>
      </c>
      <c r="G130" s="181">
        <v>4.8000000000000007</v>
      </c>
      <c r="H130" s="181">
        <v>3.6850000000000005</v>
      </c>
      <c r="I130" s="181">
        <v>2.4637500000000001</v>
      </c>
      <c r="J130" s="181">
        <v>2.6348250000000002</v>
      </c>
      <c r="K130" s="181">
        <v>3.6550425</v>
      </c>
      <c r="L130" s="181">
        <v>4.99</v>
      </c>
      <c r="M130" s="181">
        <v>5.2725</v>
      </c>
      <c r="N130" s="181">
        <v>25</v>
      </c>
      <c r="O130" s="181">
        <v>31.5</v>
      </c>
    </row>
    <row r="131" spans="1:15">
      <c r="A131" s="204" t="s">
        <v>223</v>
      </c>
      <c r="B131" s="181">
        <v>113.24624942106178</v>
      </c>
      <c r="C131" s="181">
        <v>92.41861719485334</v>
      </c>
      <c r="D131" s="181">
        <v>61.621200711229193</v>
      </c>
      <c r="E131" s="181">
        <v>85.620197644429041</v>
      </c>
      <c r="F131" s="181">
        <v>56.098837342411073</v>
      </c>
      <c r="G131" s="181">
        <v>78.217535999813734</v>
      </c>
      <c r="H131" s="181">
        <v>99.017121769119669</v>
      </c>
      <c r="I131" s="181">
        <v>41.843647430531853</v>
      </c>
      <c r="J131" s="181">
        <v>31.229388411754876</v>
      </c>
      <c r="K131" s="181">
        <v>24.962329304812286</v>
      </c>
      <c r="L131" s="181">
        <v>79.132791951134791</v>
      </c>
      <c r="M131" s="181">
        <v>129.69631996798168</v>
      </c>
      <c r="N131" s="181">
        <v>122.57973946484395</v>
      </c>
      <c r="O131" s="181">
        <v>125.06658694745296</v>
      </c>
    </row>
    <row r="132" spans="1:15">
      <c r="A132" s="204" t="s">
        <v>224</v>
      </c>
      <c r="B132" s="181">
        <v>104.35015793448123</v>
      </c>
      <c r="C132" s="181">
        <v>82.613907985532762</v>
      </c>
      <c r="D132" s="181">
        <v>53.132514108832922</v>
      </c>
      <c r="E132" s="181">
        <v>75.273019471993393</v>
      </c>
      <c r="F132" s="181">
        <v>48.188569966922437</v>
      </c>
      <c r="G132" s="181">
        <v>71.05362192267674</v>
      </c>
      <c r="H132" s="181">
        <v>91.320775039550512</v>
      </c>
      <c r="I132" s="181">
        <v>35.207625673240784</v>
      </c>
      <c r="J132" s="181">
        <v>26.066251821827663</v>
      </c>
      <c r="K132" s="181">
        <v>19.699777509670096</v>
      </c>
      <c r="L132" s="181">
        <v>69.120638013442871</v>
      </c>
      <c r="M132" s="181">
        <v>115.84463550282653</v>
      </c>
      <c r="N132" s="181">
        <v>107.88414068312096</v>
      </c>
      <c r="O132" s="181">
        <v>112.85507931717424</v>
      </c>
    </row>
    <row r="133" spans="1:15">
      <c r="A133" s="204" t="s">
        <v>225</v>
      </c>
      <c r="B133" s="181">
        <v>3.6976489168542308</v>
      </c>
      <c r="C133" s="181">
        <v>5.9480273845080127</v>
      </c>
      <c r="D133" s="181">
        <v>4.3955080492447003</v>
      </c>
      <c r="E133" s="181">
        <v>6.4483837892543656</v>
      </c>
      <c r="F133" s="181">
        <v>4.403688823854357</v>
      </c>
      <c r="G133" s="181">
        <v>3.3687885500305317</v>
      </c>
      <c r="H133" s="181">
        <v>4.1446467380230079</v>
      </c>
      <c r="I133" s="181">
        <v>2.8964706197152563</v>
      </c>
      <c r="J133" s="181">
        <v>2.1911259402648056</v>
      </c>
      <c r="K133" s="181">
        <v>2.9571382031500746</v>
      </c>
      <c r="L133" s="181">
        <v>7.7139372749885409</v>
      </c>
      <c r="M133" s="181">
        <v>10.816125666634155</v>
      </c>
      <c r="N133" s="181">
        <v>12.065382821804011</v>
      </c>
      <c r="O133" s="181">
        <v>9.4359237022011051</v>
      </c>
    </row>
    <row r="134" spans="1:15">
      <c r="A134" s="204" t="s">
        <v>226</v>
      </c>
      <c r="B134" s="181">
        <v>4.7022852363929859</v>
      </c>
      <c r="C134" s="181">
        <v>2.9430893248125738</v>
      </c>
      <c r="D134" s="181">
        <v>3.0949473031515797</v>
      </c>
      <c r="E134" s="181">
        <v>2.5135073519312785</v>
      </c>
      <c r="F134" s="181">
        <v>2.2071185516342746</v>
      </c>
      <c r="G134" s="181">
        <v>2.3776255271064661</v>
      </c>
      <c r="H134" s="181">
        <v>2.2759499915461419</v>
      </c>
      <c r="I134" s="181">
        <v>2.7090011375758145</v>
      </c>
      <c r="J134" s="181">
        <v>2.044515649662408</v>
      </c>
      <c r="K134" s="181">
        <v>1.4242933419921195</v>
      </c>
      <c r="L134" s="181">
        <v>0.86794378770338021</v>
      </c>
      <c r="M134" s="181">
        <v>1.3955587985210138</v>
      </c>
      <c r="N134" s="181">
        <v>1.0518428349189808</v>
      </c>
      <c r="O134" s="181">
        <v>1.0543817084799447</v>
      </c>
    </row>
    <row r="135" spans="1:15">
      <c r="A135" s="204" t="s">
        <v>227</v>
      </c>
      <c r="B135" s="181">
        <v>0.49615733333333334</v>
      </c>
      <c r="C135" s="181">
        <v>0.91359250000000003</v>
      </c>
      <c r="D135" s="181">
        <v>0.9982312499999999</v>
      </c>
      <c r="E135" s="181">
        <v>1.3852870312500001</v>
      </c>
      <c r="F135" s="181">
        <v>1.2994600000000001</v>
      </c>
      <c r="G135" s="181">
        <v>1.4175</v>
      </c>
      <c r="H135" s="181">
        <v>1.2757500000000002</v>
      </c>
      <c r="I135" s="181">
        <v>1.0305500000000001</v>
      </c>
      <c r="J135" s="181">
        <v>0.92749500000000018</v>
      </c>
      <c r="K135" s="181">
        <v>0.88112025000000016</v>
      </c>
      <c r="L135" s="181">
        <v>1.430272875</v>
      </c>
      <c r="M135" s="181">
        <v>1.6400000000000001</v>
      </c>
      <c r="N135" s="181">
        <v>1.5783731249999997</v>
      </c>
      <c r="O135" s="181">
        <v>1.7212022195976564</v>
      </c>
    </row>
    <row r="136" spans="1:15">
      <c r="A136" s="204" t="s">
        <v>228</v>
      </c>
      <c r="B136" s="181">
        <v>288.25728466442797</v>
      </c>
      <c r="C136" s="181">
        <v>333.82231830888878</v>
      </c>
      <c r="D136" s="181">
        <v>239.90788623075213</v>
      </c>
      <c r="E136" s="181">
        <v>261.41629046339591</v>
      </c>
      <c r="F136" s="181">
        <v>196.40378704478098</v>
      </c>
      <c r="G136" s="181">
        <v>220.18463748735047</v>
      </c>
      <c r="H136" s="181">
        <v>201.92091049075404</v>
      </c>
      <c r="I136" s="181">
        <v>192.50095800444663</v>
      </c>
      <c r="J136" s="181">
        <v>171.79427975310765</v>
      </c>
      <c r="K136" s="181">
        <v>152.97272870315439</v>
      </c>
      <c r="L136" s="181">
        <v>256.20288559614909</v>
      </c>
      <c r="M136" s="181">
        <v>274.67018450733127</v>
      </c>
      <c r="N136" s="181">
        <v>311.91335355751494</v>
      </c>
      <c r="O136" s="181">
        <v>132.09822729009662</v>
      </c>
    </row>
    <row r="137" spans="1:15">
      <c r="A137" s="204" t="s">
        <v>229</v>
      </c>
      <c r="B137" s="181">
        <v>1.30126953125</v>
      </c>
      <c r="C137" s="181">
        <v>6.4563057206537895</v>
      </c>
      <c r="D137" s="181">
        <v>2.6593607081911257</v>
      </c>
      <c r="E137" s="181">
        <v>1.925062499999999</v>
      </c>
      <c r="F137" s="181">
        <v>0.97499999999999976</v>
      </c>
      <c r="G137" s="181">
        <v>-0.52</v>
      </c>
      <c r="H137" s="181">
        <v>-4.2150000000000007</v>
      </c>
      <c r="I137" s="181">
        <v>-0.11000000000000076</v>
      </c>
      <c r="J137" s="181">
        <v>-1.1900000000000008</v>
      </c>
      <c r="K137" s="181">
        <v>0.29999999999999966</v>
      </c>
      <c r="L137" s="181">
        <v>3.5416499999999997</v>
      </c>
      <c r="M137" s="181">
        <v>4.6500000000000004</v>
      </c>
      <c r="N137" s="181">
        <v>5.83</v>
      </c>
      <c r="O137" s="181">
        <v>2.7</v>
      </c>
    </row>
    <row r="138" spans="1:15">
      <c r="A138" s="204" t="s">
        <v>230</v>
      </c>
      <c r="B138" s="181">
        <v>122.92480077875777</v>
      </c>
      <c r="C138" s="181">
        <v>142.39127052408281</v>
      </c>
      <c r="D138" s="181">
        <v>108.18624335002451</v>
      </c>
      <c r="E138" s="181">
        <v>133.28837626138332</v>
      </c>
      <c r="F138" s="181">
        <v>101.25619305052984</v>
      </c>
      <c r="G138" s="181">
        <v>115.95096673221553</v>
      </c>
      <c r="H138" s="181">
        <v>110.78967333474239</v>
      </c>
      <c r="I138" s="181">
        <v>106.54577356402456</v>
      </c>
      <c r="J138" s="181">
        <v>96.257954586318647</v>
      </c>
      <c r="K138" s="181">
        <v>85.6</v>
      </c>
      <c r="L138" s="181">
        <v>157</v>
      </c>
      <c r="M138" s="181">
        <v>162.58583936148082</v>
      </c>
      <c r="N138" s="181">
        <v>185.37613746079694</v>
      </c>
      <c r="O138" s="181">
        <v>46.855894637564347</v>
      </c>
    </row>
    <row r="139" spans="1:15">
      <c r="A139" s="204" t="s">
        <v>231</v>
      </c>
      <c r="B139" s="181">
        <v>0</v>
      </c>
      <c r="C139" s="181">
        <v>0</v>
      </c>
      <c r="D139" s="181">
        <v>0</v>
      </c>
      <c r="E139" s="181">
        <v>0</v>
      </c>
      <c r="F139" s="181">
        <v>0</v>
      </c>
      <c r="G139" s="181">
        <v>0</v>
      </c>
      <c r="H139" s="181">
        <v>0</v>
      </c>
      <c r="I139" s="181">
        <v>0</v>
      </c>
      <c r="J139" s="181">
        <v>0</v>
      </c>
      <c r="K139" s="181">
        <v>0</v>
      </c>
      <c r="L139" s="181">
        <v>0</v>
      </c>
      <c r="M139" s="181">
        <v>0</v>
      </c>
      <c r="N139" s="181">
        <v>0</v>
      </c>
      <c r="O139" s="181">
        <v>0</v>
      </c>
    </row>
    <row r="140" spans="1:15">
      <c r="A140" s="204" t="s">
        <v>232</v>
      </c>
      <c r="B140" s="181">
        <v>0</v>
      </c>
      <c r="C140" s="181">
        <v>0</v>
      </c>
      <c r="D140" s="181">
        <v>0</v>
      </c>
      <c r="E140" s="181">
        <v>0</v>
      </c>
      <c r="F140" s="181">
        <v>0</v>
      </c>
      <c r="G140" s="181">
        <v>0</v>
      </c>
      <c r="H140" s="181">
        <v>0</v>
      </c>
      <c r="I140" s="181">
        <v>0</v>
      </c>
      <c r="J140" s="181">
        <v>0</v>
      </c>
      <c r="K140" s="181">
        <v>0</v>
      </c>
      <c r="L140" s="181">
        <v>0</v>
      </c>
      <c r="M140" s="181">
        <v>0</v>
      </c>
      <c r="N140" s="181">
        <v>0</v>
      </c>
      <c r="O140" s="181">
        <v>0</v>
      </c>
    </row>
    <row r="141" spans="1:15">
      <c r="A141" s="204" t="s">
        <v>233</v>
      </c>
      <c r="B141" s="181">
        <v>14.822887776049278</v>
      </c>
      <c r="C141" s="181">
        <v>17.354423688176141</v>
      </c>
      <c r="D141" s="181">
        <v>14.968650823370318</v>
      </c>
      <c r="E141" s="181">
        <v>11.46675612219153</v>
      </c>
      <c r="F141" s="181">
        <v>7.6435354083045262</v>
      </c>
      <c r="G141" s="181">
        <v>8.4873653291211983</v>
      </c>
      <c r="H141" s="181">
        <v>11.924296113865523</v>
      </c>
      <c r="I141" s="181">
        <v>10.481779286355399</v>
      </c>
      <c r="J141" s="181">
        <v>12.091922765681973</v>
      </c>
      <c r="K141" s="181">
        <v>10.451175147552407</v>
      </c>
      <c r="L141" s="181">
        <v>13.897638569116815</v>
      </c>
      <c r="M141" s="181">
        <v>15.505276595538451</v>
      </c>
      <c r="N141" s="181">
        <v>16.348105358189997</v>
      </c>
      <c r="O141" s="181">
        <v>12.817168280979924</v>
      </c>
    </row>
    <row r="142" spans="1:15">
      <c r="A142" s="204" t="s">
        <v>234</v>
      </c>
      <c r="B142" s="181">
        <v>86.88024417475728</v>
      </c>
      <c r="C142" s="181">
        <v>96.756150637949958</v>
      </c>
      <c r="D142" s="181">
        <v>62.192186448371622</v>
      </c>
      <c r="E142" s="181">
        <v>61.736001026527774</v>
      </c>
      <c r="F142" s="181">
        <v>47.727366666666668</v>
      </c>
      <c r="G142" s="181">
        <v>50.347677777777776</v>
      </c>
      <c r="H142" s="181">
        <v>45.620800000000003</v>
      </c>
      <c r="I142" s="181">
        <v>42.48</v>
      </c>
      <c r="J142" s="181">
        <v>36.550000000000004</v>
      </c>
      <c r="K142" s="181">
        <v>29.82</v>
      </c>
      <c r="L142" s="181">
        <v>42.9</v>
      </c>
      <c r="M142" s="181">
        <v>43.8</v>
      </c>
      <c r="N142" s="181">
        <v>48.725000000000001</v>
      </c>
      <c r="O142" s="181">
        <v>35.7575</v>
      </c>
    </row>
    <row r="143" spans="1:15">
      <c r="A143" s="204" t="s">
        <v>235</v>
      </c>
      <c r="B143" s="181">
        <v>13.737271684931248</v>
      </c>
      <c r="C143" s="181">
        <v>15.099401812444784</v>
      </c>
      <c r="D143" s="181">
        <v>10.416386255550757</v>
      </c>
      <c r="E143" s="181">
        <v>12.986976769970804</v>
      </c>
      <c r="F143" s="181">
        <v>10.231152840524683</v>
      </c>
      <c r="G143" s="181">
        <v>12.200331129905001</v>
      </c>
      <c r="H143" s="181">
        <v>10.837013815435</v>
      </c>
      <c r="I143" s="181">
        <v>9.6828970717000011</v>
      </c>
      <c r="J143" s="181">
        <v>8.1812401231949998</v>
      </c>
      <c r="K143" s="181">
        <v>6.2393288379899996</v>
      </c>
      <c r="L143" s="181">
        <v>11.567192839265003</v>
      </c>
      <c r="M143" s="181">
        <v>12.245203467255001</v>
      </c>
      <c r="N143" s="181">
        <v>14.219125138759999</v>
      </c>
      <c r="O143" s="181">
        <v>4.0797856120300215</v>
      </c>
    </row>
    <row r="144" spans="1:15">
      <c r="A144" s="175" t="s">
        <v>236</v>
      </c>
      <c r="B144" s="181">
        <v>48.590810718682434</v>
      </c>
      <c r="C144" s="181">
        <v>55.764765925581301</v>
      </c>
      <c r="D144" s="181">
        <v>41.485058645243797</v>
      </c>
      <c r="E144" s="181">
        <v>40.013117783322507</v>
      </c>
      <c r="F144" s="181">
        <v>28.570539078755267</v>
      </c>
      <c r="G144" s="181">
        <v>33.718296518330938</v>
      </c>
      <c r="H144" s="181">
        <v>26.964127226711117</v>
      </c>
      <c r="I144" s="181">
        <v>23.42050808236667</v>
      </c>
      <c r="J144" s="181">
        <v>19.903162277911999</v>
      </c>
      <c r="K144" s="181">
        <v>20.562224717612001</v>
      </c>
      <c r="L144" s="181">
        <v>27.296404187767251</v>
      </c>
      <c r="M144" s="181">
        <v>35.883865083057003</v>
      </c>
      <c r="N144" s="181">
        <v>41.414985599768002</v>
      </c>
      <c r="O144" s="181">
        <v>29.887878759522309</v>
      </c>
    </row>
    <row r="145" spans="1:15">
      <c r="A145" s="191" t="s">
        <v>237</v>
      </c>
      <c r="B145" s="205">
        <v>1164.1861817798076</v>
      </c>
      <c r="C145" s="205">
        <v>1417.8100309964891</v>
      </c>
      <c r="D145" s="205">
        <v>1250.8636182391506</v>
      </c>
      <c r="E145" s="205">
        <v>1655.391625902457</v>
      </c>
      <c r="F145" s="205">
        <v>1018.3072802107595</v>
      </c>
      <c r="G145" s="205">
        <v>1031.5974644729422</v>
      </c>
      <c r="H145" s="205">
        <v>1009.8702027396989</v>
      </c>
      <c r="I145" s="205">
        <v>979.64311794894388</v>
      </c>
      <c r="J145" s="205">
        <v>996.96692247860608</v>
      </c>
      <c r="K145" s="205">
        <v>770.82554302498522</v>
      </c>
      <c r="L145" s="205">
        <v>844.80878539992364</v>
      </c>
      <c r="M145" s="205">
        <v>1156.559428114505</v>
      </c>
      <c r="N145" s="205">
        <v>1191.9596900332131</v>
      </c>
      <c r="O145" s="205">
        <v>1180.6286129761388</v>
      </c>
    </row>
    <row r="146" spans="1:15">
      <c r="A146" s="195" t="s">
        <v>238</v>
      </c>
      <c r="B146" s="184">
        <v>40.108131492064665</v>
      </c>
      <c r="C146" s="184">
        <v>84.162573536383718</v>
      </c>
      <c r="D146" s="184">
        <v>71.486687233710455</v>
      </c>
      <c r="E146" s="184">
        <v>74.766826217626772</v>
      </c>
      <c r="F146" s="184">
        <v>48.690714586435689</v>
      </c>
      <c r="G146" s="184">
        <v>59.392267827666331</v>
      </c>
      <c r="H146" s="184">
        <v>63.237420250596415</v>
      </c>
      <c r="I146" s="184">
        <v>64.620719282258733</v>
      </c>
      <c r="J146" s="184">
        <v>93.707311001912274</v>
      </c>
      <c r="K146" s="184">
        <v>100.2253483816983</v>
      </c>
      <c r="L146" s="184">
        <v>57.522945927404152</v>
      </c>
      <c r="M146" s="184">
        <v>23.724266688672657</v>
      </c>
      <c r="N146" s="184">
        <v>30.090643083872976</v>
      </c>
      <c r="O146" s="184">
        <v>4.7995689916808715</v>
      </c>
    </row>
    <row r="147" spans="1:15">
      <c r="A147" s="190" t="s">
        <v>239</v>
      </c>
      <c r="B147" s="177">
        <v>1204.2943132718722</v>
      </c>
      <c r="C147" s="177">
        <v>1501.9726045328728</v>
      </c>
      <c r="D147" s="177">
        <v>1322.350305472861</v>
      </c>
      <c r="E147" s="177">
        <v>1730.1584521200839</v>
      </c>
      <c r="F147" s="177">
        <v>1066.9979947971951</v>
      </c>
      <c r="G147" s="177">
        <v>1090.9897323006085</v>
      </c>
      <c r="H147" s="177">
        <v>1073.1076229902953</v>
      </c>
      <c r="I147" s="177">
        <v>1044.2638372312026</v>
      </c>
      <c r="J147" s="177">
        <v>1090.6742334805183</v>
      </c>
      <c r="K147" s="177">
        <v>871.05089140668349</v>
      </c>
      <c r="L147" s="177">
        <v>902.33173132732782</v>
      </c>
      <c r="M147" s="177">
        <v>1180.2836948031777</v>
      </c>
      <c r="N147" s="177">
        <v>1222.050333117086</v>
      </c>
      <c r="O147" s="177">
        <v>1185.4281819678197</v>
      </c>
    </row>
    <row r="148" spans="1:15">
      <c r="A148" s="206" t="s">
        <v>196</v>
      </c>
    </row>
    <row r="149" spans="1:15" ht="14.4">
      <c r="A149" s="187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14.4">
      <c r="A150" s="188" t="s">
        <v>241</v>
      </c>
      <c r="B150" s="14">
        <v>2010</v>
      </c>
      <c r="C150" s="14">
        <v>2011</v>
      </c>
      <c r="D150" s="14">
        <v>2012</v>
      </c>
      <c r="E150" s="14">
        <v>2013</v>
      </c>
      <c r="F150" s="14">
        <v>2014</v>
      </c>
      <c r="G150" s="14">
        <v>2015</v>
      </c>
      <c r="H150" s="14">
        <v>2016</v>
      </c>
      <c r="I150" s="14">
        <v>2017</v>
      </c>
      <c r="J150" s="14">
        <v>2018</v>
      </c>
      <c r="K150" s="14">
        <v>2019</v>
      </c>
      <c r="L150" s="14">
        <v>2020</v>
      </c>
      <c r="M150" s="14">
        <v>2021</v>
      </c>
      <c r="N150" s="14">
        <v>2022</v>
      </c>
      <c r="O150" s="14">
        <v>2023</v>
      </c>
    </row>
    <row r="151" spans="1:15">
      <c r="A151" s="182"/>
      <c r="B151" s="181">
        <v>2010</v>
      </c>
      <c r="C151" s="181">
        <v>2011</v>
      </c>
      <c r="D151" s="181">
        <v>2012</v>
      </c>
      <c r="E151" s="181">
        <v>2013</v>
      </c>
      <c r="F151" s="181">
        <v>2014</v>
      </c>
      <c r="G151" s="181">
        <v>2015</v>
      </c>
      <c r="H151" s="181">
        <v>2016</v>
      </c>
      <c r="I151" s="181">
        <v>2017</v>
      </c>
      <c r="J151" s="181">
        <v>2018</v>
      </c>
      <c r="K151" s="181">
        <v>2019</v>
      </c>
      <c r="L151" s="181">
        <v>2020</v>
      </c>
      <c r="M151" s="181">
        <v>2021</v>
      </c>
      <c r="N151" s="181">
        <v>2022</v>
      </c>
      <c r="O151" s="181">
        <v>2023</v>
      </c>
    </row>
    <row r="152" spans="1:15">
      <c r="A152" s="182" t="s">
        <v>199</v>
      </c>
      <c r="B152" s="181">
        <v>1001.7119716659736</v>
      </c>
      <c r="C152" s="181">
        <v>974.0223724614923</v>
      </c>
      <c r="D152" s="181">
        <v>914.15116888348098</v>
      </c>
      <c r="E152" s="181">
        <v>958.58121583418369</v>
      </c>
      <c r="F152" s="181">
        <v>833.45355596156014</v>
      </c>
      <c r="G152" s="181">
        <v>857.23853598051562</v>
      </c>
      <c r="H152" s="181">
        <v>666.08500000259323</v>
      </c>
      <c r="I152" s="181">
        <v>771.21693866797023</v>
      </c>
      <c r="J152" s="181">
        <v>760.41258146352811</v>
      </c>
      <c r="K152" s="181">
        <v>690.40583538188821</v>
      </c>
      <c r="L152" s="181">
        <v>446.36951451962778</v>
      </c>
      <c r="M152" s="181">
        <v>797.34103979267218</v>
      </c>
      <c r="N152" s="181">
        <v>774.12173911217769</v>
      </c>
      <c r="O152" s="181">
        <v>760.95126225714694</v>
      </c>
    </row>
    <row r="153" spans="1:15">
      <c r="A153" s="182" t="s">
        <v>200</v>
      </c>
      <c r="B153" s="181">
        <v>33.829500137262073</v>
      </c>
      <c r="C153" s="181">
        <v>39.946141490228904</v>
      </c>
      <c r="D153" s="181">
        <v>39.390174213503357</v>
      </c>
      <c r="E153" s="181">
        <v>44.245923145083871</v>
      </c>
      <c r="F153" s="181">
        <v>35.779776352061432</v>
      </c>
      <c r="G153" s="181">
        <v>37.639769814692798</v>
      </c>
      <c r="H153" s="181">
        <v>42.243682626571143</v>
      </c>
      <c r="I153" s="181">
        <v>44.929617051992238</v>
      </c>
      <c r="J153" s="181">
        <v>40.172315030232589</v>
      </c>
      <c r="K153" s="181">
        <v>38.038190719625618</v>
      </c>
      <c r="L153" s="181">
        <v>28.759723179548683</v>
      </c>
      <c r="M153" s="181">
        <v>41.18896319298559</v>
      </c>
      <c r="N153" s="181">
        <v>44.28646853980176</v>
      </c>
      <c r="O153" s="181">
        <v>43.015834639898827</v>
      </c>
    </row>
    <row r="154" spans="1:15">
      <c r="A154" s="204" t="s">
        <v>201</v>
      </c>
      <c r="B154" s="181">
        <v>0</v>
      </c>
      <c r="C154" s="181">
        <v>0</v>
      </c>
      <c r="D154" s="181">
        <v>0</v>
      </c>
      <c r="E154" s="181">
        <v>0</v>
      </c>
      <c r="F154" s="181">
        <v>9.1224999999999987</v>
      </c>
      <c r="G154" s="181">
        <v>10.66085</v>
      </c>
      <c r="H154" s="181">
        <v>10.471097299999997</v>
      </c>
      <c r="I154" s="181">
        <v>11.181414629999999</v>
      </c>
      <c r="J154" s="181">
        <v>9.6047718610000015</v>
      </c>
      <c r="K154" s="181">
        <v>7.8870487193700001</v>
      </c>
      <c r="L154" s="181">
        <v>4.2723289511385003</v>
      </c>
      <c r="M154" s="181">
        <v>4.0944540267944571</v>
      </c>
      <c r="N154" s="181">
        <v>3.91252206697372</v>
      </c>
      <c r="O154" s="181">
        <v>10.489863672719899</v>
      </c>
    </row>
    <row r="155" spans="1:15">
      <c r="A155" s="204" t="s">
        <v>202</v>
      </c>
      <c r="B155" s="181">
        <v>676.26143855874375</v>
      </c>
      <c r="C155" s="181">
        <v>873.03567781160621</v>
      </c>
      <c r="D155" s="181">
        <v>918.34164521721686</v>
      </c>
      <c r="E155" s="181">
        <v>1449.7872416811338</v>
      </c>
      <c r="F155" s="181">
        <v>1083.6778101313364</v>
      </c>
      <c r="G155" s="181">
        <v>1062.1548088539487</v>
      </c>
      <c r="H155" s="181">
        <v>985.04707314062625</v>
      </c>
      <c r="I155" s="181">
        <v>1029.7059357774688</v>
      </c>
      <c r="J155" s="181">
        <v>1058.390947187105</v>
      </c>
      <c r="K155" s="181">
        <v>899.51995681909159</v>
      </c>
      <c r="L155" s="181">
        <v>641.30082834761242</v>
      </c>
      <c r="M155" s="181">
        <v>993.69712470534751</v>
      </c>
      <c r="N155" s="181">
        <v>824.91655498153284</v>
      </c>
      <c r="O155" s="181">
        <v>959.08130456520644</v>
      </c>
    </row>
    <row r="156" spans="1:15">
      <c r="A156" s="204" t="s">
        <v>203</v>
      </c>
      <c r="B156" s="181">
        <v>645.74184555544798</v>
      </c>
      <c r="C156" s="181">
        <v>816.27519327915661</v>
      </c>
      <c r="D156" s="181">
        <v>856.32197992232602</v>
      </c>
      <c r="E156" s="181">
        <v>1345.5063073590854</v>
      </c>
      <c r="F156" s="181">
        <v>1005.2857733245135</v>
      </c>
      <c r="G156" s="181">
        <v>995.54970720395886</v>
      </c>
      <c r="H156" s="181">
        <v>929.37104400885528</v>
      </c>
      <c r="I156" s="181">
        <v>971.55282608736036</v>
      </c>
      <c r="J156" s="181">
        <v>994.3479804754104</v>
      </c>
      <c r="K156" s="181">
        <v>849.12797596565406</v>
      </c>
      <c r="L156" s="181">
        <v>612.65382834761238</v>
      </c>
      <c r="M156" s="181">
        <v>958.83312470534747</v>
      </c>
      <c r="N156" s="181">
        <v>789.01155498153287</v>
      </c>
      <c r="O156" s="181">
        <v>909.6653045652065</v>
      </c>
    </row>
    <row r="157" spans="1:15">
      <c r="A157" s="204" t="s">
        <v>204</v>
      </c>
      <c r="B157" s="181">
        <v>24.189550952542302</v>
      </c>
      <c r="C157" s="181">
        <v>43.802167671522923</v>
      </c>
      <c r="D157" s="181">
        <v>49.6512967992334</v>
      </c>
      <c r="E157" s="181">
        <v>85.521375000000006</v>
      </c>
      <c r="F157" s="181">
        <v>61.432000000000002</v>
      </c>
      <c r="G157" s="181">
        <v>52.847000000000001</v>
      </c>
      <c r="H157" s="181">
        <v>42.855189500000002</v>
      </c>
      <c r="I157" s="181">
        <v>45.982860807999998</v>
      </c>
      <c r="J157" s="181">
        <v>52.116950682300001</v>
      </c>
      <c r="K157" s="181">
        <v>39.5759808534375</v>
      </c>
      <c r="L157" s="181">
        <v>17.803000000000001</v>
      </c>
      <c r="M157" s="181">
        <v>24.648999999999997</v>
      </c>
      <c r="N157" s="181">
        <v>24.544999999999998</v>
      </c>
      <c r="O157" s="181">
        <v>38.575999999999993</v>
      </c>
    </row>
    <row r="158" spans="1:15">
      <c r="A158" s="182" t="s">
        <v>205</v>
      </c>
      <c r="B158" s="181">
        <v>6.3300420507533932</v>
      </c>
      <c r="C158" s="181">
        <v>12.958316860926798</v>
      </c>
      <c r="D158" s="181">
        <v>12.368368495657446</v>
      </c>
      <c r="E158" s="181">
        <v>18.759559322048446</v>
      </c>
      <c r="F158" s="181">
        <v>16.960036806822856</v>
      </c>
      <c r="G158" s="181">
        <v>13.758101649989872</v>
      </c>
      <c r="H158" s="181">
        <v>12.820839631770992</v>
      </c>
      <c r="I158" s="181">
        <v>12.170248882108396</v>
      </c>
      <c r="J158" s="181">
        <v>11.92601602939453</v>
      </c>
      <c r="K158" s="181">
        <v>10.815999999999999</v>
      </c>
      <c r="L158" s="181">
        <v>10.844000000000001</v>
      </c>
      <c r="M158" s="181">
        <v>10.215</v>
      </c>
      <c r="N158" s="181">
        <v>11.36</v>
      </c>
      <c r="O158" s="181">
        <v>10.84</v>
      </c>
    </row>
    <row r="159" spans="1:15">
      <c r="A159" s="182" t="s">
        <v>206</v>
      </c>
      <c r="B159" s="181">
        <v>-19.055364886335948</v>
      </c>
      <c r="C159" s="181">
        <v>-36.357808129163288</v>
      </c>
      <c r="D159" s="181">
        <v>5.1395755953179147</v>
      </c>
      <c r="E159" s="181">
        <v>20.873385986713519</v>
      </c>
      <c r="F159" s="181">
        <v>13.708932556152174</v>
      </c>
      <c r="G159" s="181">
        <v>32.671869623677125</v>
      </c>
      <c r="H159" s="181">
        <v>34.026871909073691</v>
      </c>
      <c r="I159" s="181">
        <v>13.328826784168983</v>
      </c>
      <c r="J159" s="181">
        <v>28.96558073689836</v>
      </c>
      <c r="K159" s="181">
        <v>-3.1154981154187702</v>
      </c>
      <c r="L159" s="181">
        <v>4.5082988964073678</v>
      </c>
      <c r="M159" s="181">
        <v>15.588639468830419</v>
      </c>
      <c r="N159" s="181">
        <v>4.2693257738281201</v>
      </c>
      <c r="O159" s="181">
        <v>15.923262062519527</v>
      </c>
    </row>
    <row r="160" spans="1:15">
      <c r="A160" s="182" t="s">
        <v>207</v>
      </c>
      <c r="B160" s="181">
        <v>50.56293861635222</v>
      </c>
      <c r="C160" s="181">
        <v>60.816505254858598</v>
      </c>
      <c r="D160" s="181">
        <v>61.667477906060412</v>
      </c>
      <c r="E160" s="181">
        <v>88.112307035880193</v>
      </c>
      <c r="F160" s="181">
        <v>63.382704848543064</v>
      </c>
      <c r="G160" s="181">
        <v>59.018298072598462</v>
      </c>
      <c r="H160" s="181">
        <v>59.475655726281254</v>
      </c>
      <c r="I160" s="181">
        <v>58.788705057500003</v>
      </c>
      <c r="J160" s="181">
        <v>64.048343294046248</v>
      </c>
      <c r="K160" s="181">
        <v>54.548782586244201</v>
      </c>
      <c r="L160" s="181">
        <v>37.619347136639092</v>
      </c>
      <c r="M160" s="181">
        <v>46.771007469492133</v>
      </c>
      <c r="N160" s="181">
        <v>49.723202615936387</v>
      </c>
      <c r="O160" s="181">
        <v>45.458586330698594</v>
      </c>
    </row>
    <row r="161" spans="1:15">
      <c r="A161" s="182" t="s">
        <v>208</v>
      </c>
      <c r="B161" s="181">
        <v>16.723683449503483</v>
      </c>
      <c r="C161" s="181">
        <v>19.792051399563753</v>
      </c>
      <c r="D161" s="181">
        <v>19.57238338010302</v>
      </c>
      <c r="E161" s="181">
        <v>26.578619027201945</v>
      </c>
      <c r="F161" s="181">
        <v>24.755635719184639</v>
      </c>
      <c r="G161" s="181">
        <v>20.371784460161827</v>
      </c>
      <c r="H161" s="181">
        <v>17.757701288157932</v>
      </c>
      <c r="I161" s="181">
        <v>17.548238191864012</v>
      </c>
      <c r="J161" s="181">
        <v>18.916999999999998</v>
      </c>
      <c r="K161" s="181">
        <v>17.605</v>
      </c>
      <c r="L161" s="181">
        <v>13.0731</v>
      </c>
      <c r="M161" s="181">
        <v>14.861750000000001</v>
      </c>
      <c r="N161" s="181">
        <v>18.532790499999997</v>
      </c>
      <c r="O161" s="181">
        <v>16.591999999999999</v>
      </c>
    </row>
    <row r="162" spans="1:15">
      <c r="A162" s="182" t="s">
        <v>209</v>
      </c>
      <c r="B162" s="181">
        <v>9.8982715159416514</v>
      </c>
      <c r="C162" s="181">
        <v>13.054682197087551</v>
      </c>
      <c r="D162" s="181">
        <v>14.822013743734031</v>
      </c>
      <c r="E162" s="181">
        <v>20.851856916977916</v>
      </c>
      <c r="F162" s="181">
        <v>20.522963965811755</v>
      </c>
      <c r="G162" s="181">
        <v>18.061401816630372</v>
      </c>
      <c r="H162" s="181">
        <v>17.097230890448266</v>
      </c>
      <c r="I162" s="181">
        <v>16.632004598180874</v>
      </c>
      <c r="J162" s="181">
        <v>16.385848908904762</v>
      </c>
      <c r="K162" s="181">
        <v>14.98</v>
      </c>
      <c r="L162" s="181">
        <v>9.4379999999999988</v>
      </c>
      <c r="M162" s="181">
        <v>11.4527</v>
      </c>
      <c r="N162" s="181">
        <v>14.866019999999999</v>
      </c>
      <c r="O162" s="181">
        <v>12.502000000000001</v>
      </c>
    </row>
    <row r="163" spans="1:15">
      <c r="A163" s="182" t="s">
        <v>210</v>
      </c>
      <c r="B163" s="181">
        <v>19.16907310373346</v>
      </c>
      <c r="C163" s="181">
        <v>26.558216355121242</v>
      </c>
      <c r="D163" s="181">
        <v>27.969835175684075</v>
      </c>
      <c r="E163" s="181">
        <v>40.804742187499997</v>
      </c>
      <c r="F163" s="181">
        <v>39.669624999999996</v>
      </c>
      <c r="G163" s="181">
        <v>45.540500000000002</v>
      </c>
      <c r="H163" s="181">
        <v>39.15</v>
      </c>
      <c r="I163" s="181">
        <v>41.197875000000003</v>
      </c>
      <c r="J163" s="181">
        <v>40.982333999999994</v>
      </c>
      <c r="K163" s="181">
        <v>38.941000000000003</v>
      </c>
      <c r="L163" s="181">
        <v>35.387999999999998</v>
      </c>
      <c r="M163" s="181">
        <v>39.636249999999997</v>
      </c>
      <c r="N163" s="181">
        <v>32.391500000000001</v>
      </c>
      <c r="O163" s="181">
        <v>27.55555</v>
      </c>
    </row>
    <row r="164" spans="1:15">
      <c r="A164" s="182" t="s">
        <v>211</v>
      </c>
      <c r="B164" s="181">
        <v>71.295106396149237</v>
      </c>
      <c r="C164" s="181">
        <v>113.56312303644738</v>
      </c>
      <c r="D164" s="181">
        <v>110.01626891058577</v>
      </c>
      <c r="E164" s="181">
        <v>153.80618750000002</v>
      </c>
      <c r="F164" s="181">
        <v>108.71900000000001</v>
      </c>
      <c r="G164" s="181">
        <v>90.206390074999987</v>
      </c>
      <c r="H164" s="181">
        <v>81.527985570156403</v>
      </c>
      <c r="I164" s="181">
        <v>75.416958928731489</v>
      </c>
      <c r="J164" s="181">
        <v>80.55498335880867</v>
      </c>
      <c r="K164" s="181">
        <v>46.498719169337527</v>
      </c>
      <c r="L164" s="181">
        <v>-81.496097639817407</v>
      </c>
      <c r="M164" s="181">
        <v>36.705409266786702</v>
      </c>
      <c r="N164" s="181">
        <v>38.413880829497614</v>
      </c>
      <c r="O164" s="181">
        <v>43.170424181010247</v>
      </c>
    </row>
    <row r="165" spans="1:15">
      <c r="A165" s="182" t="s">
        <v>212</v>
      </c>
      <c r="B165" s="181">
        <v>82.327247288344168</v>
      </c>
      <c r="C165" s="181">
        <v>103.42445417920035</v>
      </c>
      <c r="D165" s="181">
        <v>84.252252048240891</v>
      </c>
      <c r="E165" s="181">
        <v>99.649157608695646</v>
      </c>
      <c r="F165" s="181">
        <v>66.650000000000006</v>
      </c>
      <c r="G165" s="181">
        <v>63.41177175</v>
      </c>
      <c r="H165" s="181">
        <v>58.327975983320009</v>
      </c>
      <c r="I165" s="181">
        <v>53.869880208810478</v>
      </c>
      <c r="J165" s="181">
        <v>59.488263730545519</v>
      </c>
      <c r="K165" s="181">
        <v>56.369306311509256</v>
      </c>
      <c r="L165" s="181">
        <v>39.801864326969735</v>
      </c>
      <c r="M165" s="181">
        <v>42.989294897116224</v>
      </c>
      <c r="N165" s="181">
        <v>59.107685276409143</v>
      </c>
      <c r="O165" s="181">
        <v>55.503102009490974</v>
      </c>
    </row>
    <row r="166" spans="1:15">
      <c r="A166" s="204" t="s">
        <v>213</v>
      </c>
      <c r="B166" s="181">
        <v>0</v>
      </c>
      <c r="C166" s="181">
        <v>0</v>
      </c>
      <c r="D166" s="181">
        <v>0</v>
      </c>
      <c r="E166" s="181">
        <v>0</v>
      </c>
      <c r="F166" s="181">
        <v>0</v>
      </c>
      <c r="G166" s="181">
        <v>0</v>
      </c>
      <c r="H166" s="181">
        <v>0</v>
      </c>
      <c r="I166" s="181">
        <v>0</v>
      </c>
      <c r="J166" s="181">
        <v>0</v>
      </c>
      <c r="K166" s="181">
        <v>0</v>
      </c>
      <c r="L166" s="181">
        <v>0</v>
      </c>
      <c r="M166" s="181">
        <v>30.8639541470978</v>
      </c>
      <c r="N166" s="181">
        <v>36.218010570546411</v>
      </c>
      <c r="O166" s="181">
        <v>25.129686519763965</v>
      </c>
    </row>
    <row r="167" spans="1:15">
      <c r="A167" s="204" t="s">
        <v>214</v>
      </c>
      <c r="B167" s="181">
        <v>327.19435608846885</v>
      </c>
      <c r="C167" s="181">
        <v>301.43865697637409</v>
      </c>
      <c r="D167" s="181">
        <v>300.2276251316178</v>
      </c>
      <c r="E167" s="181">
        <v>388.89718214729777</v>
      </c>
      <c r="F167" s="181">
        <v>328.83809029566982</v>
      </c>
      <c r="G167" s="181">
        <v>302.83922139120585</v>
      </c>
      <c r="H167" s="181">
        <v>228.88370290347456</v>
      </c>
      <c r="I167" s="181">
        <v>241.68900653959128</v>
      </c>
      <c r="J167" s="181">
        <v>258.9926554537733</v>
      </c>
      <c r="K167" s="181">
        <v>231.15983711153658</v>
      </c>
      <c r="L167" s="181">
        <v>172.14223346074823</v>
      </c>
      <c r="M167" s="181">
        <v>219.89961505376172</v>
      </c>
      <c r="N167" s="181">
        <v>281.06424574397226</v>
      </c>
      <c r="O167" s="181">
        <v>285.3500121210887</v>
      </c>
    </row>
    <row r="168" spans="1:15">
      <c r="A168" s="204" t="s">
        <v>215</v>
      </c>
      <c r="B168" s="181">
        <v>84.462074313995856</v>
      </c>
      <c r="C168" s="181">
        <v>72.452524218590639</v>
      </c>
      <c r="D168" s="181">
        <v>65.930028500164184</v>
      </c>
      <c r="E168" s="181">
        <v>84.723777996539027</v>
      </c>
      <c r="F168" s="181">
        <v>84.024475910956085</v>
      </c>
      <c r="G168" s="181">
        <v>84.427447428901701</v>
      </c>
      <c r="H168" s="181">
        <v>60.21567702210718</v>
      </c>
      <c r="I168" s="181">
        <v>54.376021169899104</v>
      </c>
      <c r="J168" s="181">
        <v>49.555482296940838</v>
      </c>
      <c r="K168" s="181">
        <v>46.003128047961553</v>
      </c>
      <c r="L168" s="181">
        <v>31.094898482228075</v>
      </c>
      <c r="M168" s="181">
        <v>44.235364794135819</v>
      </c>
      <c r="N168" s="181">
        <v>50.098914769550184</v>
      </c>
      <c r="O168" s="181">
        <v>52.27260950630555</v>
      </c>
    </row>
    <row r="169" spans="1:15">
      <c r="A169" s="204" t="s">
        <v>216</v>
      </c>
      <c r="B169" s="181">
        <v>76.911041737927107</v>
      </c>
      <c r="C169" s="181">
        <v>68.221997717596395</v>
      </c>
      <c r="D169" s="181">
        <v>60.026815480297493</v>
      </c>
      <c r="E169" s="181">
        <v>78.476804495717147</v>
      </c>
      <c r="F169" s="181">
        <v>65.954507530993595</v>
      </c>
      <c r="G169" s="181">
        <v>60.158434607045912</v>
      </c>
      <c r="H169" s="181">
        <v>51.227492053448771</v>
      </c>
      <c r="I169" s="181">
        <v>52.231121254872463</v>
      </c>
      <c r="J169" s="181">
        <v>41.944984123700571</v>
      </c>
      <c r="K169" s="181">
        <v>39.061322514014876</v>
      </c>
      <c r="L169" s="181">
        <v>26.733989792202618</v>
      </c>
      <c r="M169" s="181">
        <v>41.595969323038204</v>
      </c>
      <c r="N169" s="181">
        <v>55.269421253820319</v>
      </c>
      <c r="O169" s="181">
        <v>50.979998048792808</v>
      </c>
    </row>
    <row r="170" spans="1:15">
      <c r="A170" s="204" t="s">
        <v>217</v>
      </c>
      <c r="B170" s="181">
        <v>10.325047544770612</v>
      </c>
      <c r="C170" s="181">
        <v>9.6583240414213751</v>
      </c>
      <c r="D170" s="181">
        <v>9.305317103141352</v>
      </c>
      <c r="E170" s="181">
        <v>15.492936613620953</v>
      </c>
      <c r="F170" s="181">
        <v>17.764241511611072</v>
      </c>
      <c r="G170" s="181">
        <v>16.165661183400001</v>
      </c>
      <c r="H170" s="181">
        <v>15.021358553835</v>
      </c>
      <c r="I170" s="181">
        <v>16.506703648797753</v>
      </c>
      <c r="J170" s="181">
        <v>17.002551092207639</v>
      </c>
      <c r="K170" s="181">
        <v>15.85331258084237</v>
      </c>
      <c r="L170" s="181">
        <v>13.032685966052126</v>
      </c>
      <c r="M170" s="181">
        <v>16.586966808709118</v>
      </c>
      <c r="N170" s="181">
        <v>18.862026103062682</v>
      </c>
      <c r="O170" s="181">
        <v>19.556693511545433</v>
      </c>
    </row>
    <row r="171" spans="1:15">
      <c r="A171" s="204" t="s">
        <v>218</v>
      </c>
      <c r="B171" s="181">
        <v>55.339952257951467</v>
      </c>
      <c r="C171" s="181">
        <v>36.400470865255002</v>
      </c>
      <c r="D171" s="181">
        <v>44.211140198081374</v>
      </c>
      <c r="E171" s="181">
        <v>52.766046445798246</v>
      </c>
      <c r="F171" s="181">
        <v>51.135850546904891</v>
      </c>
      <c r="G171" s="181">
        <v>43.147161847980684</v>
      </c>
      <c r="H171" s="181">
        <v>28.090440984897615</v>
      </c>
      <c r="I171" s="181">
        <v>24.487208028561138</v>
      </c>
      <c r="J171" s="181">
        <v>27.351633588699233</v>
      </c>
      <c r="K171" s="181">
        <v>29.146318491605314</v>
      </c>
      <c r="L171" s="181">
        <v>23.511685772818112</v>
      </c>
      <c r="M171" s="181">
        <v>34.143523034621772</v>
      </c>
      <c r="N171" s="181">
        <v>51.501513974469773</v>
      </c>
      <c r="O171" s="181">
        <v>56.987683660061421</v>
      </c>
    </row>
    <row r="172" spans="1:15">
      <c r="A172" s="204" t="s">
        <v>219</v>
      </c>
      <c r="B172" s="181">
        <v>84.984190905526845</v>
      </c>
      <c r="C172" s="181">
        <v>98.152132220235146</v>
      </c>
      <c r="D172" s="181">
        <v>102.13612016050075</v>
      </c>
      <c r="E172" s="181">
        <v>127.69198832948497</v>
      </c>
      <c r="F172" s="181">
        <v>75.359242128200378</v>
      </c>
      <c r="G172" s="181">
        <v>67.312271576907847</v>
      </c>
      <c r="H172" s="181">
        <v>45.139094572703684</v>
      </c>
      <c r="I172" s="181">
        <v>64.532725479332655</v>
      </c>
      <c r="J172" s="181">
        <v>91.151195911234254</v>
      </c>
      <c r="K172" s="181">
        <v>69.630895856334718</v>
      </c>
      <c r="L172" s="181">
        <v>56.261140300619942</v>
      </c>
      <c r="M172" s="181">
        <v>51.785496552335033</v>
      </c>
      <c r="N172" s="181">
        <v>71.686939899359402</v>
      </c>
      <c r="O172" s="181">
        <v>71.775224807919187</v>
      </c>
    </row>
    <row r="173" spans="1:15">
      <c r="A173" s="182" t="s">
        <v>220</v>
      </c>
      <c r="B173" s="181">
        <v>15.172049328296952</v>
      </c>
      <c r="C173" s="181">
        <v>16.553207913275518</v>
      </c>
      <c r="D173" s="181">
        <v>18.61820368943269</v>
      </c>
      <c r="E173" s="181">
        <v>29.745628266137437</v>
      </c>
      <c r="F173" s="181">
        <v>34.599772667003727</v>
      </c>
      <c r="G173" s="181">
        <v>31.628244746969671</v>
      </c>
      <c r="H173" s="181">
        <v>29.189639716482297</v>
      </c>
      <c r="I173" s="181">
        <v>29.555226958128152</v>
      </c>
      <c r="J173" s="181">
        <v>31.986808440990746</v>
      </c>
      <c r="K173" s="181">
        <v>31.464859620777737</v>
      </c>
      <c r="L173" s="181">
        <v>21.507833146827323</v>
      </c>
      <c r="M173" s="181">
        <v>31.5522945409218</v>
      </c>
      <c r="N173" s="181">
        <v>33.64542974370984</v>
      </c>
      <c r="O173" s="181">
        <v>33.77780258646429</v>
      </c>
    </row>
    <row r="174" spans="1:15">
      <c r="A174" s="182" t="s">
        <v>221</v>
      </c>
      <c r="B174" s="181">
        <v>108.75436767925923</v>
      </c>
      <c r="C174" s="181">
        <v>145.52727775710864</v>
      </c>
      <c r="D174" s="181">
        <v>113.95032381031507</v>
      </c>
      <c r="E174" s="181">
        <v>184.08426649782302</v>
      </c>
      <c r="F174" s="181">
        <v>116.68963015812867</v>
      </c>
      <c r="G174" s="181">
        <v>72.12357134932698</v>
      </c>
      <c r="H174" s="181">
        <v>70.123098309328441</v>
      </c>
      <c r="I174" s="181">
        <v>93.570216312955353</v>
      </c>
      <c r="J174" s="181">
        <v>74.140012207433472</v>
      </c>
      <c r="K174" s="181">
        <v>89.324878345505851</v>
      </c>
      <c r="L174" s="181">
        <v>146.99240410865298</v>
      </c>
      <c r="M174" s="181">
        <v>95.304430585941475</v>
      </c>
      <c r="N174" s="181">
        <v>121.70493732754299</v>
      </c>
      <c r="O174" s="181">
        <v>192.22301890640512</v>
      </c>
    </row>
    <row r="175" spans="1:15">
      <c r="A175" s="204" t="s">
        <v>222</v>
      </c>
      <c r="B175" s="181">
        <v>60.331146228484116</v>
      </c>
      <c r="C175" s="181">
        <v>64.351035548686241</v>
      </c>
      <c r="D175" s="181">
        <v>67.656104525862048</v>
      </c>
      <c r="E175" s="181">
        <v>79.704222187499994</v>
      </c>
      <c r="F175" s="181">
        <v>75.49502111755568</v>
      </c>
      <c r="G175" s="181">
        <v>47.948042150967112</v>
      </c>
      <c r="H175" s="181">
        <v>41.998456520722797</v>
      </c>
      <c r="I175" s="181">
        <v>42.272228910012423</v>
      </c>
      <c r="J175" s="181">
        <v>45.604196167437614</v>
      </c>
      <c r="K175" s="181">
        <v>48.105793844758203</v>
      </c>
      <c r="L175" s="181">
        <v>34.813632727919995</v>
      </c>
      <c r="M175" s="181">
        <v>46.81433367896328</v>
      </c>
      <c r="N175" s="181">
        <v>60.683784228853838</v>
      </c>
      <c r="O175" s="181">
        <v>71.225327981986311</v>
      </c>
    </row>
    <row r="176" spans="1:15">
      <c r="A176" s="204" t="s">
        <v>223</v>
      </c>
      <c r="B176" s="181">
        <v>303.83485301626143</v>
      </c>
      <c r="C176" s="181">
        <v>266.84714134054798</v>
      </c>
      <c r="D176" s="181">
        <v>224.19039659496505</v>
      </c>
      <c r="E176" s="181">
        <v>251.43142884519057</v>
      </c>
      <c r="F176" s="181">
        <v>224.61694803292073</v>
      </c>
      <c r="G176" s="181">
        <v>248.48869334630047</v>
      </c>
      <c r="H176" s="181">
        <v>266.46774070005785</v>
      </c>
      <c r="I176" s="181">
        <v>215.38362360169472</v>
      </c>
      <c r="J176" s="181">
        <v>209.90550106842332</v>
      </c>
      <c r="K176" s="181">
        <v>205.89587304416767</v>
      </c>
      <c r="L176" s="181">
        <v>237.34041857416287</v>
      </c>
      <c r="M176" s="181">
        <v>321.29238876398875</v>
      </c>
      <c r="N176" s="181">
        <v>311.14929077162867</v>
      </c>
      <c r="O176" s="181">
        <v>305.15201659725727</v>
      </c>
    </row>
    <row r="177" spans="1:15">
      <c r="A177" s="204" t="s">
        <v>224</v>
      </c>
      <c r="B177" s="181">
        <v>226.68297004756693</v>
      </c>
      <c r="C177" s="181">
        <v>198.49551548459601</v>
      </c>
      <c r="D177" s="181">
        <v>160.18638339940065</v>
      </c>
      <c r="E177" s="181">
        <v>187.77554729113817</v>
      </c>
      <c r="F177" s="181">
        <v>164.7460874154909</v>
      </c>
      <c r="G177" s="181">
        <v>190.5501970917125</v>
      </c>
      <c r="H177" s="181">
        <v>210.09701837508399</v>
      </c>
      <c r="I177" s="181">
        <v>158.86519987054584</v>
      </c>
      <c r="J177" s="181">
        <v>154.44276413645275</v>
      </c>
      <c r="K177" s="181">
        <v>150.79977750967009</v>
      </c>
      <c r="L177" s="181">
        <v>187.32063801344287</v>
      </c>
      <c r="M177" s="181">
        <v>264.94223550282652</v>
      </c>
      <c r="N177" s="181">
        <v>252.37914068312097</v>
      </c>
      <c r="O177" s="181">
        <v>249.70507931717424</v>
      </c>
    </row>
    <row r="178" spans="1:15">
      <c r="A178" s="204" t="s">
        <v>225</v>
      </c>
      <c r="B178" s="181">
        <v>20.438088538756137</v>
      </c>
      <c r="C178" s="181">
        <v>20.56001097454088</v>
      </c>
      <c r="D178" s="181">
        <v>17.58682040118012</v>
      </c>
      <c r="E178" s="181">
        <v>19.646597754002322</v>
      </c>
      <c r="F178" s="181">
        <v>18.360088823854355</v>
      </c>
      <c r="G178" s="181">
        <v>17.535638550030534</v>
      </c>
      <c r="H178" s="181">
        <v>17.934076738023009</v>
      </c>
      <c r="I178" s="181">
        <v>17.013080619715257</v>
      </c>
      <c r="J178" s="181">
        <v>16.465125940264805</v>
      </c>
      <c r="K178" s="181">
        <v>17.401138203150072</v>
      </c>
      <c r="L178" s="181">
        <v>20.769937274988539</v>
      </c>
      <c r="M178" s="181">
        <v>25.986425666634155</v>
      </c>
      <c r="N178" s="181">
        <v>27.489382821804011</v>
      </c>
      <c r="O178" s="181">
        <v>23.818923702201104</v>
      </c>
    </row>
    <row r="179" spans="1:15">
      <c r="A179" s="204" t="s">
        <v>226</v>
      </c>
      <c r="B179" s="181">
        <v>27.468809092407273</v>
      </c>
      <c r="C179" s="181">
        <v>21.859818709408849</v>
      </c>
      <c r="D179" s="181">
        <v>18.356200932073072</v>
      </c>
      <c r="E179" s="181">
        <v>18.385616519814228</v>
      </c>
      <c r="F179" s="181">
        <v>17.984940840562029</v>
      </c>
      <c r="G179" s="181">
        <v>19.01558572248792</v>
      </c>
      <c r="H179" s="181">
        <v>18.227550448084273</v>
      </c>
      <c r="I179" s="181">
        <v>19.310204111433613</v>
      </c>
      <c r="J179" s="181">
        <v>18.879738041705757</v>
      </c>
      <c r="K179" s="181">
        <v>18.067457123247529</v>
      </c>
      <c r="L179" s="181">
        <v>13.271835773161415</v>
      </c>
      <c r="M179" s="181">
        <v>14.120659590787096</v>
      </c>
      <c r="N179" s="181">
        <v>14.240892946442692</v>
      </c>
      <c r="O179" s="181">
        <v>14.673945530910379</v>
      </c>
    </row>
    <row r="180" spans="1:15">
      <c r="A180" s="204" t="s">
        <v>227</v>
      </c>
      <c r="B180" s="181">
        <v>29.24498533753108</v>
      </c>
      <c r="C180" s="181">
        <v>25.931796172002201</v>
      </c>
      <c r="D180" s="181">
        <v>28.060991862311209</v>
      </c>
      <c r="E180" s="181">
        <v>25.623667280235857</v>
      </c>
      <c r="F180" s="181">
        <v>23.525830953013436</v>
      </c>
      <c r="G180" s="181">
        <v>21.387271982069489</v>
      </c>
      <c r="H180" s="181">
        <v>20.209095138866559</v>
      </c>
      <c r="I180" s="181">
        <v>20.195139000000001</v>
      </c>
      <c r="J180" s="181">
        <v>20.117872949999999</v>
      </c>
      <c r="K180" s="181">
        <v>19.627500208099995</v>
      </c>
      <c r="L180" s="181">
        <v>15.978007512569997</v>
      </c>
      <c r="M180" s="181">
        <v>16.243068003740998</v>
      </c>
      <c r="N180" s="181">
        <v>17.039874320261031</v>
      </c>
      <c r="O180" s="181">
        <v>16.954068046971557</v>
      </c>
    </row>
    <row r="181" spans="1:15">
      <c r="A181" s="204" t="s">
        <v>228</v>
      </c>
      <c r="B181" s="181">
        <v>394.47466448685066</v>
      </c>
      <c r="C181" s="181">
        <v>421.58934046307866</v>
      </c>
      <c r="D181" s="181">
        <v>317.32938653683885</v>
      </c>
      <c r="E181" s="181">
        <v>336.47188572021059</v>
      </c>
      <c r="F181" s="181">
        <v>274.43943574080333</v>
      </c>
      <c r="G181" s="181">
        <v>297.55880136286373</v>
      </c>
      <c r="H181" s="181">
        <v>278.04603448713635</v>
      </c>
      <c r="I181" s="181">
        <v>266.51859848188388</v>
      </c>
      <c r="J181" s="181">
        <v>245.18628983601437</v>
      </c>
      <c r="K181" s="181">
        <v>225.03791337121237</v>
      </c>
      <c r="L181" s="181">
        <v>312.14449521465235</v>
      </c>
      <c r="M181" s="181">
        <v>342.47775391628505</v>
      </c>
      <c r="N181" s="181">
        <v>383.99419439506482</v>
      </c>
      <c r="O181" s="181">
        <v>202.04238498766281</v>
      </c>
    </row>
    <row r="182" spans="1:15">
      <c r="A182" s="204" t="s">
        <v>229</v>
      </c>
      <c r="B182" s="181">
        <v>22.020128288373389</v>
      </c>
      <c r="C182" s="181">
        <v>25.670580350474729</v>
      </c>
      <c r="D182" s="181">
        <v>18.374692709251899</v>
      </c>
      <c r="E182" s="181">
        <v>16.806056320086508</v>
      </c>
      <c r="F182" s="181">
        <v>15.134299999999998</v>
      </c>
      <c r="G182" s="181">
        <v>13.053345</v>
      </c>
      <c r="H182" s="181">
        <v>9.1606950000000005</v>
      </c>
      <c r="I182" s="181">
        <v>13.201499999999999</v>
      </c>
      <c r="J182" s="181">
        <v>11.807349999999998</v>
      </c>
      <c r="K182" s="181">
        <v>12.94985</v>
      </c>
      <c r="L182" s="181">
        <v>14.041650000000001</v>
      </c>
      <c r="M182" s="181">
        <v>17.049250000000001</v>
      </c>
      <c r="N182" s="181">
        <v>19.991250000000001</v>
      </c>
      <c r="O182" s="181">
        <v>16.87435</v>
      </c>
    </row>
    <row r="183" spans="1:15">
      <c r="A183" s="204" t="s">
        <v>230</v>
      </c>
      <c r="B183" s="181">
        <v>136.62928187718859</v>
      </c>
      <c r="C183" s="181">
        <v>154.4217017489824</v>
      </c>
      <c r="D183" s="181">
        <v>118.92508493632414</v>
      </c>
      <c r="E183" s="181">
        <v>143.383622863921</v>
      </c>
      <c r="F183" s="181">
        <v>111.25629071346872</v>
      </c>
      <c r="G183" s="181">
        <v>126.13630445667822</v>
      </c>
      <c r="H183" s="181">
        <v>121.11517333474239</v>
      </c>
      <c r="I183" s="181">
        <v>116.97127356402456</v>
      </c>
      <c r="J183" s="181">
        <v>106.88795458631864</v>
      </c>
      <c r="K183" s="181">
        <v>96.218999999999994</v>
      </c>
      <c r="L183" s="181">
        <v>166.0445</v>
      </c>
      <c r="M183" s="181">
        <v>173.69398936148082</v>
      </c>
      <c r="N183" s="181">
        <v>196.46813746079695</v>
      </c>
      <c r="O183" s="181">
        <v>57.536434637564348</v>
      </c>
    </row>
    <row r="184" spans="1:15">
      <c r="A184" s="204" t="s">
        <v>231</v>
      </c>
      <c r="B184" s="181">
        <v>34.21341869627507</v>
      </c>
      <c r="C184" s="181">
        <v>26.919944519927537</v>
      </c>
      <c r="D184" s="181">
        <v>22.559438202247179</v>
      </c>
      <c r="E184" s="181">
        <v>21.114062500000003</v>
      </c>
      <c r="F184" s="181">
        <v>19.890000000000004</v>
      </c>
      <c r="G184" s="181">
        <v>19.229999999999997</v>
      </c>
      <c r="H184" s="181">
        <v>18.957000000000001</v>
      </c>
      <c r="I184" s="181">
        <v>18.825000000000006</v>
      </c>
      <c r="J184" s="181">
        <v>18.542000000000002</v>
      </c>
      <c r="K184" s="181">
        <v>18.169350000000001</v>
      </c>
      <c r="L184" s="181">
        <v>13.795349999999999</v>
      </c>
      <c r="M184" s="181">
        <v>17.284000000000006</v>
      </c>
      <c r="N184" s="181">
        <v>19.432999999999989</v>
      </c>
      <c r="O184" s="181">
        <v>18.744000000000007</v>
      </c>
    </row>
    <row r="185" spans="1:15">
      <c r="A185" s="204" t="s">
        <v>232</v>
      </c>
      <c r="B185" s="181">
        <v>11.578406659511643</v>
      </c>
      <c r="C185" s="181">
        <v>8.1675658284118811</v>
      </c>
      <c r="D185" s="181">
        <v>8.3786363556876537</v>
      </c>
      <c r="E185" s="181">
        <v>7.7720768627497634</v>
      </c>
      <c r="F185" s="181">
        <v>8.3072592303392145</v>
      </c>
      <c r="G185" s="181">
        <v>8.4916112014424865</v>
      </c>
      <c r="H185" s="181">
        <v>8.2612979621166485</v>
      </c>
      <c r="I185" s="181">
        <v>8.3863806759580175</v>
      </c>
      <c r="J185" s="181">
        <v>8.6882324632167798</v>
      </c>
      <c r="K185" s="181">
        <v>8.8489928470720631</v>
      </c>
      <c r="L185" s="181">
        <v>6.8964507913436224</v>
      </c>
      <c r="M185" s="181">
        <v>7.7548471227972247</v>
      </c>
      <c r="N185" s="181">
        <v>8.0769632819116701</v>
      </c>
      <c r="O185" s="181">
        <v>8.1542941588768123</v>
      </c>
    </row>
    <row r="186" spans="1:15">
      <c r="A186" s="204" t="s">
        <v>233</v>
      </c>
      <c r="B186" s="181">
        <v>40.825102387131068</v>
      </c>
      <c r="C186" s="181">
        <v>38.789229639306086</v>
      </c>
      <c r="D186" s="181">
        <v>34.997902984161811</v>
      </c>
      <c r="E186" s="181">
        <v>32.659971593632264</v>
      </c>
      <c r="F186" s="181">
        <v>33.322527211048794</v>
      </c>
      <c r="G186" s="181">
        <v>34.381235278729285</v>
      </c>
      <c r="H186" s="181">
        <v>37.129927148131159</v>
      </c>
      <c r="I186" s="181">
        <v>33.551039087834639</v>
      </c>
      <c r="J186" s="181">
        <v>34.626350385371921</v>
      </c>
      <c r="K186" s="181">
        <v>32.229166968538337</v>
      </c>
      <c r="L186" s="181">
        <v>29.602947396276448</v>
      </c>
      <c r="M186" s="181">
        <v>34.766598881695003</v>
      </c>
      <c r="N186" s="181">
        <v>35.665732913828215</v>
      </c>
      <c r="O186" s="181">
        <v>31.008141819669305</v>
      </c>
    </row>
    <row r="187" spans="1:15">
      <c r="A187" s="204" t="s">
        <v>234</v>
      </c>
      <c r="B187" s="181">
        <v>86.88024417475728</v>
      </c>
      <c r="C187" s="181">
        <v>96.756150637949958</v>
      </c>
      <c r="D187" s="181">
        <v>62.192186448371622</v>
      </c>
      <c r="E187" s="181">
        <v>61.736001026527774</v>
      </c>
      <c r="F187" s="181">
        <v>47.727366666666668</v>
      </c>
      <c r="G187" s="181">
        <v>50.347677777777776</v>
      </c>
      <c r="H187" s="181">
        <v>45.620800000000003</v>
      </c>
      <c r="I187" s="181">
        <v>42.48</v>
      </c>
      <c r="J187" s="181">
        <v>36.550000000000004</v>
      </c>
      <c r="K187" s="181">
        <v>29.82</v>
      </c>
      <c r="L187" s="181">
        <v>42.9</v>
      </c>
      <c r="M187" s="181">
        <v>43.8</v>
      </c>
      <c r="N187" s="181">
        <v>48.725000000000001</v>
      </c>
      <c r="O187" s="181">
        <v>35.7575</v>
      </c>
    </row>
    <row r="188" spans="1:15">
      <c r="A188" s="204" t="s">
        <v>235</v>
      </c>
      <c r="B188" s="181">
        <v>13.737271684931248</v>
      </c>
      <c r="C188" s="181">
        <v>15.099401812444784</v>
      </c>
      <c r="D188" s="181">
        <v>10.416386255550757</v>
      </c>
      <c r="E188" s="181">
        <v>12.986976769970804</v>
      </c>
      <c r="F188" s="181">
        <v>10.231152840524683</v>
      </c>
      <c r="G188" s="181">
        <v>12.200331129905001</v>
      </c>
      <c r="H188" s="181">
        <v>10.837013815435</v>
      </c>
      <c r="I188" s="181">
        <v>9.6828970717000011</v>
      </c>
      <c r="J188" s="181">
        <v>8.1812401231949998</v>
      </c>
      <c r="K188" s="181">
        <v>6.2393288379899996</v>
      </c>
      <c r="L188" s="181">
        <v>11.567192839265003</v>
      </c>
      <c r="M188" s="181">
        <v>12.245203467255001</v>
      </c>
      <c r="N188" s="181">
        <v>14.219125138759999</v>
      </c>
      <c r="O188" s="181">
        <v>4.0797856120300215</v>
      </c>
    </row>
    <row r="189" spans="1:15">
      <c r="A189" s="194" t="s">
        <v>236</v>
      </c>
      <c r="B189" s="183">
        <v>48.590810718682434</v>
      </c>
      <c r="C189" s="183">
        <v>55.764765925581301</v>
      </c>
      <c r="D189" s="183">
        <v>41.485058645243797</v>
      </c>
      <c r="E189" s="183">
        <v>40.013117783322507</v>
      </c>
      <c r="F189" s="183">
        <v>28.570539078755267</v>
      </c>
      <c r="G189" s="183">
        <v>33.718296518330938</v>
      </c>
      <c r="H189" s="183">
        <v>26.964127226711117</v>
      </c>
      <c r="I189" s="183">
        <v>23.42050808236667</v>
      </c>
      <c r="J189" s="183">
        <v>19.903162277911999</v>
      </c>
      <c r="K189" s="183">
        <v>20.562224717612001</v>
      </c>
      <c r="L189" s="183">
        <v>27.296404187767251</v>
      </c>
      <c r="M189" s="183">
        <v>35.883865083057003</v>
      </c>
      <c r="N189" s="183">
        <v>41.414985599768002</v>
      </c>
      <c r="O189" s="183">
        <v>29.887878759522309</v>
      </c>
    </row>
    <row r="190" spans="1:15">
      <c r="A190" s="191" t="s">
        <v>237</v>
      </c>
      <c r="B190" s="183">
        <v>3137.3132533449907</v>
      </c>
      <c r="C190" s="183">
        <v>3387.608868142238</v>
      </c>
      <c r="D190" s="183">
        <v>3218.6766316735275</v>
      </c>
      <c r="E190" s="183">
        <v>4143.8796223213922</v>
      </c>
      <c r="F190" s="183">
        <v>3319.5216298797272</v>
      </c>
      <c r="G190" s="183">
        <v>3265.9343100478895</v>
      </c>
      <c r="H190" s="183">
        <v>2896.7293073579476</v>
      </c>
      <c r="I190" s="183">
        <v>2993.2500687428246</v>
      </c>
      <c r="J190" s="183">
        <v>3011.7516243041505</v>
      </c>
      <c r="K190" s="183">
        <v>2661.2026373088274</v>
      </c>
      <c r="L190" s="183">
        <v>2082.4680918042632</v>
      </c>
      <c r="M190" s="183">
        <v>3100.9791089660644</v>
      </c>
      <c r="N190" s="183">
        <v>3059.3561527337652</v>
      </c>
      <c r="O190" s="183">
        <v>3071.3656368328557</v>
      </c>
    </row>
    <row r="191" spans="1:15">
      <c r="A191" s="195" t="s">
        <v>238</v>
      </c>
      <c r="B191" s="184">
        <v>123.99627934290842</v>
      </c>
      <c r="C191" s="184">
        <v>218.20173373493051</v>
      </c>
      <c r="D191" s="184">
        <v>259.80287970535551</v>
      </c>
      <c r="E191" s="184">
        <v>312.23331521477206</v>
      </c>
      <c r="F191" s="184">
        <v>279.59391322115596</v>
      </c>
      <c r="G191" s="184">
        <v>284.15854654474566</v>
      </c>
      <c r="H191" s="184">
        <v>279.99811726533017</v>
      </c>
      <c r="I191" s="184">
        <v>291.51449502915818</v>
      </c>
      <c r="J191" s="184">
        <v>329.14274597652394</v>
      </c>
      <c r="K191" s="184">
        <v>336.56840788627142</v>
      </c>
      <c r="L191" s="184">
        <v>218.0210539387333</v>
      </c>
      <c r="M191" s="184">
        <v>227.66903653584077</v>
      </c>
      <c r="N191" s="184">
        <v>252.24877335608483</v>
      </c>
      <c r="O191" s="184">
        <v>226.32123567031033</v>
      </c>
    </row>
    <row r="192" spans="1:15">
      <c r="A192" s="190" t="s">
        <v>239</v>
      </c>
      <c r="B192" s="177">
        <v>3261.3095326878993</v>
      </c>
      <c r="C192" s="177">
        <v>3605.8106018771687</v>
      </c>
      <c r="D192" s="177">
        <v>3478.4795113788823</v>
      </c>
      <c r="E192" s="177">
        <v>4456.1129375361643</v>
      </c>
      <c r="F192" s="177">
        <v>3599.1155431008833</v>
      </c>
      <c r="G192" s="177">
        <v>3550.0928565926351</v>
      </c>
      <c r="H192" s="177">
        <v>3176.7274246232782</v>
      </c>
      <c r="I192" s="177">
        <v>3284.7645637719829</v>
      </c>
      <c r="J192" s="177">
        <v>3340.8943702806746</v>
      </c>
      <c r="K192" s="177">
        <v>2997.7710451950988</v>
      </c>
      <c r="L192" s="177">
        <v>2300.4891457429962</v>
      </c>
      <c r="M192" s="177">
        <v>3328.6481455019052</v>
      </c>
      <c r="N192" s="177">
        <v>3311.6049260898499</v>
      </c>
      <c r="O192" s="177">
        <v>3297.6868725031663</v>
      </c>
    </row>
    <row r="193" spans="1:15">
      <c r="A193" s="206" t="s">
        <v>196</v>
      </c>
    </row>
    <row r="194" spans="1:15" ht="14.4">
      <c r="A194" s="187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14.4">
      <c r="A195" s="188" t="s">
        <v>242</v>
      </c>
      <c r="B195" s="14">
        <v>2010</v>
      </c>
      <c r="C195" s="14">
        <v>2011</v>
      </c>
      <c r="D195" s="14">
        <v>2012</v>
      </c>
      <c r="E195" s="14">
        <v>2013</v>
      </c>
      <c r="F195" s="14">
        <v>2014</v>
      </c>
      <c r="G195" s="14">
        <v>2015</v>
      </c>
      <c r="H195" s="14">
        <v>2016</v>
      </c>
      <c r="I195" s="14">
        <v>2017</v>
      </c>
      <c r="J195" s="14">
        <v>2018</v>
      </c>
      <c r="K195" s="14">
        <v>2019</v>
      </c>
      <c r="L195" s="14">
        <v>2020</v>
      </c>
      <c r="M195" s="14">
        <v>2021</v>
      </c>
      <c r="N195" s="14">
        <v>2022</v>
      </c>
      <c r="O195" s="14">
        <v>2023</v>
      </c>
    </row>
    <row r="196" spans="1:15">
      <c r="A196" s="182"/>
      <c r="B196" s="185">
        <v>2010</v>
      </c>
      <c r="C196" s="185">
        <v>2011</v>
      </c>
      <c r="D196" s="185">
        <v>2012</v>
      </c>
      <c r="E196" s="185">
        <v>2013</v>
      </c>
      <c r="F196" s="185">
        <v>2014</v>
      </c>
      <c r="G196" s="185">
        <v>2015</v>
      </c>
      <c r="H196" s="185">
        <v>2016</v>
      </c>
      <c r="I196" s="185">
        <v>2017</v>
      </c>
      <c r="J196" s="185">
        <v>2018</v>
      </c>
      <c r="K196" s="185">
        <v>2019</v>
      </c>
      <c r="L196" s="185">
        <v>2020</v>
      </c>
      <c r="M196" s="185">
        <v>2021</v>
      </c>
      <c r="N196" s="185">
        <v>2022</v>
      </c>
      <c r="O196" s="185">
        <v>2023</v>
      </c>
    </row>
    <row r="197" spans="1:15">
      <c r="A197" s="182" t="s">
        <v>199</v>
      </c>
      <c r="B197" s="185">
        <v>0.80743242593262177</v>
      </c>
      <c r="C197" s="185">
        <v>0.77449595105480284</v>
      </c>
      <c r="D197" s="185">
        <v>0.71726990458394702</v>
      </c>
      <c r="E197" s="185">
        <v>0.74243471297604247</v>
      </c>
      <c r="F197" s="185">
        <v>0.6375639461873388</v>
      </c>
      <c r="G197" s="185">
        <v>0.64801566293551482</v>
      </c>
      <c r="H197" s="185">
        <v>0.49758485503347682</v>
      </c>
      <c r="I197" s="185">
        <v>0.56950171073313627</v>
      </c>
      <c r="J197" s="185">
        <v>0.55544990147101803</v>
      </c>
      <c r="K197" s="185">
        <v>0.49916842264537375</v>
      </c>
      <c r="L197" s="185">
        <v>0.31966031946704443</v>
      </c>
      <c r="M197" s="185">
        <v>0.56646876432806759</v>
      </c>
      <c r="N197" s="185">
        <v>0.54624364076381482</v>
      </c>
      <c r="O197" s="185">
        <v>0.53264479084628535</v>
      </c>
    </row>
    <row r="198" spans="1:15">
      <c r="A198" s="182" t="s">
        <v>200</v>
      </c>
      <c r="B198" s="185">
        <v>0.19570461724668559</v>
      </c>
      <c r="C198" s="185">
        <v>0.22551877993693278</v>
      </c>
      <c r="D198" s="185">
        <v>0.21700184119382632</v>
      </c>
      <c r="E198" s="185">
        <v>0.23786851860160138</v>
      </c>
      <c r="F198" s="185">
        <v>0.18770211075470272</v>
      </c>
      <c r="G198" s="185">
        <v>0.1926786271548134</v>
      </c>
      <c r="H198" s="185">
        <v>0.21101794608407584</v>
      </c>
      <c r="I198" s="185">
        <v>0.21898726447332573</v>
      </c>
      <c r="J198" s="185">
        <v>0.19152474388668694</v>
      </c>
      <c r="K198" s="185">
        <v>0.17779009450631278</v>
      </c>
      <c r="L198" s="185">
        <v>0.13178025650453024</v>
      </c>
      <c r="M198" s="185">
        <v>0.18504408640543415</v>
      </c>
      <c r="N198" s="185">
        <v>0.19507137274333786</v>
      </c>
      <c r="O198" s="185">
        <v>0.18577181211951885</v>
      </c>
    </row>
    <row r="199" spans="1:15">
      <c r="A199" s="204" t="s">
        <v>201</v>
      </c>
      <c r="B199" s="185" t="s">
        <v>173</v>
      </c>
      <c r="C199" s="185" t="s">
        <v>173</v>
      </c>
      <c r="D199" s="185" t="s">
        <v>173</v>
      </c>
      <c r="E199" s="185" t="s">
        <v>173</v>
      </c>
      <c r="F199" s="185">
        <v>0.43904610645875441</v>
      </c>
      <c r="G199" s="185">
        <v>0.50838578922269917</v>
      </c>
      <c r="H199" s="185">
        <v>0.49384979955666636</v>
      </c>
      <c r="I199" s="185">
        <v>0.52142392417459427</v>
      </c>
      <c r="J199" s="185">
        <v>0.4432289737425012</v>
      </c>
      <c r="K199" s="185">
        <v>0.36174144472641379</v>
      </c>
      <c r="L199" s="185">
        <v>0.19491440992465442</v>
      </c>
      <c r="M199" s="185">
        <v>0.18480113859877492</v>
      </c>
      <c r="N199" s="185">
        <v>0.17469735966126629</v>
      </c>
      <c r="O199" s="185">
        <v>0.46838112487586619</v>
      </c>
    </row>
    <row r="200" spans="1:15">
      <c r="A200" s="204" t="s">
        <v>202</v>
      </c>
      <c r="B200" s="185" t="s">
        <v>243</v>
      </c>
      <c r="C200" s="185" t="s">
        <v>243</v>
      </c>
      <c r="D200" s="185" t="s">
        <v>243</v>
      </c>
      <c r="E200" s="185" t="s">
        <v>243</v>
      </c>
      <c r="F200" s="185" t="s">
        <v>243</v>
      </c>
      <c r="G200" s="185" t="s">
        <v>243</v>
      </c>
      <c r="H200" s="185" t="s">
        <v>243</v>
      </c>
      <c r="I200" s="185" t="s">
        <v>243</v>
      </c>
      <c r="J200" s="185" t="s">
        <v>243</v>
      </c>
      <c r="K200" s="185" t="s">
        <v>243</v>
      </c>
      <c r="L200" s="185" t="s">
        <v>243</v>
      </c>
      <c r="M200" s="185" t="s">
        <v>243</v>
      </c>
      <c r="N200" s="185" t="s">
        <v>243</v>
      </c>
      <c r="O200" s="185" t="s">
        <v>243</v>
      </c>
    </row>
    <row r="201" spans="1:15">
      <c r="A201" s="204" t="s">
        <v>203</v>
      </c>
      <c r="B201" s="185">
        <v>0.48156986341771479</v>
      </c>
      <c r="C201" s="185">
        <v>0.60502475116306187</v>
      </c>
      <c r="D201" s="185">
        <v>0.63000984382390346</v>
      </c>
      <c r="E201" s="185">
        <v>0.98408957137566044</v>
      </c>
      <c r="F201" s="185">
        <v>0.73034143623825865</v>
      </c>
      <c r="G201" s="185">
        <v>0.71971264057657913</v>
      </c>
      <c r="H201" s="185">
        <v>0.66749816422148311</v>
      </c>
      <c r="I201" s="185">
        <v>0.69391178270804466</v>
      </c>
      <c r="J201" s="185">
        <v>0.7075145192331137</v>
      </c>
      <c r="K201" s="185">
        <v>0.60218425618805604</v>
      </c>
      <c r="L201" s="185">
        <v>0.43385394183752968</v>
      </c>
      <c r="M201" s="185">
        <v>0.67877185665110262</v>
      </c>
      <c r="N201" s="185">
        <v>0.55888900653907059</v>
      </c>
      <c r="O201" s="185">
        <v>0.64451412647554629</v>
      </c>
    </row>
    <row r="202" spans="1:15">
      <c r="A202" s="204" t="s">
        <v>204</v>
      </c>
      <c r="B202" s="185">
        <v>3.4301688815289708</v>
      </c>
      <c r="C202" s="185">
        <v>6.1606424291874715</v>
      </c>
      <c r="D202" s="185">
        <v>6.923901380453688</v>
      </c>
      <c r="E202" s="185">
        <v>11.859849535431978</v>
      </c>
      <c r="F202" s="185">
        <v>8.4698745346753075</v>
      </c>
      <c r="G202" s="185">
        <v>7.2294117647058833</v>
      </c>
      <c r="H202" s="185">
        <v>5.8085103686635948</v>
      </c>
      <c r="I202" s="185">
        <v>6.2013298459878623</v>
      </c>
      <c r="J202" s="185">
        <v>6.9600628582131403</v>
      </c>
      <c r="K202" s="185">
        <v>5.262063668852214</v>
      </c>
      <c r="L202" s="185">
        <v>2.3970647637000138</v>
      </c>
      <c r="M202" s="185">
        <v>3.3300459335314776</v>
      </c>
      <c r="N202" s="185">
        <v>3.2844908336678706</v>
      </c>
      <c r="O202" s="185">
        <v>5.1195753151957524</v>
      </c>
    </row>
    <row r="203" spans="1:15">
      <c r="A203" s="182" t="s">
        <v>205</v>
      </c>
      <c r="B203" s="185">
        <v>0.27329427729701206</v>
      </c>
      <c r="C203" s="185">
        <v>0.55794690466853814</v>
      </c>
      <c r="D203" s="185">
        <v>0.53046699672574393</v>
      </c>
      <c r="E203" s="185">
        <v>0.80258232745993185</v>
      </c>
      <c r="F203" s="185">
        <v>0.72373631504748892</v>
      </c>
      <c r="G203" s="185">
        <v>0.58565050442660782</v>
      </c>
      <c r="H203" s="185">
        <v>0.5446405960820303</v>
      </c>
      <c r="I203" s="185">
        <v>0.51632297662841609</v>
      </c>
      <c r="J203" s="185">
        <v>0.50557531177220449</v>
      </c>
      <c r="K203" s="185">
        <v>0.45824683302969954</v>
      </c>
      <c r="L203" s="185">
        <v>0.46025211154025725</v>
      </c>
      <c r="M203" s="185">
        <v>0.43700534759358289</v>
      </c>
      <c r="N203" s="185">
        <v>0.48684323305048427</v>
      </c>
      <c r="O203" s="185">
        <v>0.46483704974271012</v>
      </c>
    </row>
    <row r="204" spans="1:15">
      <c r="A204" s="182" t="s">
        <v>206</v>
      </c>
      <c r="B204" s="185">
        <v>-0.14934373784297028</v>
      </c>
      <c r="C204" s="185">
        <v>-0.28442090047925217</v>
      </c>
      <c r="D204" s="185">
        <v>4.0293963209654997E-2</v>
      </c>
      <c r="E204" s="185">
        <v>0.16392754420859887</v>
      </c>
      <c r="F204" s="185">
        <v>0.10784245245557091</v>
      </c>
      <c r="G204" s="185">
        <v>0.25730338817493681</v>
      </c>
      <c r="H204" s="185">
        <v>0.26801253866630192</v>
      </c>
      <c r="I204" s="185">
        <v>0.10516171543219498</v>
      </c>
      <c r="J204" s="185">
        <v>0.22898597365032894</v>
      </c>
      <c r="K204" s="185">
        <v>-2.4682882526828105E-2</v>
      </c>
      <c r="L204" s="185">
        <v>3.5823080806421728E-2</v>
      </c>
      <c r="M204" s="185">
        <v>0.12420533889608085</v>
      </c>
      <c r="N204" s="185">
        <v>3.4107946519785895E-2</v>
      </c>
      <c r="O204" s="185">
        <v>0.1277735057696498</v>
      </c>
    </row>
    <row r="205" spans="1:15">
      <c r="A205" s="182" t="s">
        <v>207</v>
      </c>
      <c r="B205" s="185">
        <v>0.21277026530082024</v>
      </c>
      <c r="C205" s="185">
        <v>0.25131721946212293</v>
      </c>
      <c r="D205" s="185">
        <v>0.2512681181870649</v>
      </c>
      <c r="E205" s="185">
        <v>0.35412352416577653</v>
      </c>
      <c r="F205" s="185">
        <v>0.25135409294923189</v>
      </c>
      <c r="G205" s="185">
        <v>0.23091185060565622</v>
      </c>
      <c r="H205" s="185">
        <v>0.23008257630178011</v>
      </c>
      <c r="I205" s="185">
        <v>0.22493726969153188</v>
      </c>
      <c r="J205" s="185">
        <v>0.24245857956120204</v>
      </c>
      <c r="K205" s="185">
        <v>0.20436991437718877</v>
      </c>
      <c r="L205" s="185">
        <v>0.13922572255273458</v>
      </c>
      <c r="M205" s="185">
        <v>0.17179496515870446</v>
      </c>
      <c r="N205" s="185">
        <v>0.18090440049602302</v>
      </c>
      <c r="O205" s="185">
        <v>0.16385487734183005</v>
      </c>
    </row>
    <row r="206" spans="1:15">
      <c r="A206" s="182" t="s">
        <v>208</v>
      </c>
      <c r="B206" s="185">
        <v>0.58496916469633364</v>
      </c>
      <c r="C206" s="185">
        <v>0.681028538970606</v>
      </c>
      <c r="D206" s="185">
        <v>0.66324579397163741</v>
      </c>
      <c r="E206" s="185">
        <v>0.87967892457807462</v>
      </c>
      <c r="F206" s="185">
        <v>0.80613617243103453</v>
      </c>
      <c r="G206" s="185">
        <v>0.65323492785743043</v>
      </c>
      <c r="H206" s="185">
        <v>0.5613485897502033</v>
      </c>
      <c r="I206" s="185">
        <v>0.54798857670624268</v>
      </c>
      <c r="J206" s="185">
        <v>0.58418257056389344</v>
      </c>
      <c r="K206" s="185">
        <v>0.54130922731605324</v>
      </c>
      <c r="L206" s="185">
        <v>0.40290627793016298</v>
      </c>
      <c r="M206" s="185">
        <v>0.45621776768172889</v>
      </c>
      <c r="N206" s="185">
        <v>0.56758515558005629</v>
      </c>
      <c r="O206" s="185">
        <v>0.50189055930306425</v>
      </c>
    </row>
    <row r="207" spans="1:15">
      <c r="A207" s="182" t="s">
        <v>209</v>
      </c>
      <c r="B207" s="185">
        <v>1.9496300011703076</v>
      </c>
      <c r="C207" s="185">
        <v>2.5182643127097899</v>
      </c>
      <c r="D207" s="185">
        <v>2.790288731877641</v>
      </c>
      <c r="E207" s="185">
        <v>3.8621702013294898</v>
      </c>
      <c r="F207" s="185">
        <v>3.7519129736401746</v>
      </c>
      <c r="G207" s="185">
        <v>3.2631258927968152</v>
      </c>
      <c r="H207" s="185">
        <v>3.0492653630191304</v>
      </c>
      <c r="I207" s="185">
        <v>2.9636501422275257</v>
      </c>
      <c r="J207" s="185">
        <v>2.9058075738437243</v>
      </c>
      <c r="K207" s="185">
        <v>2.6262272089761574</v>
      </c>
      <c r="L207" s="185">
        <v>1.6598663383749559</v>
      </c>
      <c r="M207" s="185">
        <v>2.0998716538320501</v>
      </c>
      <c r="N207" s="185">
        <v>2.6372219265566792</v>
      </c>
      <c r="O207" s="185">
        <v>2.1125380196012169</v>
      </c>
    </row>
    <row r="208" spans="1:15">
      <c r="A208" s="182" t="s">
        <v>210</v>
      </c>
      <c r="B208" s="185">
        <v>0.38683200354630221</v>
      </c>
      <c r="C208" s="185">
        <v>0.53183443849492851</v>
      </c>
      <c r="D208" s="185">
        <v>0.55716803138812898</v>
      </c>
      <c r="E208" s="185">
        <v>0.80915231687124467</v>
      </c>
      <c r="F208" s="185">
        <v>0.78171369736142027</v>
      </c>
      <c r="G208" s="185">
        <v>0.89268842497304712</v>
      </c>
      <c r="H208" s="185">
        <v>0.76437971025811235</v>
      </c>
      <c r="I208" s="185">
        <v>0.80210807600950118</v>
      </c>
      <c r="J208" s="185">
        <v>0.79446222739168348</v>
      </c>
      <c r="K208" s="185">
        <v>0.75226504394861393</v>
      </c>
      <c r="L208" s="185">
        <v>0.68269156570723044</v>
      </c>
      <c r="M208" s="185">
        <v>0.76562198184276598</v>
      </c>
      <c r="N208" s="185">
        <v>0.62685541772298881</v>
      </c>
      <c r="O208" s="185">
        <v>0.53399124081933225</v>
      </c>
    </row>
    <row r="209" spans="1:15">
      <c r="A209" s="182" t="s">
        <v>211</v>
      </c>
      <c r="B209" s="185">
        <v>1.0610180280697856</v>
      </c>
      <c r="C209" s="185">
        <v>1.6819681127469324</v>
      </c>
      <c r="D209" s="185">
        <v>1.6217977019662977</v>
      </c>
      <c r="E209" s="185">
        <v>2.2570428864920395</v>
      </c>
      <c r="F209" s="185">
        <v>1.5885533102470817</v>
      </c>
      <c r="G209" s="185">
        <v>1.3127612613694242</v>
      </c>
      <c r="H209" s="185">
        <v>1.1820618168528281</v>
      </c>
      <c r="I209" s="185">
        <v>1.0896829783085031</v>
      </c>
      <c r="J209" s="185">
        <v>1.1602665114767625</v>
      </c>
      <c r="K209" s="185">
        <v>0.66783556673279409</v>
      </c>
      <c r="L209" s="185">
        <v>-1.1675658687652923</v>
      </c>
      <c r="M209" s="185">
        <v>0.52473030073603955</v>
      </c>
      <c r="N209" s="185">
        <v>0.54815892048142945</v>
      </c>
      <c r="O209" s="185">
        <v>0.61511226623270943</v>
      </c>
    </row>
    <row r="210" spans="1:15">
      <c r="A210" s="182" t="s">
        <v>212</v>
      </c>
      <c r="B210" s="185">
        <v>0.93587721999299933</v>
      </c>
      <c r="C210" s="185">
        <v>1.1771506280355151</v>
      </c>
      <c r="D210" s="185">
        <v>0.94869047110361437</v>
      </c>
      <c r="E210" s="185">
        <v>1.110173324517554</v>
      </c>
      <c r="F210" s="185">
        <v>0.73460525300620538</v>
      </c>
      <c r="G210" s="185">
        <v>0.69141530371921112</v>
      </c>
      <c r="H210" s="185">
        <v>0.62924619432892837</v>
      </c>
      <c r="I210" s="185">
        <v>0.57509053088233919</v>
      </c>
      <c r="J210" s="185">
        <v>0.62840157744644876</v>
      </c>
      <c r="K210" s="185">
        <v>0.58423475717745177</v>
      </c>
      <c r="L210" s="185">
        <v>0.40787703111166634</v>
      </c>
      <c r="M210" s="185">
        <v>0.43641295857223139</v>
      </c>
      <c r="N210" s="185">
        <v>0.59427404713769216</v>
      </c>
      <c r="O210" s="185">
        <v>0.55337090737279138</v>
      </c>
    </row>
    <row r="211" spans="1:15">
      <c r="A211" s="204" t="s">
        <v>213</v>
      </c>
      <c r="B211" s="185" t="s">
        <v>173</v>
      </c>
      <c r="C211" s="185" t="s">
        <v>173</v>
      </c>
      <c r="D211" s="185" t="s">
        <v>173</v>
      </c>
      <c r="E211" s="185" t="s">
        <v>173</v>
      </c>
      <c r="F211" s="185" t="s">
        <v>173</v>
      </c>
      <c r="G211" s="185" t="s">
        <v>173</v>
      </c>
      <c r="H211" s="185" t="s">
        <v>173</v>
      </c>
      <c r="I211" s="185" t="s">
        <v>173</v>
      </c>
      <c r="J211" s="185" t="s">
        <v>173</v>
      </c>
      <c r="K211" s="185" t="s">
        <v>173</v>
      </c>
      <c r="L211" s="185" t="s">
        <v>173</v>
      </c>
      <c r="M211" s="185">
        <v>1.1976234584260526</v>
      </c>
      <c r="N211" s="185">
        <v>1.3768489097337544</v>
      </c>
      <c r="O211" s="185">
        <v>0.94401527121577622</v>
      </c>
    </row>
    <row r="212" spans="1:15">
      <c r="A212" s="204" t="s">
        <v>214</v>
      </c>
      <c r="B212" s="185" t="s">
        <v>243</v>
      </c>
      <c r="C212" s="185" t="s">
        <v>243</v>
      </c>
      <c r="D212" s="185" t="s">
        <v>243</v>
      </c>
      <c r="E212" s="185" t="s">
        <v>243</v>
      </c>
      <c r="F212" s="185" t="s">
        <v>243</v>
      </c>
      <c r="G212" s="185" t="s">
        <v>243</v>
      </c>
      <c r="H212" s="185" t="s">
        <v>243</v>
      </c>
      <c r="I212" s="185" t="s">
        <v>243</v>
      </c>
      <c r="J212" s="185" t="s">
        <v>243</v>
      </c>
      <c r="K212" s="185" t="s">
        <v>243</v>
      </c>
      <c r="L212" s="185" t="s">
        <v>243</v>
      </c>
      <c r="M212" s="185" t="s">
        <v>243</v>
      </c>
      <c r="N212" s="185" t="s">
        <v>243</v>
      </c>
      <c r="O212" s="185" t="s">
        <v>243</v>
      </c>
    </row>
    <row r="213" spans="1:15">
      <c r="A213" s="204" t="s">
        <v>215</v>
      </c>
      <c r="B213" s="185">
        <v>3.5224820382849216</v>
      </c>
      <c r="C213" s="185">
        <v>2.887475060520909</v>
      </c>
      <c r="D213" s="185">
        <v>2.5193942642120137</v>
      </c>
      <c r="E213" s="185">
        <v>3.0670351142679926</v>
      </c>
      <c r="F213" s="185">
        <v>2.9681188283215967</v>
      </c>
      <c r="G213" s="185">
        <v>2.8316154892977496</v>
      </c>
      <c r="H213" s="185">
        <v>1.945327809721108</v>
      </c>
      <c r="I213" s="185">
        <v>1.7553675685153212</v>
      </c>
      <c r="J213" s="185">
        <v>1.6411273776970736</v>
      </c>
      <c r="K213" s="185">
        <v>1.5301732320370394</v>
      </c>
      <c r="L213" s="185">
        <v>0.98548152258828237</v>
      </c>
      <c r="M213" s="185">
        <v>1.4369596151941211</v>
      </c>
      <c r="N213" s="185">
        <v>1.557075828113448</v>
      </c>
      <c r="O213" s="185">
        <v>1.5927544869223786</v>
      </c>
    </row>
    <row r="214" spans="1:15">
      <c r="A214" s="204" t="s">
        <v>216</v>
      </c>
      <c r="B214" s="185">
        <v>9.3067572286939875</v>
      </c>
      <c r="C214" s="185">
        <v>8.1274717319033112</v>
      </c>
      <c r="D214" s="185">
        <v>7.0404428196454951</v>
      </c>
      <c r="E214" s="185">
        <v>9.0609403643594444</v>
      </c>
      <c r="F214" s="185">
        <v>7.4956821833155587</v>
      </c>
      <c r="G214" s="185">
        <v>6.7298841712770905</v>
      </c>
      <c r="H214" s="185">
        <v>5.6164337302322958</v>
      </c>
      <c r="I214" s="185">
        <v>5.613835044590763</v>
      </c>
      <c r="J214" s="185">
        <v>4.4779528262731469</v>
      </c>
      <c r="K214" s="185">
        <v>4.1099876382591409</v>
      </c>
      <c r="L214" s="185">
        <v>2.8801971333982568</v>
      </c>
      <c r="M214" s="185">
        <v>4.3519532666915888</v>
      </c>
      <c r="N214" s="185">
        <v>5.7363177222439354</v>
      </c>
      <c r="O214" s="185">
        <v>5.2486356479761982</v>
      </c>
    </row>
    <row r="215" spans="1:15">
      <c r="A215" s="204" t="s">
        <v>217</v>
      </c>
      <c r="B215" s="185">
        <v>2.8824811682776699</v>
      </c>
      <c r="C215" s="185">
        <v>2.6124760728756762</v>
      </c>
      <c r="D215" s="185">
        <v>2.4333988240432407</v>
      </c>
      <c r="E215" s="185">
        <v>3.9074241144062936</v>
      </c>
      <c r="F215" s="185">
        <v>4.3412124906185419</v>
      </c>
      <c r="G215" s="185">
        <v>3.8135553629157823</v>
      </c>
      <c r="H215" s="185">
        <v>3.4054315470040812</v>
      </c>
      <c r="I215" s="185">
        <v>3.6681563663995007</v>
      </c>
      <c r="J215" s="185">
        <v>3.6786133907848635</v>
      </c>
      <c r="K215" s="185">
        <v>3.319370305871518</v>
      </c>
      <c r="L215" s="185">
        <v>2.7901275885361003</v>
      </c>
      <c r="M215" s="185">
        <v>3.4817310681589246</v>
      </c>
      <c r="N215" s="185">
        <v>3.8810753298482883</v>
      </c>
      <c r="O215" s="185">
        <v>3.9452680071707551</v>
      </c>
    </row>
    <row r="216" spans="1:15">
      <c r="A216" s="204" t="s">
        <v>218</v>
      </c>
      <c r="B216" s="185">
        <v>0.70317601344283942</v>
      </c>
      <c r="C216" s="185">
        <v>0.45217976230130436</v>
      </c>
      <c r="D216" s="185">
        <v>0.53589260846159237</v>
      </c>
      <c r="E216" s="185">
        <v>0.62371213292905736</v>
      </c>
      <c r="F216" s="185">
        <v>0.58912270215328222</v>
      </c>
      <c r="G216" s="185">
        <v>0.48479957132562568</v>
      </c>
      <c r="H216" s="185">
        <v>0.30868616466920457</v>
      </c>
      <c r="I216" s="185">
        <v>0.25721857172858337</v>
      </c>
      <c r="J216" s="185">
        <v>0.28168520688670684</v>
      </c>
      <c r="K216" s="185">
        <v>0.29710824150464132</v>
      </c>
      <c r="L216" s="185">
        <v>0.23371457030634307</v>
      </c>
      <c r="M216" s="185">
        <v>0.33441256645075196</v>
      </c>
      <c r="N216" s="185">
        <v>0.49711886075743028</v>
      </c>
      <c r="O216" s="185">
        <v>0.53928839863030342</v>
      </c>
    </row>
    <row r="217" spans="1:15">
      <c r="A217" s="204" t="s">
        <v>219</v>
      </c>
      <c r="B217" s="185">
        <v>1.1460036261651205</v>
      </c>
      <c r="C217" s="185">
        <v>1.3060829304089838</v>
      </c>
      <c r="D217" s="185">
        <v>1.3432247055485516</v>
      </c>
      <c r="E217" s="185">
        <v>1.6579929927480648</v>
      </c>
      <c r="F217" s="185">
        <v>0.96651586672053835</v>
      </c>
      <c r="G217" s="185">
        <v>0.85270169213209845</v>
      </c>
      <c r="H217" s="185">
        <v>0.56476108616349729</v>
      </c>
      <c r="I217" s="185">
        <v>0.7960124026067924</v>
      </c>
      <c r="J217" s="185">
        <v>1.1104624032848576</v>
      </c>
      <c r="K217" s="185">
        <v>0.83816907440667732</v>
      </c>
      <c r="L217" s="185">
        <v>0.66947262310645117</v>
      </c>
      <c r="M217" s="185">
        <v>0.61038291100216924</v>
      </c>
      <c r="N217" s="185">
        <v>0.83658466448079594</v>
      </c>
      <c r="O217" s="185">
        <v>0.82932077146428174</v>
      </c>
    </row>
    <row r="218" spans="1:15">
      <c r="A218" s="182" t="s">
        <v>220</v>
      </c>
      <c r="B218" s="185" t="s">
        <v>243</v>
      </c>
      <c r="C218" s="185" t="s">
        <v>243</v>
      </c>
      <c r="D218" s="185" t="s">
        <v>243</v>
      </c>
      <c r="E218" s="185" t="s">
        <v>243</v>
      </c>
      <c r="F218" s="185" t="s">
        <v>243</v>
      </c>
      <c r="G218" s="185" t="s">
        <v>243</v>
      </c>
      <c r="H218" s="185" t="s">
        <v>243</v>
      </c>
      <c r="I218" s="185" t="s">
        <v>243</v>
      </c>
      <c r="J218" s="185" t="s">
        <v>243</v>
      </c>
      <c r="K218" s="185" t="s">
        <v>243</v>
      </c>
      <c r="L218" s="185" t="s">
        <v>243</v>
      </c>
      <c r="M218" s="185" t="s">
        <v>243</v>
      </c>
      <c r="N218" s="185" t="s">
        <v>243</v>
      </c>
      <c r="O218" s="185" t="s">
        <v>243</v>
      </c>
    </row>
    <row r="219" spans="1:15">
      <c r="A219" s="182" t="s">
        <v>221</v>
      </c>
      <c r="B219" s="185">
        <v>1.4751755582282222</v>
      </c>
      <c r="C219" s="185">
        <v>1.9475306160953458</v>
      </c>
      <c r="D219" s="185">
        <v>1.5067412935897904</v>
      </c>
      <c r="E219" s="185">
        <v>2.4010573707129832</v>
      </c>
      <c r="F219" s="185">
        <v>1.50187435850145</v>
      </c>
      <c r="G219" s="185">
        <v>0.91595955536921014</v>
      </c>
      <c r="H219" s="185">
        <v>0.87857042296972299</v>
      </c>
      <c r="I219" s="185">
        <v>1.1578895981110906</v>
      </c>
      <c r="J219" s="185">
        <v>0.90410238777905305</v>
      </c>
      <c r="K219" s="185">
        <v>1.0741973224160406</v>
      </c>
      <c r="L219" s="185">
        <v>1.7579879459020376</v>
      </c>
      <c r="M219" s="185">
        <v>1.1254656422524973</v>
      </c>
      <c r="N219" s="185">
        <v>1.4271216853604947</v>
      </c>
      <c r="O219" s="185">
        <v>2.2282076657208365</v>
      </c>
    </row>
    <row r="220" spans="1:15">
      <c r="A220" s="204" t="s">
        <v>222</v>
      </c>
      <c r="B220" s="185">
        <v>0.42234209709892345</v>
      </c>
      <c r="C220" s="185">
        <v>0.45013000432765743</v>
      </c>
      <c r="D220" s="185">
        <v>0.47245223199300324</v>
      </c>
      <c r="E220" s="185">
        <v>0.55540302694293653</v>
      </c>
      <c r="F220" s="185">
        <v>0.51676709117985142</v>
      </c>
      <c r="G220" s="185">
        <v>0.32750052696588328</v>
      </c>
      <c r="H220" s="185">
        <v>0.28633684350245642</v>
      </c>
      <c r="I220" s="185">
        <v>0.28787560037327481</v>
      </c>
      <c r="J220" s="185">
        <v>0.31058969950104282</v>
      </c>
      <c r="K220" s="185">
        <v>0.32777429117812973</v>
      </c>
      <c r="L220" s="185">
        <v>0.23770061947234736</v>
      </c>
      <c r="M220" s="185">
        <v>0.32094508363244723</v>
      </c>
      <c r="N220" s="185">
        <v>0.41361958796606896</v>
      </c>
      <c r="O220" s="185">
        <v>0.48675784195553978</v>
      </c>
    </row>
    <row r="221" spans="1:15">
      <c r="A221" s="204" t="s">
        <v>223</v>
      </c>
      <c r="B221" s="185" t="s">
        <v>243</v>
      </c>
      <c r="C221" s="185" t="s">
        <v>243</v>
      </c>
      <c r="D221" s="185" t="s">
        <v>243</v>
      </c>
      <c r="E221" s="185" t="s">
        <v>243</v>
      </c>
      <c r="F221" s="185" t="s">
        <v>243</v>
      </c>
      <c r="G221" s="185" t="s">
        <v>243</v>
      </c>
      <c r="H221" s="185" t="s">
        <v>243</v>
      </c>
      <c r="I221" s="185" t="s">
        <v>243</v>
      </c>
      <c r="J221" s="185" t="s">
        <v>243</v>
      </c>
      <c r="K221" s="185" t="s">
        <v>243</v>
      </c>
      <c r="L221" s="185" t="s">
        <v>243</v>
      </c>
      <c r="M221" s="185" t="s">
        <v>243</v>
      </c>
      <c r="N221" s="185" t="s">
        <v>243</v>
      </c>
      <c r="O221" s="185" t="s">
        <v>243</v>
      </c>
    </row>
    <row r="222" spans="1:15">
      <c r="A222" s="204" t="s">
        <v>224</v>
      </c>
      <c r="B222" s="185">
        <v>0.73185628467883046</v>
      </c>
      <c r="C222" s="185">
        <v>0.63631778615583567</v>
      </c>
      <c r="D222" s="185">
        <v>0.50987654145534278</v>
      </c>
      <c r="E222" s="185">
        <v>0.59360463340974534</v>
      </c>
      <c r="F222" s="185">
        <v>0.51706297306654936</v>
      </c>
      <c r="G222" s="185">
        <v>0.59375119838128576</v>
      </c>
      <c r="H222" s="185">
        <v>0.65001042127548636</v>
      </c>
      <c r="I222" s="185">
        <v>0.48839522832804305</v>
      </c>
      <c r="J222" s="185">
        <v>0.4722688133142095</v>
      </c>
      <c r="K222" s="185">
        <v>0.45898996950107618</v>
      </c>
      <c r="L222" s="185">
        <v>0.56546383154911228</v>
      </c>
      <c r="M222" s="185">
        <v>0.79722635784559481</v>
      </c>
      <c r="N222" s="185">
        <v>0.75674088982309562</v>
      </c>
      <c r="O222" s="185">
        <v>0.74508803711093807</v>
      </c>
    </row>
    <row r="223" spans="1:15">
      <c r="A223" s="204" t="s">
        <v>225</v>
      </c>
      <c r="B223" s="185">
        <v>0.60184600661845566</v>
      </c>
      <c r="C223" s="185">
        <v>0.59943470580894143</v>
      </c>
      <c r="D223" s="185">
        <v>0.50735115396896258</v>
      </c>
      <c r="E223" s="185">
        <v>0.56081861595119675</v>
      </c>
      <c r="F223" s="185">
        <v>0.51880778840471198</v>
      </c>
      <c r="G223" s="185">
        <v>0.49152479398000148</v>
      </c>
      <c r="H223" s="185">
        <v>0.49743646126599755</v>
      </c>
      <c r="I223" s="185">
        <v>0.46618843151518763</v>
      </c>
      <c r="J223" s="185">
        <v>0.44489518604298428</v>
      </c>
      <c r="K223" s="185">
        <v>0.46335077095327049</v>
      </c>
      <c r="L223" s="185">
        <v>0.5466060654505116</v>
      </c>
      <c r="M223" s="185">
        <v>0.67986358126348412</v>
      </c>
      <c r="N223" s="185">
        <v>0.70726793479826111</v>
      </c>
      <c r="O223" s="185">
        <v>0.59597967527901474</v>
      </c>
    </row>
    <row r="224" spans="1:15">
      <c r="A224" s="204" t="s">
        <v>226</v>
      </c>
      <c r="B224" s="185">
        <v>0.23936708400787124</v>
      </c>
      <c r="C224" s="185">
        <v>0.18772494297278439</v>
      </c>
      <c r="D224" s="185">
        <v>0.15548064925820609</v>
      </c>
      <c r="E224" s="185">
        <v>0.15372846134395415</v>
      </c>
      <c r="F224" s="185">
        <v>0.14857570769326495</v>
      </c>
      <c r="G224" s="185">
        <v>0.15539671909721431</v>
      </c>
      <c r="H224" s="185">
        <v>0.14748760345411954</v>
      </c>
      <c r="I224" s="185">
        <v>0.15475772066513552</v>
      </c>
      <c r="J224" s="185">
        <v>0.14984394775791102</v>
      </c>
      <c r="K224" s="185">
        <v>0.14202189286919514</v>
      </c>
      <c r="L224" s="185">
        <v>0.10351719281143613</v>
      </c>
      <c r="M224" s="185">
        <v>0.10947690463694514</v>
      </c>
      <c r="N224" s="185">
        <v>0.10957820381839699</v>
      </c>
      <c r="O224" s="185">
        <v>0.11189953506623235</v>
      </c>
    </row>
    <row r="225" spans="1:15">
      <c r="A225" s="204" t="s">
        <v>227</v>
      </c>
      <c r="B225" s="185">
        <v>0.15331095922293966</v>
      </c>
      <c r="C225" s="185">
        <v>0.13522695054886033</v>
      </c>
      <c r="D225" s="185">
        <v>0.1455725002324679</v>
      </c>
      <c r="E225" s="185">
        <v>0.13219932970930556</v>
      </c>
      <c r="F225" s="185">
        <v>0.12070347220205348</v>
      </c>
      <c r="G225" s="185">
        <v>0.1091081577911809</v>
      </c>
      <c r="H225" s="185">
        <v>0.10255768881592359</v>
      </c>
      <c r="I225" s="185">
        <v>0.10197402066228377</v>
      </c>
      <c r="J225" s="185">
        <v>0.10106081344471961</v>
      </c>
      <c r="K225" s="185">
        <v>9.8114444146125634E-2</v>
      </c>
      <c r="L225" s="185">
        <v>7.9501276321637171E-2</v>
      </c>
      <c r="M225" s="185">
        <v>8.0403267021784963E-2</v>
      </c>
      <c r="N225" s="185">
        <v>8.3914225241728091E-2</v>
      </c>
      <c r="O225" s="185">
        <v>8.3008078723556672E-2</v>
      </c>
    </row>
    <row r="226" spans="1:15">
      <c r="A226" s="204" t="s">
        <v>228</v>
      </c>
      <c r="B226" s="185" t="s">
        <v>243</v>
      </c>
      <c r="C226" s="185" t="s">
        <v>243</v>
      </c>
      <c r="D226" s="185" t="s">
        <v>243</v>
      </c>
      <c r="E226" s="185" t="s">
        <v>243</v>
      </c>
      <c r="F226" s="185" t="s">
        <v>243</v>
      </c>
      <c r="G226" s="185" t="s">
        <v>243</v>
      </c>
      <c r="H226" s="185" t="s">
        <v>243</v>
      </c>
      <c r="I226" s="185" t="s">
        <v>243</v>
      </c>
      <c r="J226" s="185" t="s">
        <v>243</v>
      </c>
      <c r="K226" s="185" t="s">
        <v>243</v>
      </c>
      <c r="L226" s="185" t="s">
        <v>243</v>
      </c>
      <c r="M226" s="185" t="s">
        <v>243</v>
      </c>
      <c r="N226" s="185" t="s">
        <v>243</v>
      </c>
      <c r="O226" s="185" t="s">
        <v>243</v>
      </c>
    </row>
    <row r="227" spans="1:15">
      <c r="A227" s="204" t="s">
        <v>229</v>
      </c>
      <c r="B227" s="185">
        <v>0.35083451427345475</v>
      </c>
      <c r="C227" s="185">
        <v>0.40701728794156855</v>
      </c>
      <c r="D227" s="185">
        <v>0.28993140477865281</v>
      </c>
      <c r="E227" s="185">
        <v>0.26383962322343729</v>
      </c>
      <c r="F227" s="185">
        <v>0.23637002561379392</v>
      </c>
      <c r="G227" s="185">
        <v>0.20300376354955599</v>
      </c>
      <c r="H227" s="185">
        <v>0.14209457258527355</v>
      </c>
      <c r="I227" s="185">
        <v>0.20423428580268879</v>
      </c>
      <c r="J227" s="185">
        <v>0.18208855098389981</v>
      </c>
      <c r="K227" s="185">
        <v>0.19893159438991045</v>
      </c>
      <c r="L227" s="185">
        <v>0.21513505645865572</v>
      </c>
      <c r="M227" s="185">
        <v>0.26027402488359669</v>
      </c>
      <c r="N227" s="185">
        <v>0.30417896594747579</v>
      </c>
      <c r="O227" s="185">
        <v>0.2560327431077124</v>
      </c>
    </row>
    <row r="228" spans="1:15">
      <c r="A228" s="204" t="s">
        <v>230</v>
      </c>
      <c r="B228" s="185">
        <v>1.7018033490339242</v>
      </c>
      <c r="C228" s="185">
        <v>1.9236347320367533</v>
      </c>
      <c r="D228" s="185">
        <v>1.4786895399040625</v>
      </c>
      <c r="E228" s="185">
        <v>1.7779384329529178</v>
      </c>
      <c r="F228" s="185">
        <v>1.3738227864300989</v>
      </c>
      <c r="G228" s="185">
        <v>1.5441417172460516</v>
      </c>
      <c r="H228" s="185">
        <v>1.4707546337507729</v>
      </c>
      <c r="I228" s="185">
        <v>1.4151405635823289</v>
      </c>
      <c r="J228" s="185">
        <v>1.2892668152644999</v>
      </c>
      <c r="K228" s="185">
        <v>1.1579675784963834</v>
      </c>
      <c r="L228" s="185">
        <v>1.9966630992893304</v>
      </c>
      <c r="M228" s="185">
        <v>2.087768514850243</v>
      </c>
      <c r="N228" s="185">
        <v>2.3445444695672562</v>
      </c>
      <c r="O228" s="185">
        <v>0.68060653486123646</v>
      </c>
    </row>
    <row r="229" spans="1:15">
      <c r="A229" s="204" t="s">
        <v>231</v>
      </c>
      <c r="B229" s="185">
        <v>0.57318510129460665</v>
      </c>
      <c r="C229" s="185">
        <v>0.449054922932</v>
      </c>
      <c r="D229" s="185">
        <v>0.37533380254965776</v>
      </c>
      <c r="E229" s="185">
        <v>0.35028389767241241</v>
      </c>
      <c r="F229" s="185">
        <v>0.32959931064196474</v>
      </c>
      <c r="G229" s="185">
        <v>0.31893191806949162</v>
      </c>
      <c r="H229" s="185">
        <v>0.3150887573964497</v>
      </c>
      <c r="I229" s="185">
        <v>0.31340003662576799</v>
      </c>
      <c r="J229" s="185">
        <v>0.30935299809803463</v>
      </c>
      <c r="K229" s="185">
        <v>0.30374893424946087</v>
      </c>
      <c r="L229" s="185">
        <v>0.23130648379470498</v>
      </c>
      <c r="M229" s="185">
        <v>0.29178202444459461</v>
      </c>
      <c r="N229" s="185">
        <v>0.32920548873454158</v>
      </c>
      <c r="O229" s="185">
        <v>0.31849926084518543</v>
      </c>
    </row>
    <row r="230" spans="1:15">
      <c r="A230" s="204" t="s">
        <v>232</v>
      </c>
      <c r="B230" s="185">
        <v>0.24866643742776606</v>
      </c>
      <c r="C230" s="185">
        <v>0.17475962488043226</v>
      </c>
      <c r="D230" s="185">
        <v>0.1791608509534203</v>
      </c>
      <c r="E230" s="185">
        <v>0.1668078222640689</v>
      </c>
      <c r="F230" s="185">
        <v>0.17882379141834495</v>
      </c>
      <c r="G230" s="185">
        <v>0.18296942903345156</v>
      </c>
      <c r="H230" s="185">
        <v>0.1778535621553638</v>
      </c>
      <c r="I230" s="185">
        <v>0.18022437143442324</v>
      </c>
      <c r="J230" s="185">
        <v>0.18592806315600119</v>
      </c>
      <c r="K230" s="185">
        <v>0.18785676355104688</v>
      </c>
      <c r="L230" s="185">
        <v>0.14562992633127</v>
      </c>
      <c r="M230" s="185">
        <v>0.16384287513040552</v>
      </c>
      <c r="N230" s="185">
        <v>0.1696306475251847</v>
      </c>
      <c r="O230" s="185">
        <v>0.17055624678679798</v>
      </c>
    </row>
    <row r="231" spans="1:15">
      <c r="A231" s="204" t="s">
        <v>233</v>
      </c>
      <c r="B231" s="185">
        <v>0.65049557659545998</v>
      </c>
      <c r="C231" s="185">
        <v>0.61292928244143297</v>
      </c>
      <c r="D231" s="185">
        <v>0.54937450724686931</v>
      </c>
      <c r="E231" s="185">
        <v>0.50946824936249757</v>
      </c>
      <c r="F231" s="185">
        <v>0.51585255059908042</v>
      </c>
      <c r="G231" s="185">
        <v>0.52804846073919964</v>
      </c>
      <c r="H231" s="185">
        <v>0.56559113983870279</v>
      </c>
      <c r="I231" s="185">
        <v>0.50804117334698118</v>
      </c>
      <c r="J231" s="185">
        <v>0.52119860294677456</v>
      </c>
      <c r="K231" s="185">
        <v>0.48249422831172567</v>
      </c>
      <c r="L231" s="185">
        <v>0.44130152198500988</v>
      </c>
      <c r="M231" s="185">
        <v>0.51674492987061538</v>
      </c>
      <c r="N231" s="185">
        <v>0.5261130963376881</v>
      </c>
      <c r="O231" s="185">
        <v>0.45518542937185202</v>
      </c>
    </row>
    <row r="232" spans="1:15">
      <c r="A232" s="204" t="s">
        <v>234</v>
      </c>
      <c r="B232" s="185">
        <v>11.158520957456625</v>
      </c>
      <c r="C232" s="185">
        <v>12.294301224644213</v>
      </c>
      <c r="D232" s="185">
        <v>7.8179995535350875</v>
      </c>
      <c r="E232" s="185">
        <v>7.6795622622873214</v>
      </c>
      <c r="F232" s="185">
        <v>5.8633128583128578</v>
      </c>
      <c r="G232" s="185">
        <v>6.1116384775161174</v>
      </c>
      <c r="H232" s="185">
        <v>5.4786597814338904</v>
      </c>
      <c r="I232" s="185">
        <v>5.0451306413301662</v>
      </c>
      <c r="J232" s="185">
        <v>4.3081093823668084</v>
      </c>
      <c r="K232" s="185">
        <v>3.4897600936220012</v>
      </c>
      <c r="L232" s="185">
        <v>4.9848942598187307</v>
      </c>
      <c r="M232" s="185">
        <v>5.0519031141868513</v>
      </c>
      <c r="N232" s="185">
        <v>5.575580730060647</v>
      </c>
      <c r="O232" s="185">
        <v>4.0564378899602955</v>
      </c>
    </row>
    <row r="233" spans="1:15">
      <c r="A233" s="204" t="s">
        <v>235</v>
      </c>
      <c r="B233" s="185">
        <v>1.6430177831516859</v>
      </c>
      <c r="C233" s="185">
        <v>1.7999048530748343</v>
      </c>
      <c r="D233" s="185">
        <v>1.2362195888382099</v>
      </c>
      <c r="E233" s="185">
        <v>1.5320250996780469</v>
      </c>
      <c r="F233" s="185">
        <v>1.1974663905108476</v>
      </c>
      <c r="G233" s="185">
        <v>1.4137116025382386</v>
      </c>
      <c r="H233" s="185">
        <v>1.2399329308278031</v>
      </c>
      <c r="I233" s="185">
        <v>1.0984568430743054</v>
      </c>
      <c r="J233" s="185">
        <v>0.92079236051716373</v>
      </c>
      <c r="K233" s="185">
        <v>0.70429267840501186</v>
      </c>
      <c r="L233" s="185">
        <v>1.2995385731114484</v>
      </c>
      <c r="M233" s="185">
        <v>1.3709363487746307</v>
      </c>
      <c r="N233" s="185">
        <v>1.5837742413410558</v>
      </c>
      <c r="O233" s="185">
        <v>0.44808189039319291</v>
      </c>
    </row>
    <row r="234" spans="1:15">
      <c r="A234" s="204" t="s">
        <v>236</v>
      </c>
      <c r="B234" s="186" t="s">
        <v>243</v>
      </c>
      <c r="C234" s="186" t="s">
        <v>243</v>
      </c>
      <c r="D234" s="186" t="s">
        <v>243</v>
      </c>
      <c r="E234" s="186" t="s">
        <v>243</v>
      </c>
      <c r="F234" s="186" t="s">
        <v>243</v>
      </c>
      <c r="G234" s="186"/>
      <c r="H234" s="186"/>
      <c r="I234" s="186"/>
      <c r="J234" s="186"/>
      <c r="K234" s="186"/>
      <c r="L234" s="186"/>
      <c r="M234" s="186"/>
      <c r="N234" s="186"/>
      <c r="O234" s="186"/>
    </row>
    <row r="235" spans="1:15">
      <c r="A235" s="206" t="s">
        <v>244</v>
      </c>
      <c r="B235" s="171" t="s">
        <v>243</v>
      </c>
      <c r="C235" s="171" t="s">
        <v>243</v>
      </c>
      <c r="D235" s="171" t="s">
        <v>243</v>
      </c>
      <c r="E235" s="171" t="s">
        <v>243</v>
      </c>
      <c r="F235" s="171" t="s">
        <v>243</v>
      </c>
    </row>
  </sheetData>
  <mergeCells count="1">
    <mergeCell ref="B3:C3"/>
  </mergeCells>
  <conditionalFormatting sqref="A20:A25">
    <cfRule type="expression" dxfId="8" priority="3">
      <formula>MOD(ROW(),2)=1</formula>
    </cfRule>
  </conditionalFormatting>
  <conditionalFormatting sqref="A8:O15">
    <cfRule type="expression" dxfId="7" priority="4">
      <formula>MOD(ROW(),2)=1</formula>
    </cfRule>
  </conditionalFormatting>
  <conditionalFormatting sqref="A26:O27">
    <cfRule type="expression" dxfId="6" priority="1">
      <formula>MOD(ROW(),2)=1</formula>
    </cfRule>
  </conditionalFormatting>
  <conditionalFormatting sqref="A31:O55">
    <cfRule type="expression" dxfId="5" priority="9">
      <formula>MOD(ROW(),2)=1</formula>
    </cfRule>
  </conditionalFormatting>
  <conditionalFormatting sqref="A61:O101">
    <cfRule type="expression" dxfId="4" priority="8">
      <formula>MOD(ROW(),2)=1</formula>
    </cfRule>
  </conditionalFormatting>
  <conditionalFormatting sqref="A106:O146">
    <cfRule type="expression" dxfId="3" priority="7">
      <formula>MOD(ROW(),2)=1</formula>
    </cfRule>
  </conditionalFormatting>
  <conditionalFormatting sqref="A151:O191">
    <cfRule type="expression" dxfId="2" priority="6">
      <formula>MOD(ROW(),2)=1</formula>
    </cfRule>
  </conditionalFormatting>
  <conditionalFormatting sqref="A196:O233">
    <cfRule type="expression" dxfId="1" priority="5">
      <formula>MOD(ROW(),2)=1</formula>
    </cfRule>
  </conditionalFormatting>
  <conditionalFormatting sqref="B20:O25">
    <cfRule type="expression" dxfId="0" priority="2">
      <formula>MOD(ROW(),2)=1</formula>
    </cfRule>
  </conditionalFormatting>
  <hyperlinks>
    <hyperlink ref="B3" location="Index!A1" display="Back to Index" xr:uid="{D038E67A-030F-45F9-BBDA-28A47EC89E8A}"/>
    <hyperlink ref="B3:C3" location="Índice!A1" display="Back to Index" xr:uid="{AACB3B23-E250-401B-8977-F5DAA65080F9}"/>
    <hyperlink ref="A17" r:id="rId1" xr:uid="{D283B46E-AF6E-47BE-BAAE-1D947971353E}"/>
    <hyperlink ref="A28" r:id="rId2" xr:uid="{AADCEB98-636B-4081-AF52-B9BC9FF7FC01}"/>
    <hyperlink ref="A58" r:id="rId3" xr:uid="{C21F71D5-CF26-4EA2-AFBA-27CA1ADBFA52}"/>
    <hyperlink ref="A103" r:id="rId4" xr:uid="{AFD1E2DD-1CE6-4A77-A557-CB8B307716B5}"/>
    <hyperlink ref="A148" r:id="rId5" xr:uid="{4FF85D4F-3A1B-4E27-8796-CF490049C009}"/>
    <hyperlink ref="A193" r:id="rId6" xr:uid="{AA7D5010-641B-4223-BB45-813705B15EFA}"/>
    <hyperlink ref="A235" r:id="rId7" xr:uid="{1B5D782F-59EC-4678-9D37-007C6393A08E}"/>
  </hyperlinks>
  <pageMargins left="0.7" right="0.7" top="0.75" bottom="0.75" header="0.3" footer="0.3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0513-B064-4936-B37E-6EFFC6C31D88}">
  <sheetPr codeName="Sheet5">
    <tabColor rgb="FF2D3D70"/>
  </sheetPr>
  <dimension ref="A2:AQ36"/>
  <sheetViews>
    <sheetView showGridLines="0" topLeftCell="A6" zoomScale="85" zoomScaleNormal="85" workbookViewId="0">
      <pane xSplit="1" topLeftCell="AF1" activePane="topRight" state="frozen"/>
      <selection activeCell="C30" sqref="C30"/>
      <selection pane="topRight" activeCell="C30" sqref="C30"/>
    </sheetView>
  </sheetViews>
  <sheetFormatPr defaultRowHeight="14.4"/>
  <cols>
    <col min="1" max="1" width="52.44140625" style="1" bestFit="1" customWidth="1"/>
    <col min="2" max="2" width="12.21875" style="1" customWidth="1"/>
    <col min="3" max="4" width="11" style="1" bestFit="1" customWidth="1"/>
    <col min="5" max="5" width="12.109375" style="1" bestFit="1" customWidth="1"/>
    <col min="6" max="6" width="12" style="1" bestFit="1" customWidth="1"/>
    <col min="7" max="9" width="11" style="1" bestFit="1" customWidth="1"/>
    <col min="10" max="10" width="12.109375" style="1" bestFit="1" customWidth="1"/>
    <col min="11" max="11" width="12" style="1" bestFit="1" customWidth="1"/>
    <col min="12" max="15" width="11" style="1" bestFit="1" customWidth="1"/>
    <col min="16" max="16" width="12" style="1" bestFit="1" customWidth="1"/>
    <col min="17" max="19" width="11" style="1" bestFit="1" customWidth="1"/>
    <col min="20" max="20" width="11.44140625" style="1" bestFit="1" customWidth="1"/>
    <col min="21" max="21" width="12" style="1" bestFit="1" customWidth="1"/>
    <col min="22" max="25" width="11.44140625" style="1" bestFit="1" customWidth="1"/>
    <col min="26" max="26" width="12" style="1" bestFit="1" customWidth="1"/>
    <col min="27" max="27" width="11.44140625" style="1" bestFit="1" customWidth="1"/>
    <col min="28" max="29" width="11" style="1" bestFit="1" customWidth="1"/>
    <col min="30" max="30" width="11.44140625" style="1" bestFit="1" customWidth="1"/>
    <col min="31" max="31" width="12" style="1" bestFit="1" customWidth="1"/>
    <col min="32" max="32" width="11" style="1" bestFit="1" customWidth="1"/>
    <col min="33" max="33" width="11" style="1" customWidth="1"/>
    <col min="34" max="34" width="11.44140625" style="1" bestFit="1" customWidth="1"/>
    <col min="35" max="36" width="12.44140625" style="1" bestFit="1" customWidth="1"/>
    <col min="37" max="39" width="10.109375" style="1" customWidth="1"/>
    <col min="40" max="40" width="9.88671875" style="1" bestFit="1" customWidth="1"/>
    <col min="41" max="41" width="12.44140625" style="1" bestFit="1" customWidth="1"/>
    <col min="42" max="42" width="10.77734375" style="1" bestFit="1" customWidth="1"/>
    <col min="43" max="43" width="10.109375" style="1" customWidth="1"/>
    <col min="44" max="16384" width="8.88671875" style="1"/>
  </cols>
  <sheetData>
    <row r="2" spans="1:43" ht="15" thickBot="1"/>
    <row r="3" spans="1:43" ht="21.6" thickBot="1">
      <c r="B3" s="283" t="s">
        <v>16</v>
      </c>
      <c r="C3" s="284"/>
      <c r="D3" s="7"/>
    </row>
    <row r="4" spans="1:43" ht="10.199999999999999" customHeight="1"/>
    <row r="5" spans="1:43" ht="16.2" customHeight="1">
      <c r="A5" s="8"/>
    </row>
    <row r="6" spans="1:43">
      <c r="A6" s="9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35</v>
      </c>
      <c r="B7" s="14"/>
      <c r="C7" s="14"/>
      <c r="D7" s="14"/>
      <c r="E7" s="14"/>
      <c r="F7" s="15"/>
      <c r="G7" s="14"/>
      <c r="H7" s="14"/>
      <c r="I7" s="14"/>
      <c r="J7" s="14"/>
      <c r="K7" s="15"/>
      <c r="L7" s="14"/>
      <c r="M7" s="14"/>
      <c r="N7" s="14"/>
      <c r="O7" s="14"/>
      <c r="P7" s="15"/>
      <c r="Q7" s="14"/>
      <c r="R7" s="14"/>
      <c r="S7" s="14"/>
      <c r="T7" s="14"/>
      <c r="U7" s="15"/>
      <c r="V7" s="14"/>
      <c r="W7" s="14"/>
      <c r="X7" s="14"/>
      <c r="Y7" s="14"/>
      <c r="Z7" s="15"/>
      <c r="AA7" s="14"/>
      <c r="AB7" s="14"/>
      <c r="AC7" s="14"/>
      <c r="AD7" s="14"/>
      <c r="AE7" s="15"/>
      <c r="AF7" s="14"/>
      <c r="AG7" s="14"/>
      <c r="AH7" s="14"/>
      <c r="AI7" s="14"/>
      <c r="AJ7" s="16"/>
      <c r="AK7" s="14"/>
      <c r="AL7" s="14"/>
      <c r="AM7" s="14"/>
      <c r="AN7" s="14"/>
      <c r="AO7" s="16"/>
      <c r="AP7" s="14"/>
      <c r="AQ7" s="14"/>
    </row>
    <row r="8" spans="1:43">
      <c r="A8" s="17"/>
      <c r="F8" s="18"/>
      <c r="K8" s="18"/>
      <c r="P8" s="18"/>
      <c r="U8" s="18"/>
      <c r="Z8" s="18"/>
      <c r="AE8" s="18"/>
      <c r="AJ8" s="18"/>
      <c r="AO8" s="18"/>
    </row>
    <row r="9" spans="1:43">
      <c r="A9" s="19" t="s">
        <v>17</v>
      </c>
      <c r="B9" s="20">
        <v>34902</v>
      </c>
      <c r="C9" s="20">
        <v>44247</v>
      </c>
      <c r="D9" s="20">
        <v>39828</v>
      </c>
      <c r="E9" s="20">
        <v>38734</v>
      </c>
      <c r="F9" s="21">
        <v>157711</v>
      </c>
      <c r="G9" s="20">
        <v>45023</v>
      </c>
      <c r="H9" s="20">
        <v>45338</v>
      </c>
      <c r="I9" s="20">
        <v>33176</v>
      </c>
      <c r="J9" s="20">
        <v>34165</v>
      </c>
      <c r="K9" s="21">
        <v>157702</v>
      </c>
      <c r="L9" s="20">
        <v>36256</v>
      </c>
      <c r="M9" s="20">
        <v>50374</v>
      </c>
      <c r="N9" s="20">
        <v>69919</v>
      </c>
      <c r="O9" s="20">
        <v>69653</v>
      </c>
      <c r="P9" s="21">
        <v>226202</v>
      </c>
      <c r="Q9" s="20">
        <v>48626</v>
      </c>
      <c r="R9" s="20">
        <v>60834</v>
      </c>
      <c r="S9" s="20">
        <v>89808</v>
      </c>
      <c r="T9" s="20">
        <v>100606.00000000003</v>
      </c>
      <c r="U9" s="21">
        <v>299874</v>
      </c>
      <c r="V9" s="20">
        <v>116026</v>
      </c>
      <c r="W9" s="20">
        <v>105098</v>
      </c>
      <c r="X9" s="20">
        <v>97060</v>
      </c>
      <c r="Y9" s="20">
        <v>105822</v>
      </c>
      <c r="Z9" s="21">
        <v>424006</v>
      </c>
      <c r="AA9" s="20">
        <v>112276</v>
      </c>
      <c r="AB9" s="20">
        <v>93384</v>
      </c>
      <c r="AC9" s="20">
        <v>81189</v>
      </c>
      <c r="AD9" s="20">
        <v>105849.99999999999</v>
      </c>
      <c r="AE9" s="21">
        <v>392699</v>
      </c>
      <c r="AF9" s="20">
        <v>96987</v>
      </c>
      <c r="AG9" s="20">
        <v>84950</v>
      </c>
      <c r="AH9" s="20">
        <v>110635</v>
      </c>
      <c r="AI9" s="68">
        <v>124322</v>
      </c>
      <c r="AJ9" s="21">
        <v>416894</v>
      </c>
      <c r="AK9" s="68">
        <v>132078</v>
      </c>
      <c r="AL9" s="68">
        <v>134411</v>
      </c>
      <c r="AM9" s="68">
        <v>156157</v>
      </c>
      <c r="AN9" s="68">
        <v>171517</v>
      </c>
      <c r="AO9" s="21">
        <v>594163</v>
      </c>
      <c r="AP9" s="68">
        <v>161804</v>
      </c>
      <c r="AQ9" s="68">
        <v>190436</v>
      </c>
    </row>
    <row r="10" spans="1:43">
      <c r="A10" s="26" t="s">
        <v>18</v>
      </c>
      <c r="B10" s="22">
        <v>-29589</v>
      </c>
      <c r="C10" s="22">
        <v>-35200</v>
      </c>
      <c r="D10" s="22">
        <v>-31882</v>
      </c>
      <c r="E10" s="22">
        <v>-34630</v>
      </c>
      <c r="F10" s="23">
        <v>-131301</v>
      </c>
      <c r="G10" s="22">
        <v>-37211</v>
      </c>
      <c r="H10" s="22">
        <v>-37932</v>
      </c>
      <c r="I10" s="22">
        <v>-31495</v>
      </c>
      <c r="J10" s="22">
        <v>-33790</v>
      </c>
      <c r="K10" s="23">
        <v>-140428</v>
      </c>
      <c r="L10" s="22">
        <v>-35180</v>
      </c>
      <c r="M10" s="22">
        <v>-45563</v>
      </c>
      <c r="N10" s="22">
        <v>-51422</v>
      </c>
      <c r="O10" s="22">
        <v>-45776</v>
      </c>
      <c r="P10" s="23">
        <v>-177941</v>
      </c>
      <c r="Q10" s="22">
        <v>-41936</v>
      </c>
      <c r="R10" s="22">
        <v>-42947</v>
      </c>
      <c r="S10" s="22">
        <v>-43359</v>
      </c>
      <c r="T10" s="22">
        <v>-49749.999999999978</v>
      </c>
      <c r="U10" s="23">
        <v>-177991.99999999997</v>
      </c>
      <c r="V10" s="22">
        <v>-64925</v>
      </c>
      <c r="W10" s="22">
        <v>-62361</v>
      </c>
      <c r="X10" s="22">
        <v>-59421</v>
      </c>
      <c r="Y10" s="22">
        <v>-48962</v>
      </c>
      <c r="Z10" s="23">
        <v>-235669</v>
      </c>
      <c r="AA10" s="22">
        <v>-62596</v>
      </c>
      <c r="AB10" s="22">
        <v>-64378</v>
      </c>
      <c r="AC10" s="22">
        <v>-65361.000000000007</v>
      </c>
      <c r="AD10" s="22">
        <v>-74670.999999999985</v>
      </c>
      <c r="AE10" s="23">
        <v>-267006</v>
      </c>
      <c r="AF10" s="22">
        <v>-62889</v>
      </c>
      <c r="AG10" s="22">
        <v>-59706</v>
      </c>
      <c r="AH10" s="22">
        <v>-84097</v>
      </c>
      <c r="AI10" s="35">
        <v>-84186</v>
      </c>
      <c r="AJ10" s="23">
        <v>-290878</v>
      </c>
      <c r="AK10" s="35">
        <v>-85397</v>
      </c>
      <c r="AL10" s="35">
        <v>-83103</v>
      </c>
      <c r="AM10" s="35">
        <v>-83976</v>
      </c>
      <c r="AN10" s="35">
        <v>-90418</v>
      </c>
      <c r="AO10" s="23">
        <v>-342893</v>
      </c>
      <c r="AP10" s="35">
        <v>-83376</v>
      </c>
      <c r="AQ10" s="35">
        <v>-86497</v>
      </c>
    </row>
    <row r="11" spans="1:43">
      <c r="A11" s="24"/>
      <c r="B11" s="25"/>
      <c r="C11" s="25"/>
      <c r="D11" s="25"/>
      <c r="E11" s="25"/>
      <c r="F11" s="21">
        <v>0</v>
      </c>
      <c r="G11" s="25"/>
      <c r="H11" s="25"/>
      <c r="I11" s="25"/>
      <c r="J11" s="25"/>
      <c r="K11" s="21">
        <v>0</v>
      </c>
      <c r="L11" s="25"/>
      <c r="M11" s="25"/>
      <c r="N11" s="25"/>
      <c r="O11" s="25"/>
      <c r="P11" s="21">
        <v>0</v>
      </c>
      <c r="Q11" s="25"/>
      <c r="R11" s="25"/>
      <c r="S11" s="25"/>
      <c r="T11" s="25"/>
      <c r="U11" s="21">
        <v>0</v>
      </c>
      <c r="V11" s="25"/>
      <c r="W11" s="25"/>
      <c r="X11" s="25"/>
      <c r="Y11" s="25"/>
      <c r="Z11" s="21"/>
      <c r="AA11" s="25"/>
      <c r="AB11" s="25"/>
      <c r="AC11" s="25"/>
      <c r="AD11" s="25"/>
      <c r="AE11" s="21">
        <v>0</v>
      </c>
      <c r="AF11" s="25"/>
      <c r="AG11" s="25"/>
      <c r="AH11" s="25"/>
      <c r="AI11" s="25"/>
      <c r="AJ11" s="21">
        <v>0</v>
      </c>
      <c r="AK11" s="25"/>
      <c r="AL11" s="25"/>
      <c r="AM11" s="25"/>
      <c r="AN11" s="25"/>
      <c r="AO11" s="21"/>
      <c r="AP11" s="25"/>
      <c r="AQ11" s="25"/>
    </row>
    <row r="12" spans="1:43">
      <c r="A12" s="19" t="s">
        <v>19</v>
      </c>
      <c r="B12" s="20">
        <v>5313</v>
      </c>
      <c r="C12" s="20">
        <v>9047</v>
      </c>
      <c r="D12" s="20">
        <v>7946</v>
      </c>
      <c r="E12" s="20">
        <v>4104</v>
      </c>
      <c r="F12" s="21">
        <v>26410</v>
      </c>
      <c r="G12" s="20">
        <v>7812</v>
      </c>
      <c r="H12" s="20">
        <v>7406</v>
      </c>
      <c r="I12" s="20">
        <v>1681</v>
      </c>
      <c r="J12" s="20">
        <v>375</v>
      </c>
      <c r="K12" s="21">
        <v>17274</v>
      </c>
      <c r="L12" s="20">
        <v>1076</v>
      </c>
      <c r="M12" s="20">
        <v>4811</v>
      </c>
      <c r="N12" s="20">
        <v>18497</v>
      </c>
      <c r="O12" s="20">
        <v>23877</v>
      </c>
      <c r="P12" s="21">
        <v>48261</v>
      </c>
      <c r="Q12" s="20">
        <v>6690</v>
      </c>
      <c r="R12" s="20">
        <v>17887</v>
      </c>
      <c r="S12" s="20">
        <v>46449</v>
      </c>
      <c r="T12" s="20">
        <v>50856.000000000051</v>
      </c>
      <c r="U12" s="21">
        <v>121882.00000000006</v>
      </c>
      <c r="V12" s="20">
        <v>51101</v>
      </c>
      <c r="W12" s="20">
        <v>42737</v>
      </c>
      <c r="X12" s="20">
        <v>37639</v>
      </c>
      <c r="Y12" s="20">
        <v>56860</v>
      </c>
      <c r="Z12" s="21">
        <v>188337</v>
      </c>
      <c r="AA12" s="20">
        <v>49680</v>
      </c>
      <c r="AB12" s="20">
        <v>29006</v>
      </c>
      <c r="AC12" s="20">
        <v>15827.999999999993</v>
      </c>
      <c r="AD12" s="20">
        <v>31179</v>
      </c>
      <c r="AE12" s="21">
        <v>125693</v>
      </c>
      <c r="AF12" s="20">
        <v>34098</v>
      </c>
      <c r="AG12" s="20">
        <v>25244</v>
      </c>
      <c r="AH12" s="20">
        <v>26538</v>
      </c>
      <c r="AI12" s="68">
        <v>40136</v>
      </c>
      <c r="AJ12" s="21">
        <v>126016</v>
      </c>
      <c r="AK12" s="68">
        <v>46681</v>
      </c>
      <c r="AL12" s="68">
        <v>51308</v>
      </c>
      <c r="AM12" s="68">
        <v>72181</v>
      </c>
      <c r="AN12" s="68">
        <v>81099</v>
      </c>
      <c r="AO12" s="21">
        <v>251270</v>
      </c>
      <c r="AP12" s="68">
        <v>78428</v>
      </c>
      <c r="AQ12" s="68">
        <v>103939</v>
      </c>
    </row>
    <row r="13" spans="1:43">
      <c r="A13" s="26"/>
      <c r="B13" s="25"/>
      <c r="C13" s="25"/>
      <c r="D13" s="25"/>
      <c r="E13" s="25"/>
      <c r="F13" s="21"/>
      <c r="G13" s="25"/>
      <c r="H13" s="25"/>
      <c r="I13" s="25"/>
      <c r="J13" s="25"/>
      <c r="K13" s="21"/>
      <c r="L13" s="25"/>
      <c r="M13" s="25"/>
      <c r="N13" s="25"/>
      <c r="O13" s="25"/>
      <c r="P13" s="21"/>
      <c r="Q13" s="25"/>
      <c r="R13" s="25"/>
      <c r="S13" s="25"/>
      <c r="T13" s="25"/>
      <c r="U13" s="21"/>
      <c r="V13" s="25"/>
      <c r="W13" s="25"/>
      <c r="X13" s="25"/>
      <c r="Y13" s="25"/>
      <c r="Z13" s="21"/>
      <c r="AA13" s="25"/>
      <c r="AB13" s="25"/>
      <c r="AC13" s="25"/>
      <c r="AD13" s="25"/>
      <c r="AE13" s="21"/>
      <c r="AF13" s="25"/>
      <c r="AG13" s="25"/>
      <c r="AH13" s="25"/>
      <c r="AI13" s="25"/>
      <c r="AJ13" s="21"/>
      <c r="AK13" s="25"/>
      <c r="AL13" s="27"/>
      <c r="AM13" s="25"/>
      <c r="AN13" s="25"/>
      <c r="AO13" s="21"/>
      <c r="AP13" s="25"/>
      <c r="AQ13" s="25"/>
    </row>
    <row r="14" spans="1:43" s="28" customFormat="1">
      <c r="A14" s="24" t="s">
        <v>20</v>
      </c>
      <c r="B14" s="27">
        <v>-3801</v>
      </c>
      <c r="C14" s="27">
        <v>-4425</v>
      </c>
      <c r="D14" s="27">
        <v>-4547</v>
      </c>
      <c r="E14" s="27">
        <v>-6359</v>
      </c>
      <c r="F14" s="23">
        <v>-19132</v>
      </c>
      <c r="G14" s="27">
        <v>-4009</v>
      </c>
      <c r="H14" s="27">
        <v>-4288</v>
      </c>
      <c r="I14" s="27">
        <v>-4717</v>
      </c>
      <c r="J14" s="27">
        <v>-3903</v>
      </c>
      <c r="K14" s="23">
        <v>-16917</v>
      </c>
      <c r="L14" s="27">
        <v>-3414</v>
      </c>
      <c r="M14" s="27">
        <v>-4266</v>
      </c>
      <c r="N14" s="27">
        <v>-3134</v>
      </c>
      <c r="O14" s="27">
        <v>-2569</v>
      </c>
      <c r="P14" s="23">
        <v>-13383</v>
      </c>
      <c r="Q14" s="27">
        <v>-4505</v>
      </c>
      <c r="R14" s="27">
        <v>-3289</v>
      </c>
      <c r="S14" s="27">
        <v>-5605</v>
      </c>
      <c r="T14" s="27">
        <v>-6630.9999999999982</v>
      </c>
      <c r="U14" s="23">
        <v>-20030</v>
      </c>
      <c r="V14" s="27">
        <v>-6477</v>
      </c>
      <c r="W14" s="27">
        <v>-6127</v>
      </c>
      <c r="X14" s="27">
        <v>-4556</v>
      </c>
      <c r="Y14" s="27">
        <v>-4371</v>
      </c>
      <c r="Z14" s="23">
        <v>-21531</v>
      </c>
      <c r="AA14" s="27">
        <v>-5355</v>
      </c>
      <c r="AB14" s="27">
        <v>-6412</v>
      </c>
      <c r="AC14" s="27">
        <v>-4782</v>
      </c>
      <c r="AD14" s="27">
        <v>-8449</v>
      </c>
      <c r="AE14" s="23">
        <v>-24998</v>
      </c>
      <c r="AF14" s="27">
        <v>-7145</v>
      </c>
      <c r="AG14" s="27">
        <v>-7717</v>
      </c>
      <c r="AH14" s="27">
        <v>-6955</v>
      </c>
      <c r="AI14" s="27">
        <v>-5394</v>
      </c>
      <c r="AJ14" s="23">
        <v>-27211</v>
      </c>
      <c r="AK14" s="27">
        <v>-8279</v>
      </c>
      <c r="AL14" s="27">
        <v>-7156</v>
      </c>
      <c r="AM14" s="27">
        <v>-6923</v>
      </c>
      <c r="AN14" s="27">
        <v>-10539</v>
      </c>
      <c r="AO14" s="23">
        <v>-33273</v>
      </c>
      <c r="AP14" s="27">
        <v>-9636</v>
      </c>
      <c r="AQ14" s="27">
        <v>-11284</v>
      </c>
    </row>
    <row r="15" spans="1:43" s="28" customFormat="1">
      <c r="A15" s="24" t="s">
        <v>22</v>
      </c>
      <c r="B15" s="29">
        <v>-262</v>
      </c>
      <c r="C15" s="29">
        <v>-136</v>
      </c>
      <c r="D15" s="29">
        <v>-429</v>
      </c>
      <c r="E15" s="29">
        <v>-955</v>
      </c>
      <c r="F15" s="23">
        <v>-1782</v>
      </c>
      <c r="G15" s="29">
        <v>-1002</v>
      </c>
      <c r="H15" s="29">
        <v>-1263</v>
      </c>
      <c r="I15" s="29">
        <v>-1190</v>
      </c>
      <c r="J15" s="29">
        <v>-405</v>
      </c>
      <c r="K15" s="23">
        <v>-3860</v>
      </c>
      <c r="L15" s="29">
        <v>-1016</v>
      </c>
      <c r="M15" s="29">
        <v>-1092</v>
      </c>
      <c r="N15" s="29">
        <v>-852</v>
      </c>
      <c r="O15" s="29">
        <v>-565</v>
      </c>
      <c r="P15" s="23">
        <v>-3525</v>
      </c>
      <c r="Q15" s="29">
        <v>-838</v>
      </c>
      <c r="R15" s="29">
        <v>-902</v>
      </c>
      <c r="S15" s="29">
        <v>-1584</v>
      </c>
      <c r="T15" s="29">
        <v>-2065.9999999999995</v>
      </c>
      <c r="U15" s="23">
        <v>-5390</v>
      </c>
      <c r="V15" s="29">
        <v>-1906</v>
      </c>
      <c r="W15" s="29">
        <v>-2457</v>
      </c>
      <c r="X15" s="29">
        <v>-2438</v>
      </c>
      <c r="Y15" s="27">
        <v>-1008</v>
      </c>
      <c r="Z15" s="23">
        <v>-7809</v>
      </c>
      <c r="AA15" s="29">
        <v>-3175</v>
      </c>
      <c r="AB15" s="29">
        <v>-1190</v>
      </c>
      <c r="AC15" s="29">
        <v>-3473</v>
      </c>
      <c r="AD15" s="29">
        <v>-4626</v>
      </c>
      <c r="AE15" s="23">
        <v>-12464</v>
      </c>
      <c r="AF15" s="29">
        <v>-3097</v>
      </c>
      <c r="AG15" s="29">
        <v>-2522</v>
      </c>
      <c r="AH15" s="29">
        <v>-3012</v>
      </c>
      <c r="AI15" s="207">
        <v>-3150</v>
      </c>
      <c r="AJ15" s="23">
        <v>-11781</v>
      </c>
      <c r="AK15" s="207">
        <v>-1942</v>
      </c>
      <c r="AL15" s="207">
        <v>-2951</v>
      </c>
      <c r="AM15" s="207">
        <v>-4293</v>
      </c>
      <c r="AN15" s="207">
        <v>-4775</v>
      </c>
      <c r="AO15" s="23">
        <v>-13961</v>
      </c>
      <c r="AP15" s="207">
        <v>-1376</v>
      </c>
      <c r="AQ15" s="207">
        <v>-1714</v>
      </c>
    </row>
    <row r="16" spans="1:43" s="28" customFormat="1">
      <c r="A16" s="24" t="s">
        <v>23</v>
      </c>
      <c r="B16" s="29">
        <v>0</v>
      </c>
      <c r="C16" s="29">
        <v>0</v>
      </c>
      <c r="D16" s="29">
        <v>0</v>
      </c>
      <c r="E16" s="29">
        <v>10007</v>
      </c>
      <c r="F16" s="23">
        <v>10007</v>
      </c>
      <c r="G16" s="29">
        <v>0</v>
      </c>
      <c r="H16" s="29">
        <v>0</v>
      </c>
      <c r="I16" s="29">
        <v>0</v>
      </c>
      <c r="J16" s="29">
        <v>53701</v>
      </c>
      <c r="K16" s="23">
        <v>53701</v>
      </c>
      <c r="L16" s="29">
        <v>0</v>
      </c>
      <c r="M16" s="29">
        <v>0</v>
      </c>
      <c r="N16" s="29">
        <v>0</v>
      </c>
      <c r="O16" s="29">
        <v>0</v>
      </c>
      <c r="P16" s="23">
        <v>0</v>
      </c>
      <c r="Q16" s="29">
        <v>0</v>
      </c>
      <c r="R16" s="29">
        <v>0</v>
      </c>
      <c r="S16" s="29">
        <v>0</v>
      </c>
      <c r="T16" s="29">
        <v>857</v>
      </c>
      <c r="U16" s="23">
        <v>857</v>
      </c>
      <c r="V16" s="29">
        <v>0</v>
      </c>
      <c r="W16" s="29">
        <v>0</v>
      </c>
      <c r="X16" s="29">
        <v>0</v>
      </c>
      <c r="Y16" s="29">
        <v>-3078</v>
      </c>
      <c r="Z16" s="23">
        <v>-3078</v>
      </c>
      <c r="AA16" s="29">
        <v>0</v>
      </c>
      <c r="AB16" s="29">
        <v>0</v>
      </c>
      <c r="AC16" s="29">
        <v>0</v>
      </c>
      <c r="AD16" s="29">
        <v>0</v>
      </c>
      <c r="AE16" s="23">
        <v>0</v>
      </c>
      <c r="AF16" s="29">
        <v>0</v>
      </c>
      <c r="AG16" s="29">
        <v>0</v>
      </c>
      <c r="AH16" s="29">
        <v>0</v>
      </c>
      <c r="AI16" s="207">
        <v>0</v>
      </c>
      <c r="AJ16" s="23">
        <v>0</v>
      </c>
      <c r="AK16" s="207">
        <v>0</v>
      </c>
      <c r="AL16" s="207">
        <v>0</v>
      </c>
      <c r="AM16" s="207">
        <v>0</v>
      </c>
      <c r="AN16" s="207">
        <v>1330</v>
      </c>
      <c r="AO16" s="23">
        <v>1330</v>
      </c>
      <c r="AP16" s="207" t="s">
        <v>289</v>
      </c>
      <c r="AQ16" s="207">
        <v>0</v>
      </c>
    </row>
    <row r="17" spans="1:43">
      <c r="A17" s="26"/>
      <c r="B17" s="30"/>
      <c r="C17" s="30"/>
      <c r="D17" s="30"/>
      <c r="E17" s="30"/>
      <c r="F17" s="21"/>
      <c r="G17" s="30"/>
      <c r="H17" s="30"/>
      <c r="I17" s="30"/>
      <c r="J17" s="30"/>
      <c r="K17" s="21"/>
      <c r="L17" s="30"/>
      <c r="M17" s="30"/>
      <c r="N17" s="30"/>
      <c r="O17" s="30"/>
      <c r="P17" s="21"/>
      <c r="Q17" s="30"/>
      <c r="R17" s="30"/>
      <c r="S17" s="30"/>
      <c r="T17" s="30"/>
      <c r="U17" s="21"/>
      <c r="V17" s="30"/>
      <c r="W17" s="30"/>
      <c r="X17" s="30"/>
      <c r="Y17" s="30"/>
      <c r="Z17" s="21"/>
      <c r="AA17" s="30"/>
      <c r="AB17" s="30"/>
      <c r="AC17" s="30"/>
      <c r="AD17" s="30"/>
      <c r="AE17" s="21"/>
      <c r="AF17" s="30"/>
      <c r="AG17" s="30"/>
      <c r="AH17" s="30"/>
      <c r="AI17" s="239"/>
      <c r="AJ17" s="21"/>
      <c r="AK17" s="239"/>
      <c r="AL17" s="239"/>
      <c r="AM17" s="239"/>
      <c r="AN17" s="239"/>
      <c r="AO17" s="21"/>
      <c r="AP17" s="239"/>
      <c r="AQ17" s="239"/>
    </row>
    <row r="18" spans="1:43">
      <c r="A18" s="31" t="s">
        <v>24</v>
      </c>
      <c r="B18" s="20">
        <v>1250</v>
      </c>
      <c r="C18" s="20">
        <v>4486</v>
      </c>
      <c r="D18" s="20">
        <v>2970</v>
      </c>
      <c r="E18" s="20">
        <v>6797</v>
      </c>
      <c r="F18" s="21">
        <v>15503</v>
      </c>
      <c r="G18" s="20">
        <v>2801</v>
      </c>
      <c r="H18" s="20">
        <v>1855</v>
      </c>
      <c r="I18" s="20">
        <v>-4226</v>
      </c>
      <c r="J18" s="20">
        <v>49768</v>
      </c>
      <c r="K18" s="21">
        <v>50198</v>
      </c>
      <c r="L18" s="20">
        <v>-3354</v>
      </c>
      <c r="M18" s="20">
        <v>-547</v>
      </c>
      <c r="N18" s="20">
        <v>14511</v>
      </c>
      <c r="O18" s="20">
        <v>20743</v>
      </c>
      <c r="P18" s="21">
        <v>31353</v>
      </c>
      <c r="Q18" s="20">
        <v>1347</v>
      </c>
      <c r="R18" s="20">
        <v>13696</v>
      </c>
      <c r="S18" s="20">
        <v>39260</v>
      </c>
      <c r="T18" s="20">
        <v>43016.000000000051</v>
      </c>
      <c r="U18" s="21">
        <v>97319.000000000058</v>
      </c>
      <c r="V18" s="20">
        <v>42718</v>
      </c>
      <c r="W18" s="20">
        <v>34153</v>
      </c>
      <c r="X18" s="20">
        <v>30645</v>
      </c>
      <c r="Y18" s="20">
        <v>48403</v>
      </c>
      <c r="Z18" s="21">
        <v>155919</v>
      </c>
      <c r="AA18" s="20">
        <v>41150</v>
      </c>
      <c r="AB18" s="20">
        <v>21404</v>
      </c>
      <c r="AC18" s="20">
        <v>7572.9999999999927</v>
      </c>
      <c r="AD18" s="20">
        <v>18104</v>
      </c>
      <c r="AE18" s="21">
        <v>88231</v>
      </c>
      <c r="AF18" s="20">
        <v>23856</v>
      </c>
      <c r="AG18" s="20">
        <v>15005</v>
      </c>
      <c r="AH18" s="20">
        <v>16571</v>
      </c>
      <c r="AI18" s="68">
        <v>31592</v>
      </c>
      <c r="AJ18" s="21">
        <v>87025</v>
      </c>
      <c r="AK18" s="68">
        <v>36460</v>
      </c>
      <c r="AL18" s="68">
        <v>40826</v>
      </c>
      <c r="AM18" s="68">
        <v>60965</v>
      </c>
      <c r="AN18" s="68">
        <v>67115</v>
      </c>
      <c r="AO18" s="21">
        <v>205366.2227809538</v>
      </c>
      <c r="AP18" s="68">
        <v>67416</v>
      </c>
      <c r="AQ18" s="68">
        <v>90941</v>
      </c>
    </row>
    <row r="19" spans="1:43" ht="15.6" customHeight="1">
      <c r="A19" s="31"/>
      <c r="B19" s="32"/>
      <c r="C19" s="32"/>
      <c r="D19" s="32"/>
      <c r="E19" s="32"/>
      <c r="F19" s="21"/>
      <c r="G19" s="32"/>
      <c r="H19" s="32"/>
      <c r="I19" s="32"/>
      <c r="J19" s="32"/>
      <c r="K19" s="21"/>
      <c r="L19" s="32"/>
      <c r="M19" s="32"/>
      <c r="N19" s="32"/>
      <c r="O19" s="32"/>
      <c r="P19" s="21"/>
      <c r="Q19" s="32"/>
      <c r="R19" s="32"/>
      <c r="S19" s="32"/>
      <c r="T19" s="32"/>
      <c r="U19" s="21"/>
      <c r="V19" s="32"/>
      <c r="W19" s="32"/>
      <c r="X19" s="32"/>
      <c r="Y19" s="32"/>
      <c r="Z19" s="21"/>
      <c r="AA19" s="32"/>
      <c r="AB19" s="32"/>
      <c r="AC19" s="32"/>
      <c r="AD19" s="32"/>
      <c r="AE19" s="21"/>
      <c r="AF19" s="32"/>
      <c r="AG19" s="32"/>
      <c r="AH19" s="32"/>
      <c r="AI19" s="240"/>
      <c r="AJ19" s="21"/>
      <c r="AK19" s="240"/>
      <c r="AL19" s="240"/>
      <c r="AM19" s="240"/>
      <c r="AN19" s="240"/>
      <c r="AO19" s="21"/>
      <c r="AP19" s="240"/>
      <c r="AQ19" s="240"/>
    </row>
    <row r="20" spans="1:43">
      <c r="A20" s="33" t="s">
        <v>25</v>
      </c>
      <c r="B20" s="27">
        <v>-1150</v>
      </c>
      <c r="C20" s="27">
        <v>-647</v>
      </c>
      <c r="D20" s="27">
        <v>-1207</v>
      </c>
      <c r="E20" s="27">
        <v>-548</v>
      </c>
      <c r="F20" s="23">
        <v>-3552</v>
      </c>
      <c r="G20" s="27">
        <v>-985</v>
      </c>
      <c r="H20" s="27">
        <v>-723</v>
      </c>
      <c r="I20" s="27">
        <v>-1358</v>
      </c>
      <c r="J20" s="27">
        <v>-526</v>
      </c>
      <c r="K20" s="23">
        <v>-3592</v>
      </c>
      <c r="L20" s="27">
        <v>-1047</v>
      </c>
      <c r="M20" s="27">
        <v>-1208</v>
      </c>
      <c r="N20" s="27">
        <v>-1608</v>
      </c>
      <c r="O20" s="27">
        <v>-3939</v>
      </c>
      <c r="P20" s="23">
        <v>-7802</v>
      </c>
      <c r="Q20" s="27">
        <v>-1722</v>
      </c>
      <c r="R20" s="27">
        <v>-2500</v>
      </c>
      <c r="S20" s="27">
        <v>-2961</v>
      </c>
      <c r="T20" s="27">
        <v>-2954</v>
      </c>
      <c r="U20" s="23">
        <v>-10137</v>
      </c>
      <c r="V20" s="27">
        <v>-3723</v>
      </c>
      <c r="W20" s="27">
        <v>1272</v>
      </c>
      <c r="X20" s="27">
        <v>-5065</v>
      </c>
      <c r="Y20" s="27">
        <v>-673</v>
      </c>
      <c r="Z20" s="23">
        <v>-8189</v>
      </c>
      <c r="AA20" s="27">
        <v>9086</v>
      </c>
      <c r="AB20" s="27">
        <v>-9266</v>
      </c>
      <c r="AC20" s="27">
        <v>-5912</v>
      </c>
      <c r="AD20" s="27">
        <v>-1305</v>
      </c>
      <c r="AE20" s="23">
        <v>-7397</v>
      </c>
      <c r="AF20" s="27">
        <v>-3904</v>
      </c>
      <c r="AG20" s="27">
        <v>-3124</v>
      </c>
      <c r="AH20" s="27">
        <v>-5476.9374051320665</v>
      </c>
      <c r="AI20" s="27">
        <v>-36874</v>
      </c>
      <c r="AJ20" s="23">
        <v>-49378.937405132063</v>
      </c>
      <c r="AK20" s="27">
        <v>-34095</v>
      </c>
      <c r="AL20" s="27">
        <v>-45102</v>
      </c>
      <c r="AM20" s="27">
        <v>-62691</v>
      </c>
      <c r="AN20" s="27">
        <v>-9791</v>
      </c>
      <c r="AO20" s="23">
        <v>-151679</v>
      </c>
      <c r="AP20" s="27">
        <v>-121611</v>
      </c>
      <c r="AQ20" s="27">
        <v>-59630</v>
      </c>
    </row>
    <row r="21" spans="1:43">
      <c r="A21" s="33" t="s">
        <v>26</v>
      </c>
      <c r="B21" s="29">
        <v>-3881</v>
      </c>
      <c r="C21" s="29">
        <v>3374</v>
      </c>
      <c r="D21" s="29">
        <v>4210</v>
      </c>
      <c r="E21" s="29">
        <v>79</v>
      </c>
      <c r="F21" s="23">
        <v>3782</v>
      </c>
      <c r="G21" s="29">
        <v>10495</v>
      </c>
      <c r="H21" s="29">
        <v>-2635</v>
      </c>
      <c r="I21" s="29">
        <v>3679</v>
      </c>
      <c r="J21" s="29">
        <v>-774</v>
      </c>
      <c r="K21" s="23">
        <v>10765</v>
      </c>
      <c r="L21" s="29">
        <v>160</v>
      </c>
      <c r="M21" s="29">
        <v>-2361</v>
      </c>
      <c r="N21" s="29">
        <v>-4692</v>
      </c>
      <c r="O21" s="29">
        <v>-1314</v>
      </c>
      <c r="P21" s="23">
        <v>-8207</v>
      </c>
      <c r="Q21" s="29">
        <v>-6569</v>
      </c>
      <c r="R21" s="29">
        <v>-7109</v>
      </c>
      <c r="S21" s="29">
        <v>-1474</v>
      </c>
      <c r="T21" s="29">
        <v>3454</v>
      </c>
      <c r="U21" s="23">
        <v>-11698</v>
      </c>
      <c r="V21" s="29">
        <v>-8787</v>
      </c>
      <c r="W21" s="29">
        <v>1519</v>
      </c>
      <c r="X21" s="29">
        <v>-33</v>
      </c>
      <c r="Y21" s="27">
        <v>7470</v>
      </c>
      <c r="Z21" s="23">
        <v>169</v>
      </c>
      <c r="AA21" s="29">
        <v>-377</v>
      </c>
      <c r="AB21" s="29">
        <v>-232</v>
      </c>
      <c r="AC21" s="29">
        <v>3330</v>
      </c>
      <c r="AD21" s="27">
        <v>-1564</v>
      </c>
      <c r="AE21" s="23">
        <v>1157</v>
      </c>
      <c r="AF21" s="29">
        <v>-523</v>
      </c>
      <c r="AG21" s="29">
        <v>1742</v>
      </c>
      <c r="AH21" s="29">
        <v>4517.4004682856194</v>
      </c>
      <c r="AI21" s="207">
        <v>-5077</v>
      </c>
      <c r="AJ21" s="23">
        <v>659.40046828561935</v>
      </c>
      <c r="AK21" s="207">
        <v>-594</v>
      </c>
      <c r="AL21" s="207">
        <v>1</v>
      </c>
      <c r="AM21" s="207">
        <v>-359</v>
      </c>
      <c r="AN21" s="207">
        <v>-315</v>
      </c>
      <c r="AO21" s="23">
        <v>-1267</v>
      </c>
      <c r="AP21" s="207">
        <v>-754</v>
      </c>
      <c r="AQ21" s="207">
        <v>61</v>
      </c>
    </row>
    <row r="22" spans="1:43">
      <c r="A22" s="33"/>
      <c r="B22" s="34"/>
      <c r="C22" s="34"/>
      <c r="D22" s="34"/>
      <c r="E22" s="34"/>
      <c r="F22" s="21"/>
      <c r="G22" s="34"/>
      <c r="H22" s="34"/>
      <c r="I22" s="34"/>
      <c r="J22" s="34"/>
      <c r="K22" s="21"/>
      <c r="L22" s="34"/>
      <c r="M22" s="34"/>
      <c r="N22" s="34"/>
      <c r="O22" s="34"/>
      <c r="P22" s="21"/>
      <c r="Q22" s="34"/>
      <c r="R22" s="34"/>
      <c r="S22" s="34"/>
      <c r="T22" s="34"/>
      <c r="U22" s="21"/>
      <c r="V22" s="34"/>
      <c r="W22" s="34"/>
      <c r="X22" s="34"/>
      <c r="Y22" s="34"/>
      <c r="Z22" s="21"/>
      <c r="AA22" s="34"/>
      <c r="AB22" s="34"/>
      <c r="AC22" s="34"/>
      <c r="AD22" s="34"/>
      <c r="AE22" s="21"/>
      <c r="AF22" s="34"/>
      <c r="AG22" s="34"/>
      <c r="AH22" s="34"/>
      <c r="AI22" s="240"/>
      <c r="AJ22" s="21"/>
      <c r="AK22" s="240"/>
      <c r="AL22" s="240"/>
      <c r="AM22" s="240"/>
      <c r="AN22" s="240"/>
      <c r="AO22" s="21"/>
      <c r="AP22" s="240"/>
      <c r="AQ22" s="240"/>
    </row>
    <row r="23" spans="1:43">
      <c r="A23" s="31" t="s">
        <v>27</v>
      </c>
      <c r="B23" s="20">
        <v>-3781</v>
      </c>
      <c r="C23" s="20">
        <v>7213</v>
      </c>
      <c r="D23" s="20">
        <v>5973</v>
      </c>
      <c r="E23" s="20">
        <v>6328</v>
      </c>
      <c r="F23" s="21">
        <v>15733</v>
      </c>
      <c r="G23" s="20">
        <v>12311</v>
      </c>
      <c r="H23" s="20">
        <v>-1503</v>
      </c>
      <c r="I23" s="20">
        <v>-1905</v>
      </c>
      <c r="J23" s="20">
        <v>48468</v>
      </c>
      <c r="K23" s="21">
        <v>57371</v>
      </c>
      <c r="L23" s="20">
        <v>-4241</v>
      </c>
      <c r="M23" s="20">
        <v>-4116</v>
      </c>
      <c r="N23" s="20">
        <v>8211</v>
      </c>
      <c r="O23" s="20">
        <v>15490</v>
      </c>
      <c r="P23" s="21">
        <v>15344</v>
      </c>
      <c r="Q23" s="20">
        <v>-6944</v>
      </c>
      <c r="R23" s="20">
        <v>4087</v>
      </c>
      <c r="S23" s="20">
        <v>34825</v>
      </c>
      <c r="T23" s="20">
        <v>43516.000000000051</v>
      </c>
      <c r="U23" s="21">
        <v>75484.000000000058</v>
      </c>
      <c r="V23" s="20">
        <v>30208</v>
      </c>
      <c r="W23" s="20">
        <v>36944</v>
      </c>
      <c r="X23" s="20">
        <v>25547</v>
      </c>
      <c r="Y23" s="20">
        <v>55200</v>
      </c>
      <c r="Z23" s="21">
        <v>147899</v>
      </c>
      <c r="AA23" s="20">
        <v>49859</v>
      </c>
      <c r="AB23" s="20">
        <v>11906</v>
      </c>
      <c r="AC23" s="20">
        <v>4990.9999999999927</v>
      </c>
      <c r="AD23" s="20">
        <v>15235</v>
      </c>
      <c r="AE23" s="21">
        <v>81991</v>
      </c>
      <c r="AF23" s="20">
        <v>19429</v>
      </c>
      <c r="AG23" s="20">
        <v>13623</v>
      </c>
      <c r="AH23" s="20">
        <v>15611.463063153553</v>
      </c>
      <c r="AI23" s="68">
        <v>-10359</v>
      </c>
      <c r="AJ23" s="21">
        <v>38304.463063153555</v>
      </c>
      <c r="AK23" s="68">
        <v>1771</v>
      </c>
      <c r="AL23" s="68">
        <v>-4275</v>
      </c>
      <c r="AM23" s="68">
        <v>-2085</v>
      </c>
      <c r="AN23" s="68">
        <v>57009</v>
      </c>
      <c r="AO23" s="21">
        <v>52420.222780953802</v>
      </c>
      <c r="AP23" s="68">
        <v>-54949</v>
      </c>
      <c r="AQ23" s="68">
        <v>31372</v>
      </c>
    </row>
    <row r="24" spans="1:43">
      <c r="A24" s="33"/>
      <c r="B24" s="25"/>
      <c r="C24" s="25"/>
      <c r="D24" s="25"/>
      <c r="E24" s="25"/>
      <c r="F24" s="21"/>
      <c r="G24" s="25"/>
      <c r="H24" s="25"/>
      <c r="I24" s="25"/>
      <c r="J24" s="25"/>
      <c r="K24" s="21"/>
      <c r="L24" s="25"/>
      <c r="M24" s="25"/>
      <c r="N24" s="25"/>
      <c r="O24" s="25"/>
      <c r="P24" s="21"/>
      <c r="Q24" s="25"/>
      <c r="R24" s="25"/>
      <c r="S24" s="25"/>
      <c r="T24" s="25"/>
      <c r="U24" s="21"/>
      <c r="V24" s="25"/>
      <c r="W24" s="25"/>
      <c r="X24" s="25"/>
      <c r="Y24" s="25"/>
      <c r="Z24" s="21"/>
      <c r="AA24" s="25"/>
      <c r="AB24" s="25"/>
      <c r="AC24" s="25"/>
      <c r="AD24" s="25"/>
      <c r="AE24" s="21"/>
      <c r="AF24" s="25"/>
      <c r="AG24" s="25"/>
      <c r="AH24" s="25"/>
      <c r="AI24" s="25"/>
      <c r="AJ24" s="21"/>
      <c r="AK24" s="25"/>
      <c r="AL24" s="25"/>
      <c r="AM24" s="25"/>
      <c r="AN24" s="25"/>
      <c r="AO24" s="21"/>
      <c r="AP24" s="25"/>
      <c r="AQ24" s="25"/>
    </row>
    <row r="25" spans="1:43">
      <c r="A25" s="33" t="s">
        <v>28</v>
      </c>
      <c r="B25" s="29">
        <v>-1242</v>
      </c>
      <c r="C25" s="29">
        <v>-2971</v>
      </c>
      <c r="D25" s="29">
        <v>-1379</v>
      </c>
      <c r="E25" s="29">
        <v>40</v>
      </c>
      <c r="F25" s="23">
        <v>-5552</v>
      </c>
      <c r="G25" s="29">
        <v>-1031</v>
      </c>
      <c r="H25" s="29">
        <v>-3827</v>
      </c>
      <c r="I25" s="29">
        <v>2742</v>
      </c>
      <c r="J25" s="29">
        <v>-3290</v>
      </c>
      <c r="K25" s="23">
        <v>-5406</v>
      </c>
      <c r="L25" s="29">
        <v>-1042</v>
      </c>
      <c r="M25" s="29">
        <v>-439</v>
      </c>
      <c r="N25" s="29">
        <v>-3272</v>
      </c>
      <c r="O25" s="29"/>
      <c r="P25" s="23">
        <v>-4753</v>
      </c>
      <c r="Q25" s="29">
        <v>-1227</v>
      </c>
      <c r="R25" s="29">
        <v>-1437</v>
      </c>
      <c r="S25" s="29">
        <v>-10340</v>
      </c>
      <c r="T25" s="29">
        <v>-10451</v>
      </c>
      <c r="U25" s="23">
        <v>-23455</v>
      </c>
      <c r="V25" s="29">
        <v>-9260</v>
      </c>
      <c r="W25" s="29">
        <v>-7869</v>
      </c>
      <c r="X25" s="29">
        <v>-8240</v>
      </c>
      <c r="Y25" s="29">
        <v>-7072</v>
      </c>
      <c r="Z25" s="23">
        <v>-32440</v>
      </c>
      <c r="AA25" s="29">
        <v>-13726</v>
      </c>
      <c r="AB25" s="29">
        <v>-7259</v>
      </c>
      <c r="AC25" s="29">
        <v>-2099</v>
      </c>
      <c r="AD25" s="29">
        <v>-3748</v>
      </c>
      <c r="AE25" s="23">
        <v>-26832</v>
      </c>
      <c r="AF25" s="29">
        <v>-5609</v>
      </c>
      <c r="AG25" s="29">
        <v>-4833</v>
      </c>
      <c r="AH25" s="29">
        <v>-6758</v>
      </c>
      <c r="AI25" s="207">
        <v>-1598</v>
      </c>
      <c r="AJ25" s="23">
        <v>-18798</v>
      </c>
      <c r="AK25" s="207">
        <v>-10143</v>
      </c>
      <c r="AL25" s="207">
        <v>-14612</v>
      </c>
      <c r="AM25" s="207">
        <v>-11833</v>
      </c>
      <c r="AN25" s="207">
        <v>-16383</v>
      </c>
      <c r="AO25" s="23">
        <v>-52971</v>
      </c>
      <c r="AP25" s="207">
        <v>-20814</v>
      </c>
      <c r="AQ25" s="207">
        <v>-29551</v>
      </c>
    </row>
    <row r="26" spans="1:43">
      <c r="A26" s="33" t="s">
        <v>29</v>
      </c>
      <c r="B26" s="35">
        <v>0</v>
      </c>
      <c r="C26" s="35">
        <v>0</v>
      </c>
      <c r="D26" s="35">
        <v>0</v>
      </c>
      <c r="E26" s="35">
        <v>0</v>
      </c>
      <c r="F26" s="23">
        <v>0</v>
      </c>
      <c r="G26" s="35">
        <v>0</v>
      </c>
      <c r="H26" s="35">
        <v>0</v>
      </c>
      <c r="I26" s="35">
        <v>0</v>
      </c>
      <c r="J26" s="35">
        <v>0</v>
      </c>
      <c r="K26" s="23">
        <v>0</v>
      </c>
      <c r="L26" s="35">
        <v>560</v>
      </c>
      <c r="M26" s="35">
        <v>641</v>
      </c>
      <c r="N26" s="35">
        <v>-1140</v>
      </c>
      <c r="O26" s="35">
        <v>14235</v>
      </c>
      <c r="P26" s="23">
        <v>14296</v>
      </c>
      <c r="Q26" s="35">
        <v>-9568</v>
      </c>
      <c r="R26" s="35">
        <v>1074</v>
      </c>
      <c r="S26" s="35">
        <v>105</v>
      </c>
      <c r="T26" s="35">
        <v>24837</v>
      </c>
      <c r="U26" s="23">
        <v>16448</v>
      </c>
      <c r="V26" s="35">
        <v>-6989</v>
      </c>
      <c r="W26" s="35">
        <v>-3041</v>
      </c>
      <c r="X26" s="35">
        <v>-6117</v>
      </c>
      <c r="Y26" s="35">
        <v>-6649</v>
      </c>
      <c r="Z26" s="23">
        <v>-22796</v>
      </c>
      <c r="AA26" s="35">
        <v>4056</v>
      </c>
      <c r="AB26" s="35">
        <v>-972</v>
      </c>
      <c r="AC26" s="35">
        <v>-2822</v>
      </c>
      <c r="AD26" s="35">
        <v>826</v>
      </c>
      <c r="AE26" s="23">
        <v>1088</v>
      </c>
      <c r="AF26" s="35">
        <v>4839</v>
      </c>
      <c r="AG26" s="35">
        <v>2579</v>
      </c>
      <c r="AH26" s="35">
        <v>-1095</v>
      </c>
      <c r="AI26" s="35">
        <v>6049</v>
      </c>
      <c r="AJ26" s="23">
        <v>12372</v>
      </c>
      <c r="AK26" s="35">
        <v>-845</v>
      </c>
      <c r="AL26" s="35">
        <v>-6888</v>
      </c>
      <c r="AM26" s="35">
        <v>1995</v>
      </c>
      <c r="AN26" s="35">
        <v>-23982</v>
      </c>
      <c r="AO26" s="23">
        <v>-29720</v>
      </c>
      <c r="AP26" s="35">
        <v>2514</v>
      </c>
      <c r="AQ26" s="35">
        <v>6326</v>
      </c>
    </row>
    <row r="27" spans="1:43">
      <c r="A27" s="33"/>
      <c r="B27" s="36"/>
      <c r="C27" s="36"/>
      <c r="D27" s="36"/>
      <c r="E27" s="36"/>
      <c r="F27" s="21"/>
      <c r="G27" s="36"/>
      <c r="H27" s="36"/>
      <c r="I27" s="36"/>
      <c r="J27" s="36"/>
      <c r="K27" s="21"/>
      <c r="L27" s="36"/>
      <c r="M27" s="36"/>
      <c r="N27" s="36"/>
      <c r="O27" s="36"/>
      <c r="P27" s="21"/>
      <c r="Q27" s="36"/>
      <c r="R27" s="36"/>
      <c r="S27" s="36"/>
      <c r="T27" s="36"/>
      <c r="U27" s="21"/>
      <c r="V27" s="36"/>
      <c r="W27" s="36"/>
      <c r="X27" s="36"/>
      <c r="Y27" s="36"/>
      <c r="Z27" s="21"/>
      <c r="AA27" s="36"/>
      <c r="AB27" s="36"/>
      <c r="AC27" s="36"/>
      <c r="AD27" s="36"/>
      <c r="AE27" s="21"/>
      <c r="AF27" s="36"/>
      <c r="AG27" s="36"/>
      <c r="AH27" s="36"/>
      <c r="AI27" s="36"/>
      <c r="AJ27" s="21"/>
      <c r="AK27" s="36"/>
      <c r="AL27" s="36"/>
      <c r="AM27" s="36"/>
      <c r="AN27" s="36"/>
      <c r="AO27" s="21"/>
      <c r="AP27" s="36"/>
      <c r="AQ27" s="36"/>
    </row>
    <row r="28" spans="1:43">
      <c r="A28" s="31" t="s">
        <v>30</v>
      </c>
      <c r="B28" s="36">
        <v>0</v>
      </c>
      <c r="C28" s="36">
        <v>0</v>
      </c>
      <c r="D28" s="36">
        <v>0</v>
      </c>
      <c r="E28" s="36">
        <v>0</v>
      </c>
      <c r="F28" s="21">
        <v>0</v>
      </c>
      <c r="G28" s="36">
        <v>0</v>
      </c>
      <c r="H28" s="36">
        <v>0</v>
      </c>
      <c r="I28" s="36">
        <v>0</v>
      </c>
      <c r="J28" s="36">
        <v>0</v>
      </c>
      <c r="K28" s="21">
        <v>0</v>
      </c>
      <c r="L28" s="36">
        <v>0</v>
      </c>
      <c r="M28" s="36">
        <v>0</v>
      </c>
      <c r="N28" s="36">
        <v>0</v>
      </c>
      <c r="O28" s="36">
        <v>0</v>
      </c>
      <c r="P28" s="21">
        <v>0</v>
      </c>
      <c r="Q28" s="36">
        <v>0</v>
      </c>
      <c r="R28" s="36">
        <v>0</v>
      </c>
      <c r="S28" s="36">
        <v>0</v>
      </c>
      <c r="T28" s="36">
        <v>0</v>
      </c>
      <c r="U28" s="21">
        <v>0</v>
      </c>
      <c r="V28" s="35">
        <v>-10701</v>
      </c>
      <c r="W28" s="35">
        <v>-4491</v>
      </c>
      <c r="X28" s="35">
        <v>-25771</v>
      </c>
      <c r="Y28" s="35">
        <v>-8197</v>
      </c>
      <c r="Z28" s="23">
        <v>-49160</v>
      </c>
      <c r="AA28" s="35">
        <v>-1023</v>
      </c>
      <c r="AB28" s="35">
        <v>11273</v>
      </c>
      <c r="AC28" s="37">
        <v>0</v>
      </c>
      <c r="AD28" s="37">
        <v>0</v>
      </c>
      <c r="AE28" s="23">
        <v>10250</v>
      </c>
      <c r="AF28" s="36">
        <v>0</v>
      </c>
      <c r="AG28" s="36">
        <v>0</v>
      </c>
      <c r="AH28" s="36">
        <v>0</v>
      </c>
      <c r="AI28" s="36">
        <v>0</v>
      </c>
      <c r="AJ28" s="21">
        <v>0</v>
      </c>
      <c r="AK28" s="36">
        <v>0</v>
      </c>
      <c r="AL28" s="36">
        <v>0</v>
      </c>
      <c r="AM28" s="36"/>
      <c r="AN28" s="36"/>
      <c r="AO28" s="21"/>
      <c r="AP28" s="36"/>
      <c r="AQ28" s="36"/>
    </row>
    <row r="29" spans="1:43">
      <c r="A29" s="33"/>
      <c r="B29" s="36"/>
      <c r="C29" s="36"/>
      <c r="D29" s="36"/>
      <c r="E29" s="36"/>
      <c r="F29" s="21"/>
      <c r="G29" s="36"/>
      <c r="H29" s="36"/>
      <c r="I29" s="36"/>
      <c r="J29" s="36"/>
      <c r="K29" s="21"/>
      <c r="L29" s="36"/>
      <c r="M29" s="36"/>
      <c r="N29" s="36"/>
      <c r="O29" s="36"/>
      <c r="P29" s="21"/>
      <c r="Q29" s="36"/>
      <c r="R29" s="36"/>
      <c r="S29" s="36"/>
      <c r="T29" s="36"/>
      <c r="U29" s="21"/>
      <c r="V29" s="36"/>
      <c r="W29" s="36"/>
      <c r="X29" s="36"/>
      <c r="Y29" s="36"/>
      <c r="Z29" s="21"/>
      <c r="AA29" s="36"/>
      <c r="AB29" s="36"/>
      <c r="AC29" s="36"/>
      <c r="AD29" s="36"/>
      <c r="AE29" s="21"/>
      <c r="AF29" s="36"/>
      <c r="AG29" s="36"/>
      <c r="AH29" s="36"/>
      <c r="AI29" s="36"/>
      <c r="AJ29" s="21"/>
      <c r="AK29" s="36"/>
      <c r="AL29" s="36"/>
      <c r="AM29" s="36"/>
      <c r="AN29" s="36"/>
      <c r="AO29" s="21"/>
      <c r="AP29" s="36"/>
      <c r="AQ29" s="36"/>
    </row>
    <row r="30" spans="1:43">
      <c r="A30" s="31" t="s">
        <v>31</v>
      </c>
      <c r="B30" s="38">
        <v>-5023</v>
      </c>
      <c r="C30" s="38">
        <v>4242</v>
      </c>
      <c r="D30" s="38">
        <v>4594</v>
      </c>
      <c r="E30" s="38">
        <v>6368</v>
      </c>
      <c r="F30" s="21">
        <v>10181</v>
      </c>
      <c r="G30" s="38">
        <v>11280</v>
      </c>
      <c r="H30" s="38">
        <v>-5330</v>
      </c>
      <c r="I30" s="38">
        <v>837</v>
      </c>
      <c r="J30" s="38">
        <v>45178</v>
      </c>
      <c r="K30" s="21">
        <v>51965</v>
      </c>
      <c r="L30" s="38">
        <v>-4723</v>
      </c>
      <c r="M30" s="38">
        <v>-3914</v>
      </c>
      <c r="N30" s="38">
        <v>3799</v>
      </c>
      <c r="O30" s="38">
        <v>29725</v>
      </c>
      <c r="P30" s="21">
        <v>24887</v>
      </c>
      <c r="Q30" s="38">
        <v>-17739</v>
      </c>
      <c r="R30" s="38">
        <v>3724</v>
      </c>
      <c r="S30" s="38">
        <v>24590</v>
      </c>
      <c r="T30" s="38">
        <v>57902.000000000051</v>
      </c>
      <c r="U30" s="21">
        <v>68477.000000000058</v>
      </c>
      <c r="V30" s="38">
        <v>3258</v>
      </c>
      <c r="W30" s="38">
        <v>21543</v>
      </c>
      <c r="X30" s="38">
        <v>-14581</v>
      </c>
      <c r="Y30" s="38">
        <v>33283</v>
      </c>
      <c r="Z30" s="21">
        <v>43503</v>
      </c>
      <c r="AA30" s="38">
        <v>39166</v>
      </c>
      <c r="AB30" s="38">
        <v>14948</v>
      </c>
      <c r="AC30" s="38">
        <v>69.999999999992724</v>
      </c>
      <c r="AD30" s="38">
        <v>12313</v>
      </c>
      <c r="AE30" s="21">
        <v>66497</v>
      </c>
      <c r="AF30" s="38">
        <v>18659</v>
      </c>
      <c r="AG30" s="38">
        <v>11369</v>
      </c>
      <c r="AH30" s="38">
        <v>7758.4630631535529</v>
      </c>
      <c r="AI30" s="38">
        <v>-5908</v>
      </c>
      <c r="AJ30" s="21">
        <v>31880</v>
      </c>
      <c r="AK30" s="38">
        <v>-9217</v>
      </c>
      <c r="AL30" s="38">
        <v>-25775</v>
      </c>
      <c r="AM30" s="38">
        <v>-11923</v>
      </c>
      <c r="AN30" s="38">
        <v>16644</v>
      </c>
      <c r="AO30" s="21">
        <v>-30270.777219046198</v>
      </c>
      <c r="AP30" s="38">
        <v>-73249</v>
      </c>
      <c r="AQ30" s="38">
        <v>8147</v>
      </c>
    </row>
    <row r="31" spans="1:43">
      <c r="A31" s="31"/>
      <c r="B31" s="38"/>
      <c r="C31" s="38"/>
      <c r="D31" s="38"/>
      <c r="E31" s="38"/>
      <c r="F31" s="21"/>
      <c r="G31" s="38"/>
      <c r="H31" s="38"/>
      <c r="I31" s="38"/>
      <c r="J31" s="38"/>
      <c r="K31" s="21"/>
      <c r="L31" s="38"/>
      <c r="M31" s="38"/>
      <c r="N31" s="38"/>
      <c r="O31" s="38"/>
      <c r="P31" s="21"/>
      <c r="Q31" s="38"/>
      <c r="R31" s="38"/>
      <c r="S31" s="38"/>
      <c r="T31" s="38"/>
      <c r="U31" s="21"/>
      <c r="V31" s="38"/>
      <c r="W31" s="38"/>
      <c r="X31" s="38"/>
      <c r="Y31" s="38"/>
      <c r="Z31" s="21"/>
      <c r="AA31" s="38"/>
      <c r="AB31" s="38"/>
      <c r="AC31" s="38"/>
      <c r="AD31" s="38"/>
      <c r="AE31" s="21"/>
      <c r="AF31" s="38"/>
      <c r="AG31" s="38"/>
      <c r="AH31" s="38"/>
      <c r="AI31" s="38"/>
      <c r="AJ31" s="21"/>
      <c r="AK31" s="38"/>
      <c r="AL31" s="38"/>
      <c r="AM31" s="38"/>
      <c r="AN31" s="38"/>
      <c r="AO31" s="21"/>
      <c r="AP31" s="38"/>
      <c r="AQ31" s="38"/>
    </row>
    <row r="32" spans="1:43">
      <c r="A32" s="24" t="s">
        <v>32</v>
      </c>
      <c r="B32" s="27">
        <v>2774</v>
      </c>
      <c r="C32" s="27">
        <v>2798</v>
      </c>
      <c r="D32" s="27">
        <v>2529</v>
      </c>
      <c r="E32" s="27">
        <v>5870</v>
      </c>
      <c r="F32" s="23">
        <v>13971</v>
      </c>
      <c r="G32" s="27">
        <v>4067</v>
      </c>
      <c r="H32" s="27">
        <v>4077</v>
      </c>
      <c r="I32" s="27">
        <v>3834</v>
      </c>
      <c r="J32" s="27">
        <v>3775</v>
      </c>
      <c r="K32" s="23">
        <v>15753</v>
      </c>
      <c r="L32" s="27">
        <v>5724</v>
      </c>
      <c r="M32" s="27">
        <v>4726</v>
      </c>
      <c r="N32" s="27">
        <v>5559</v>
      </c>
      <c r="O32" s="27">
        <v>6430</v>
      </c>
      <c r="P32" s="23">
        <v>22439</v>
      </c>
      <c r="Q32" s="27">
        <v>4467</v>
      </c>
      <c r="R32" s="27">
        <v>5286</v>
      </c>
      <c r="S32" s="27">
        <v>4907</v>
      </c>
      <c r="T32" s="27">
        <v>8285</v>
      </c>
      <c r="U32" s="23">
        <v>22945</v>
      </c>
      <c r="V32" s="27">
        <v>9704</v>
      </c>
      <c r="W32" s="27">
        <v>8439</v>
      </c>
      <c r="X32" s="27">
        <v>8499</v>
      </c>
      <c r="Y32" s="27">
        <v>8711</v>
      </c>
      <c r="Z32" s="23">
        <v>35353</v>
      </c>
      <c r="AA32" s="27">
        <v>9062</v>
      </c>
      <c r="AB32" s="27">
        <v>8918</v>
      </c>
      <c r="AC32" s="27">
        <v>9088</v>
      </c>
      <c r="AD32" s="27">
        <v>18480</v>
      </c>
      <c r="AE32" s="23">
        <v>45548</v>
      </c>
      <c r="AF32" s="27">
        <v>12748</v>
      </c>
      <c r="AG32" s="27">
        <v>11591</v>
      </c>
      <c r="AH32" s="27">
        <v>13449</v>
      </c>
      <c r="AI32" s="27">
        <v>9301</v>
      </c>
      <c r="AJ32" s="23">
        <v>47089</v>
      </c>
      <c r="AK32" s="27">
        <v>16748</v>
      </c>
      <c r="AL32" s="27">
        <v>15346</v>
      </c>
      <c r="AM32" s="27">
        <v>17009</v>
      </c>
      <c r="AN32" s="27">
        <v>13534</v>
      </c>
      <c r="AO32" s="23">
        <v>-62732</v>
      </c>
      <c r="AP32" s="27">
        <v>14063</v>
      </c>
      <c r="AQ32" s="27">
        <v>15283</v>
      </c>
    </row>
    <row r="33" spans="1:43">
      <c r="A33" s="39" t="s">
        <v>33</v>
      </c>
      <c r="B33" s="38">
        <v>4024</v>
      </c>
      <c r="C33" s="38">
        <v>7284</v>
      </c>
      <c r="D33" s="38">
        <v>5499</v>
      </c>
      <c r="E33" s="38">
        <v>12667</v>
      </c>
      <c r="F33" s="21">
        <v>29474</v>
      </c>
      <c r="G33" s="38">
        <v>6868</v>
      </c>
      <c r="H33" s="38">
        <v>5932</v>
      </c>
      <c r="I33" s="38">
        <v>-392</v>
      </c>
      <c r="J33" s="38">
        <v>-158</v>
      </c>
      <c r="K33" s="21">
        <v>12250</v>
      </c>
      <c r="L33" s="38">
        <v>2370</v>
      </c>
      <c r="M33" s="38">
        <v>4179</v>
      </c>
      <c r="N33" s="38">
        <v>20070</v>
      </c>
      <c r="O33" s="38">
        <v>27173</v>
      </c>
      <c r="P33" s="21">
        <v>53825</v>
      </c>
      <c r="Q33" s="38">
        <v>5814</v>
      </c>
      <c r="R33" s="38">
        <v>18982</v>
      </c>
      <c r="S33" s="38">
        <v>44167</v>
      </c>
      <c r="T33" s="38">
        <v>50444.000000000051</v>
      </c>
      <c r="U33" s="21">
        <v>119407.00000000006</v>
      </c>
      <c r="V33" s="38">
        <v>52422</v>
      </c>
      <c r="W33" s="38">
        <v>42592</v>
      </c>
      <c r="X33" s="38">
        <v>39144</v>
      </c>
      <c r="Y33" s="38">
        <v>57114</v>
      </c>
      <c r="Z33" s="21">
        <v>189980</v>
      </c>
      <c r="AA33" s="38">
        <v>50212</v>
      </c>
      <c r="AB33" s="38">
        <v>30322</v>
      </c>
      <c r="AC33" s="38">
        <v>16660.999999999993</v>
      </c>
      <c r="AD33" s="38">
        <v>36584</v>
      </c>
      <c r="AE33" s="21">
        <v>133779</v>
      </c>
      <c r="AF33" s="38">
        <v>36604</v>
      </c>
      <c r="AG33" s="38">
        <v>26596</v>
      </c>
      <c r="AH33" s="38">
        <v>30020</v>
      </c>
      <c r="AI33" s="38">
        <v>40893</v>
      </c>
      <c r="AJ33" s="21">
        <v>134107</v>
      </c>
      <c r="AK33" s="38">
        <v>53208</v>
      </c>
      <c r="AL33" s="38">
        <v>56172</v>
      </c>
      <c r="AM33" s="38">
        <v>78073</v>
      </c>
      <c r="AN33" s="38">
        <v>79319</v>
      </c>
      <c r="AO33" s="21">
        <v>266768</v>
      </c>
      <c r="AP33" s="38">
        <v>81479</v>
      </c>
      <c r="AQ33" s="38">
        <v>106224</v>
      </c>
    </row>
    <row r="34" spans="1:43">
      <c r="A34" s="39" t="s">
        <v>34</v>
      </c>
      <c r="B34" s="40">
        <v>0.115294252478368</v>
      </c>
      <c r="C34" s="40">
        <v>0.16462133025967862</v>
      </c>
      <c r="D34" s="40">
        <v>0.13806869539017777</v>
      </c>
      <c r="E34" s="40">
        <v>0.32702535240357311</v>
      </c>
      <c r="F34" s="41">
        <v>0.18688613983805821</v>
      </c>
      <c r="G34" s="40">
        <v>0.15254425515847456</v>
      </c>
      <c r="H34" s="40">
        <v>0.13083947240725219</v>
      </c>
      <c r="I34" s="40">
        <v>-1.1815770436460092E-2</v>
      </c>
      <c r="J34" s="40">
        <v>-4.6246158349187768E-3</v>
      </c>
      <c r="K34" s="41">
        <v>7.767815246477533E-2</v>
      </c>
      <c r="L34" s="40">
        <v>6.5368490732568396E-2</v>
      </c>
      <c r="M34" s="40">
        <v>8.2959463215150672E-2</v>
      </c>
      <c r="N34" s="40">
        <v>0.28704643945136515</v>
      </c>
      <c r="O34" s="40">
        <v>0.39011959283878656</v>
      </c>
      <c r="P34" s="41">
        <v>0.23795103491569483</v>
      </c>
      <c r="Q34" s="40">
        <v>0.11956566445934273</v>
      </c>
      <c r="R34" s="40">
        <v>0.31202945721142783</v>
      </c>
      <c r="S34" s="40">
        <v>0.49179360413326206</v>
      </c>
      <c r="T34" s="40">
        <v>0.50140150686837803</v>
      </c>
      <c r="U34" s="41">
        <v>0.39819057337415065</v>
      </c>
      <c r="V34" s="40">
        <v>0.45181252477892886</v>
      </c>
      <c r="W34" s="40">
        <v>0.40525985270890025</v>
      </c>
      <c r="X34" s="40">
        <v>0.40329692973418502</v>
      </c>
      <c r="Y34" s="40">
        <v>0.53971763905426096</v>
      </c>
      <c r="Z34" s="41">
        <v>0.44805969726843486</v>
      </c>
      <c r="AA34" s="40">
        <v>0.44721935231037802</v>
      </c>
      <c r="AB34" s="40">
        <v>0.32470230446329135</v>
      </c>
      <c r="AC34" s="40">
        <v>0.20521252879084595</v>
      </c>
      <c r="AD34" s="40">
        <v>0.34562116202172893</v>
      </c>
      <c r="AE34" s="41">
        <v>0.34066549698369492</v>
      </c>
      <c r="AF34" s="40">
        <v>0.37741140565230391</v>
      </c>
      <c r="AG34" s="40">
        <v>0.31307828134196586</v>
      </c>
      <c r="AH34" s="40">
        <v>0.27134270348443079</v>
      </c>
      <c r="AI34" s="241">
        <v>0.32892810604720002</v>
      </c>
      <c r="AJ34" s="41">
        <v>0.32169568283544497</v>
      </c>
      <c r="AK34" s="241">
        <v>0.40285285967382911</v>
      </c>
      <c r="AL34" s="241">
        <v>0.41791222444591586</v>
      </c>
      <c r="AM34" s="241">
        <v>0.49996477903648251</v>
      </c>
      <c r="AN34" s="241">
        <v>0.46245561664441426</v>
      </c>
      <c r="AO34" s="41">
        <v>0.44898117183331848</v>
      </c>
      <c r="AP34" s="241">
        <v>0.5</v>
      </c>
      <c r="AQ34" s="241">
        <v>0.55779369446953309</v>
      </c>
    </row>
    <row r="35" spans="1:43">
      <c r="A35" s="42"/>
      <c r="B35" s="43"/>
      <c r="C35" s="43"/>
      <c r="D35" s="43"/>
      <c r="E35" s="43"/>
      <c r="F35" s="44"/>
      <c r="G35" s="43"/>
      <c r="H35" s="43"/>
      <c r="I35" s="43"/>
      <c r="J35" s="43"/>
      <c r="K35" s="44"/>
      <c r="L35" s="43"/>
      <c r="M35" s="43"/>
      <c r="N35" s="43"/>
      <c r="O35" s="43"/>
      <c r="P35" s="44"/>
      <c r="Q35" s="43"/>
      <c r="R35" s="43"/>
      <c r="S35" s="43"/>
      <c r="T35" s="43"/>
      <c r="U35" s="44"/>
      <c r="V35" s="43"/>
      <c r="W35" s="43"/>
      <c r="X35" s="43"/>
      <c r="Y35" s="43"/>
      <c r="Z35" s="44"/>
      <c r="AA35" s="43"/>
      <c r="AB35" s="43"/>
      <c r="AC35" s="43"/>
      <c r="AD35" s="43"/>
      <c r="AE35" s="44"/>
      <c r="AF35" s="43"/>
      <c r="AG35" s="43"/>
      <c r="AH35" s="43"/>
      <c r="AI35" s="43"/>
      <c r="AJ35" s="44"/>
      <c r="AK35" s="43"/>
      <c r="AL35" s="43"/>
      <c r="AM35" s="43"/>
      <c r="AN35" s="43"/>
      <c r="AO35" s="44"/>
      <c r="AP35" s="43"/>
      <c r="AQ35" s="43"/>
    </row>
    <row r="36" spans="1:43">
      <c r="AQ36" s="28"/>
    </row>
  </sheetData>
  <mergeCells count="1">
    <mergeCell ref="B3:C3"/>
  </mergeCells>
  <phoneticPr fontId="2" type="noConversion"/>
  <hyperlinks>
    <hyperlink ref="B3" location="Index!A1" display="Back to Index" xr:uid="{79B713B3-B2E3-4E6B-8887-5B58A0175330}"/>
    <hyperlink ref="B3:C3" location="Índice!A1" display="Back to Index" xr:uid="{F36C3F2C-3E69-46B0-ADBE-81487F16D509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D0C0-0FD4-4FAE-B1EC-6D2811BEF27B}">
  <sheetPr codeName="Sheet6">
    <tabColor rgb="FF2D3D70"/>
  </sheetPr>
  <dimension ref="A2:AQ62"/>
  <sheetViews>
    <sheetView showGridLines="0" zoomScaleNormal="100" workbookViewId="0">
      <pane xSplit="1" topLeftCell="AH1" activePane="topRight" state="frozen"/>
      <selection activeCell="C30" sqref="C30"/>
      <selection pane="topRight" activeCell="C30" sqref="C30"/>
    </sheetView>
  </sheetViews>
  <sheetFormatPr defaultColWidth="9.77734375" defaultRowHeight="14.4"/>
  <cols>
    <col min="1" max="1" width="79.44140625" style="1" bestFit="1" customWidth="1"/>
    <col min="2" max="36" width="11" style="1" customWidth="1"/>
    <col min="37" max="40" width="11.6640625" style="1" customWidth="1"/>
    <col min="41" max="41" width="11" style="1" customWidth="1"/>
    <col min="42" max="43" width="11.6640625" style="1" customWidth="1"/>
    <col min="44" max="16384" width="9.77734375" style="1"/>
  </cols>
  <sheetData>
    <row r="2" spans="1:43" ht="15" thickBot="1"/>
    <row r="3" spans="1:43" ht="21.6" thickBot="1">
      <c r="B3" s="283" t="s">
        <v>16</v>
      </c>
      <c r="C3" s="284"/>
    </row>
    <row r="5" spans="1:43">
      <c r="A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36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>
      <c r="A8" s="17"/>
      <c r="F8" s="18"/>
      <c r="K8" s="18"/>
      <c r="P8" s="18"/>
      <c r="U8" s="18"/>
      <c r="Z8" s="18"/>
      <c r="AE8" s="18"/>
      <c r="AJ8" s="18"/>
      <c r="AO8" s="18"/>
    </row>
    <row r="9" spans="1:43">
      <c r="A9" s="49" t="s">
        <v>37</v>
      </c>
      <c r="B9" s="27">
        <v>11320</v>
      </c>
      <c r="C9" s="27">
        <v>15828</v>
      </c>
      <c r="D9" s="27">
        <v>10484</v>
      </c>
      <c r="E9" s="27">
        <v>11789</v>
      </c>
      <c r="F9" s="50">
        <v>11789</v>
      </c>
      <c r="G9" s="27">
        <v>32430</v>
      </c>
      <c r="H9" s="27">
        <v>37625</v>
      </c>
      <c r="I9" s="27">
        <v>29732</v>
      </c>
      <c r="J9" s="27">
        <v>10507</v>
      </c>
      <c r="K9" s="50">
        <v>10507</v>
      </c>
      <c r="L9" s="27">
        <v>18845</v>
      </c>
      <c r="M9" s="27">
        <v>15012</v>
      </c>
      <c r="N9" s="27">
        <v>23708</v>
      </c>
      <c r="O9" s="27">
        <v>38870</v>
      </c>
      <c r="P9" s="50">
        <v>38870</v>
      </c>
      <c r="Q9" s="27">
        <v>29698</v>
      </c>
      <c r="R9" s="27">
        <v>26390</v>
      </c>
      <c r="S9" s="27">
        <v>85718</v>
      </c>
      <c r="T9" s="27">
        <v>117778</v>
      </c>
      <c r="U9" s="50">
        <v>117778</v>
      </c>
      <c r="V9" s="27">
        <v>150774</v>
      </c>
      <c r="W9" s="27">
        <v>97661</v>
      </c>
      <c r="X9" s="27">
        <v>164848</v>
      </c>
      <c r="Y9" s="27">
        <v>161490</v>
      </c>
      <c r="Z9" s="50">
        <v>161490</v>
      </c>
      <c r="AA9" s="27">
        <v>193829</v>
      </c>
      <c r="AB9" s="27">
        <v>217938</v>
      </c>
      <c r="AC9" s="27">
        <v>120916</v>
      </c>
      <c r="AD9" s="27">
        <v>127901</v>
      </c>
      <c r="AE9" s="50">
        <v>127901</v>
      </c>
      <c r="AF9" s="27">
        <v>103400</v>
      </c>
      <c r="AG9" s="27">
        <v>110074</v>
      </c>
      <c r="AH9" s="27">
        <v>178989</v>
      </c>
      <c r="AI9" s="242">
        <v>237320</v>
      </c>
      <c r="AJ9" s="243">
        <f>AI9</f>
        <v>237320</v>
      </c>
      <c r="AK9" s="27">
        <v>214066</v>
      </c>
      <c r="AL9" s="27">
        <v>191963</v>
      </c>
      <c r="AM9" s="27">
        <v>195979</v>
      </c>
      <c r="AN9" s="27">
        <v>270189</v>
      </c>
      <c r="AO9" s="243">
        <f>AN9</f>
        <v>270189</v>
      </c>
      <c r="AP9" s="27">
        <v>198066</v>
      </c>
      <c r="AQ9" s="27">
        <v>167938</v>
      </c>
    </row>
    <row r="10" spans="1:43">
      <c r="A10" s="49" t="s">
        <v>38</v>
      </c>
      <c r="B10" s="27">
        <v>0</v>
      </c>
      <c r="C10" s="27">
        <v>0</v>
      </c>
      <c r="D10" s="27">
        <v>0</v>
      </c>
      <c r="E10" s="27">
        <v>0</v>
      </c>
      <c r="F10" s="50">
        <v>0</v>
      </c>
      <c r="G10" s="27">
        <v>0</v>
      </c>
      <c r="H10" s="27">
        <v>0</v>
      </c>
      <c r="I10" s="27">
        <v>0</v>
      </c>
      <c r="J10" s="27">
        <v>0</v>
      </c>
      <c r="K10" s="50">
        <v>0</v>
      </c>
      <c r="L10" s="27">
        <v>0</v>
      </c>
      <c r="M10" s="27">
        <v>0</v>
      </c>
      <c r="N10" s="27">
        <v>0</v>
      </c>
      <c r="O10" s="27">
        <v>230</v>
      </c>
      <c r="P10" s="50">
        <v>230</v>
      </c>
      <c r="Q10" s="27">
        <v>179</v>
      </c>
      <c r="R10" s="27">
        <v>188</v>
      </c>
      <c r="S10" s="27">
        <v>194</v>
      </c>
      <c r="T10" s="27">
        <v>341</v>
      </c>
      <c r="U10" s="50">
        <v>341</v>
      </c>
      <c r="V10" s="27">
        <v>334</v>
      </c>
      <c r="W10" s="27">
        <v>342</v>
      </c>
      <c r="X10" s="27">
        <v>335</v>
      </c>
      <c r="Y10" s="27">
        <v>944</v>
      </c>
      <c r="Z10" s="50">
        <v>944</v>
      </c>
      <c r="AA10" s="27">
        <v>2472</v>
      </c>
      <c r="AB10" s="27">
        <v>601</v>
      </c>
      <c r="AC10" s="27">
        <v>600</v>
      </c>
      <c r="AD10" s="27">
        <v>600</v>
      </c>
      <c r="AE10" s="50">
        <v>600</v>
      </c>
      <c r="AF10" s="27">
        <v>0</v>
      </c>
      <c r="AG10" s="27">
        <v>0</v>
      </c>
      <c r="AH10" s="27">
        <v>0</v>
      </c>
      <c r="AI10" s="27">
        <v>0</v>
      </c>
      <c r="AJ10" s="243">
        <f t="shared" ref="AJ10:AJ61" si="0">AI10</f>
        <v>0</v>
      </c>
      <c r="AK10" s="27">
        <v>1314</v>
      </c>
      <c r="AL10" s="27">
        <v>0</v>
      </c>
      <c r="AM10" s="27">
        <v>0</v>
      </c>
      <c r="AN10" s="27"/>
      <c r="AO10" s="243">
        <f t="shared" ref="AO10:AO61" si="1">AN10</f>
        <v>0</v>
      </c>
      <c r="AP10" s="27"/>
      <c r="AQ10" s="27"/>
    </row>
    <row r="11" spans="1:43">
      <c r="A11" s="49" t="s">
        <v>39</v>
      </c>
      <c r="B11" s="27">
        <v>0</v>
      </c>
      <c r="C11" s="27">
        <v>0</v>
      </c>
      <c r="D11" s="27">
        <v>0</v>
      </c>
      <c r="E11" s="27">
        <v>0</v>
      </c>
      <c r="F11" s="50">
        <v>0</v>
      </c>
      <c r="G11" s="27">
        <v>0</v>
      </c>
      <c r="H11" s="27">
        <v>0</v>
      </c>
      <c r="I11" s="27">
        <v>0</v>
      </c>
      <c r="J11" s="27">
        <v>10148</v>
      </c>
      <c r="K11" s="50">
        <v>10148</v>
      </c>
      <c r="L11" s="27">
        <v>4584</v>
      </c>
      <c r="M11" s="27">
        <v>0</v>
      </c>
      <c r="N11" s="27">
        <v>0</v>
      </c>
      <c r="O11" s="27">
        <v>0</v>
      </c>
      <c r="P11" s="50">
        <v>0</v>
      </c>
      <c r="Q11" s="27">
        <v>0</v>
      </c>
      <c r="R11" s="27">
        <v>0</v>
      </c>
      <c r="S11" s="27">
        <v>0</v>
      </c>
      <c r="T11" s="27">
        <v>0</v>
      </c>
      <c r="U11" s="50">
        <v>0</v>
      </c>
      <c r="V11" s="27">
        <v>0</v>
      </c>
      <c r="W11" s="27">
        <v>0</v>
      </c>
      <c r="X11" s="27">
        <v>0</v>
      </c>
      <c r="Y11" s="27">
        <v>0</v>
      </c>
      <c r="Z11" s="50">
        <v>0</v>
      </c>
      <c r="AA11" s="27">
        <v>0</v>
      </c>
      <c r="AB11" s="27">
        <v>0</v>
      </c>
      <c r="AC11" s="27">
        <v>0</v>
      </c>
      <c r="AD11" s="27">
        <v>0</v>
      </c>
      <c r="AE11" s="50">
        <v>0</v>
      </c>
      <c r="AF11" s="27">
        <v>0</v>
      </c>
      <c r="AG11" s="27">
        <v>0</v>
      </c>
      <c r="AH11" s="27">
        <v>0</v>
      </c>
      <c r="AI11" s="27"/>
      <c r="AJ11" s="243">
        <f t="shared" si="0"/>
        <v>0</v>
      </c>
      <c r="AK11" s="27"/>
      <c r="AL11" s="27"/>
      <c r="AM11" s="27"/>
      <c r="AN11" s="27"/>
      <c r="AO11" s="243">
        <f t="shared" si="1"/>
        <v>0</v>
      </c>
      <c r="AP11" s="27"/>
      <c r="AQ11" s="27"/>
    </row>
    <row r="12" spans="1:43">
      <c r="A12" s="49" t="s">
        <v>40</v>
      </c>
      <c r="B12" s="27">
        <v>9041</v>
      </c>
      <c r="C12" s="27">
        <v>10433</v>
      </c>
      <c r="D12" s="27">
        <v>16432</v>
      </c>
      <c r="E12" s="27">
        <v>13161</v>
      </c>
      <c r="F12" s="50">
        <v>13161</v>
      </c>
      <c r="G12" s="27">
        <v>14554</v>
      </c>
      <c r="H12" s="27">
        <v>16367</v>
      </c>
      <c r="I12" s="27">
        <v>21535</v>
      </c>
      <c r="J12" s="27">
        <v>24375</v>
      </c>
      <c r="K12" s="50">
        <v>24375</v>
      </c>
      <c r="L12" s="27">
        <v>24851</v>
      </c>
      <c r="M12" s="27">
        <v>29468</v>
      </c>
      <c r="N12" s="27">
        <v>32915</v>
      </c>
      <c r="O12" s="27">
        <v>31470</v>
      </c>
      <c r="P12" s="50">
        <v>31470</v>
      </c>
      <c r="Q12" s="27">
        <v>27103</v>
      </c>
      <c r="R12" s="27">
        <v>26849</v>
      </c>
      <c r="S12" s="27">
        <v>28353</v>
      </c>
      <c r="T12" s="27">
        <v>35763</v>
      </c>
      <c r="U12" s="50">
        <v>35763</v>
      </c>
      <c r="V12" s="27">
        <v>36581</v>
      </c>
      <c r="W12" s="27">
        <v>40830</v>
      </c>
      <c r="X12" s="27">
        <v>42095</v>
      </c>
      <c r="Y12" s="27">
        <v>42404</v>
      </c>
      <c r="Z12" s="50">
        <v>42404</v>
      </c>
      <c r="AA12" s="27">
        <v>44224</v>
      </c>
      <c r="AB12" s="27">
        <v>46142</v>
      </c>
      <c r="AC12" s="27">
        <v>52055</v>
      </c>
      <c r="AD12" s="27">
        <v>42366</v>
      </c>
      <c r="AE12" s="50">
        <v>42366</v>
      </c>
      <c r="AF12" s="27">
        <v>59619</v>
      </c>
      <c r="AG12" s="27">
        <v>66709</v>
      </c>
      <c r="AH12" s="27">
        <v>61374</v>
      </c>
      <c r="AI12" s="27">
        <v>17600</v>
      </c>
      <c r="AJ12" s="243">
        <f t="shared" si="0"/>
        <v>17600</v>
      </c>
      <c r="AK12" s="27">
        <v>20300</v>
      </c>
      <c r="AL12" s="27">
        <v>18760</v>
      </c>
      <c r="AM12" s="27">
        <v>15400</v>
      </c>
      <c r="AN12" s="27">
        <v>15835</v>
      </c>
      <c r="AO12" s="243">
        <f t="shared" si="1"/>
        <v>15835</v>
      </c>
      <c r="AP12" s="27">
        <v>15666</v>
      </c>
      <c r="AQ12" s="27">
        <v>4826</v>
      </c>
    </row>
    <row r="13" spans="1:43">
      <c r="A13" s="49" t="s">
        <v>354</v>
      </c>
      <c r="B13" s="27"/>
      <c r="C13" s="27"/>
      <c r="D13" s="27"/>
      <c r="E13" s="27"/>
      <c r="F13" s="50"/>
      <c r="G13" s="27"/>
      <c r="H13" s="27"/>
      <c r="I13" s="27"/>
      <c r="J13" s="27"/>
      <c r="K13" s="50"/>
      <c r="L13" s="27"/>
      <c r="M13" s="27"/>
      <c r="N13" s="27"/>
      <c r="O13" s="27"/>
      <c r="P13" s="50"/>
      <c r="Q13" s="27"/>
      <c r="R13" s="27"/>
      <c r="S13" s="27"/>
      <c r="T13" s="27"/>
      <c r="U13" s="50"/>
      <c r="V13" s="27"/>
      <c r="W13" s="27"/>
      <c r="X13" s="27"/>
      <c r="Y13" s="27"/>
      <c r="Z13" s="50"/>
      <c r="AA13" s="27"/>
      <c r="AB13" s="27"/>
      <c r="AC13" s="27"/>
      <c r="AD13" s="27"/>
      <c r="AE13" s="50"/>
      <c r="AF13" s="27"/>
      <c r="AG13" s="27"/>
      <c r="AH13" s="27"/>
      <c r="AI13" s="27">
        <v>42800</v>
      </c>
      <c r="AJ13" s="243">
        <f t="shared" si="0"/>
        <v>42800</v>
      </c>
      <c r="AK13" s="27">
        <v>42800</v>
      </c>
      <c r="AL13" s="27">
        <v>35928</v>
      </c>
      <c r="AM13" s="27">
        <v>19900</v>
      </c>
      <c r="AN13" s="27">
        <v>42000</v>
      </c>
      <c r="AO13" s="243">
        <f t="shared" si="1"/>
        <v>42000</v>
      </c>
      <c r="AP13" s="27">
        <v>23637</v>
      </c>
      <c r="AQ13" s="27">
        <v>21292</v>
      </c>
    </row>
    <row r="14" spans="1:43">
      <c r="A14" s="49" t="s">
        <v>41</v>
      </c>
      <c r="B14" s="27">
        <v>40073</v>
      </c>
      <c r="C14" s="27">
        <v>37029</v>
      </c>
      <c r="D14" s="27">
        <v>39089</v>
      </c>
      <c r="E14" s="27">
        <v>38489</v>
      </c>
      <c r="F14" s="50">
        <v>38489</v>
      </c>
      <c r="G14" s="27">
        <v>37138</v>
      </c>
      <c r="H14" s="27">
        <v>33961</v>
      </c>
      <c r="I14" s="27">
        <v>35192</v>
      </c>
      <c r="J14" s="27">
        <v>34457</v>
      </c>
      <c r="K14" s="50">
        <v>34457</v>
      </c>
      <c r="L14" s="27">
        <v>34508</v>
      </c>
      <c r="M14" s="27">
        <v>34537</v>
      </c>
      <c r="N14" s="27">
        <v>32372</v>
      </c>
      <c r="O14" s="27">
        <v>33535</v>
      </c>
      <c r="P14" s="50">
        <v>33535</v>
      </c>
      <c r="Q14" s="27">
        <v>41726</v>
      </c>
      <c r="R14" s="27">
        <v>34859</v>
      </c>
      <c r="S14" s="27">
        <v>37063</v>
      </c>
      <c r="T14" s="27">
        <v>46540</v>
      </c>
      <c r="U14" s="50">
        <v>46540</v>
      </c>
      <c r="V14" s="27">
        <v>48104</v>
      </c>
      <c r="W14" s="27">
        <v>49702</v>
      </c>
      <c r="X14" s="27">
        <v>50570</v>
      </c>
      <c r="Y14" s="27">
        <v>56554</v>
      </c>
      <c r="Z14" s="50">
        <v>56554</v>
      </c>
      <c r="AA14" s="27">
        <v>58776</v>
      </c>
      <c r="AB14" s="27">
        <v>57584</v>
      </c>
      <c r="AC14" s="27">
        <v>50091</v>
      </c>
      <c r="AD14" s="27">
        <v>42968</v>
      </c>
      <c r="AE14" s="50">
        <v>42968</v>
      </c>
      <c r="AF14" s="27">
        <v>48569</v>
      </c>
      <c r="AG14" s="27">
        <v>54144</v>
      </c>
      <c r="AH14" s="27">
        <v>59928</v>
      </c>
      <c r="AI14" s="27">
        <v>46705</v>
      </c>
      <c r="AJ14" s="243">
        <f t="shared" si="0"/>
        <v>46705</v>
      </c>
      <c r="AK14" s="27">
        <v>51009</v>
      </c>
      <c r="AL14" s="27">
        <v>54968</v>
      </c>
      <c r="AM14" s="27">
        <v>63151</v>
      </c>
      <c r="AN14" s="27">
        <v>57943</v>
      </c>
      <c r="AO14" s="243">
        <f t="shared" si="1"/>
        <v>57943</v>
      </c>
      <c r="AP14" s="27">
        <v>67876</v>
      </c>
      <c r="AQ14" s="27">
        <v>80034</v>
      </c>
    </row>
    <row r="15" spans="1:43">
      <c r="A15" s="49" t="s">
        <v>44</v>
      </c>
      <c r="B15" s="27">
        <v>0</v>
      </c>
      <c r="C15" s="27">
        <v>0</v>
      </c>
      <c r="D15" s="27">
        <v>0</v>
      </c>
      <c r="E15" s="27">
        <v>24463</v>
      </c>
      <c r="F15" s="50">
        <v>24463</v>
      </c>
      <c r="G15" s="27">
        <v>0</v>
      </c>
      <c r="H15" s="27">
        <v>0</v>
      </c>
      <c r="I15" s="27">
        <v>0</v>
      </c>
      <c r="J15" s="27">
        <v>0</v>
      </c>
      <c r="K15" s="50">
        <v>0</v>
      </c>
      <c r="L15" s="27">
        <v>0</v>
      </c>
      <c r="M15" s="27">
        <v>0</v>
      </c>
      <c r="N15" s="27">
        <v>0</v>
      </c>
      <c r="O15" s="27">
        <v>0</v>
      </c>
      <c r="P15" s="50">
        <v>0</v>
      </c>
      <c r="Q15" s="27">
        <v>0</v>
      </c>
      <c r="R15" s="27">
        <v>0</v>
      </c>
      <c r="S15" s="27">
        <v>0</v>
      </c>
      <c r="T15" s="27">
        <v>0</v>
      </c>
      <c r="U15" s="50">
        <v>0</v>
      </c>
      <c r="V15" s="27">
        <v>0</v>
      </c>
      <c r="W15" s="27">
        <v>0</v>
      </c>
      <c r="X15" s="27">
        <v>0</v>
      </c>
      <c r="Y15" s="27">
        <v>0</v>
      </c>
      <c r="Z15" s="50">
        <v>0</v>
      </c>
      <c r="AA15" s="27">
        <v>0</v>
      </c>
      <c r="AB15" s="27">
        <v>0</v>
      </c>
      <c r="AC15" s="27">
        <v>0</v>
      </c>
      <c r="AD15" s="27">
        <v>0</v>
      </c>
      <c r="AE15" s="50">
        <v>0</v>
      </c>
      <c r="AF15" s="27">
        <v>0</v>
      </c>
      <c r="AG15" s="27">
        <v>0</v>
      </c>
      <c r="AH15" s="27">
        <v>0</v>
      </c>
      <c r="AI15" s="27"/>
      <c r="AJ15" s="243">
        <f t="shared" si="0"/>
        <v>0</v>
      </c>
      <c r="AK15" s="27"/>
      <c r="AL15" s="27"/>
      <c r="AM15" s="27">
        <v>0</v>
      </c>
      <c r="AN15" s="27">
        <v>0</v>
      </c>
      <c r="AO15" s="243">
        <f t="shared" si="1"/>
        <v>0</v>
      </c>
      <c r="AP15" s="27">
        <v>0</v>
      </c>
      <c r="AQ15" s="27">
        <v>0</v>
      </c>
    </row>
    <row r="16" spans="1:43">
      <c r="A16" s="49" t="s">
        <v>42</v>
      </c>
      <c r="B16" s="27">
        <v>0</v>
      </c>
      <c r="C16" s="27">
        <v>0</v>
      </c>
      <c r="D16" s="27">
        <v>0</v>
      </c>
      <c r="E16" s="27">
        <v>0</v>
      </c>
      <c r="F16" s="50">
        <v>0</v>
      </c>
      <c r="G16" s="27">
        <v>0</v>
      </c>
      <c r="H16" s="27">
        <v>750</v>
      </c>
      <c r="I16" s="27">
        <v>850</v>
      </c>
      <c r="J16" s="27">
        <v>0</v>
      </c>
      <c r="K16" s="50">
        <v>0</v>
      </c>
      <c r="L16" s="27">
        <v>0</v>
      </c>
      <c r="M16" s="27">
        <v>0</v>
      </c>
      <c r="N16" s="27">
        <v>0</v>
      </c>
      <c r="O16" s="27">
        <v>0</v>
      </c>
      <c r="P16" s="50">
        <v>0</v>
      </c>
      <c r="Q16" s="27">
        <v>0</v>
      </c>
      <c r="R16" s="27">
        <v>0</v>
      </c>
      <c r="S16" s="27">
        <v>0</v>
      </c>
      <c r="T16" s="27">
        <v>0</v>
      </c>
      <c r="U16" s="50">
        <v>0</v>
      </c>
      <c r="V16" s="27">
        <v>0</v>
      </c>
      <c r="W16" s="27">
        <v>0</v>
      </c>
      <c r="X16" s="27">
        <v>0</v>
      </c>
      <c r="Y16" s="27">
        <v>0</v>
      </c>
      <c r="Z16" s="50">
        <v>0</v>
      </c>
      <c r="AA16" s="27">
        <v>12253</v>
      </c>
      <c r="AB16" s="27">
        <v>7825</v>
      </c>
      <c r="AC16" s="27">
        <v>5537</v>
      </c>
      <c r="AD16" s="27">
        <v>8119</v>
      </c>
      <c r="AE16" s="50">
        <v>8119</v>
      </c>
      <c r="AF16" s="27">
        <v>7597</v>
      </c>
      <c r="AG16" s="27">
        <v>16586</v>
      </c>
      <c r="AH16" s="27">
        <v>7662</v>
      </c>
      <c r="AI16" s="27">
        <v>11129</v>
      </c>
      <c r="AJ16" s="243">
        <f t="shared" si="0"/>
        <v>11129</v>
      </c>
      <c r="AK16" s="27">
        <v>6297</v>
      </c>
      <c r="AL16" s="27">
        <v>45</v>
      </c>
      <c r="AM16" s="27">
        <v>1600</v>
      </c>
      <c r="AN16" s="27">
        <v>0</v>
      </c>
      <c r="AO16" s="243">
        <f t="shared" si="1"/>
        <v>0</v>
      </c>
      <c r="AP16" s="27">
        <v>0</v>
      </c>
      <c r="AQ16" s="27">
        <v>5395</v>
      </c>
    </row>
    <row r="17" spans="1:43">
      <c r="A17" s="49" t="s">
        <v>43</v>
      </c>
      <c r="B17" s="27">
        <v>4187</v>
      </c>
      <c r="C17" s="27">
        <v>4601</v>
      </c>
      <c r="D17" s="27">
        <v>3815</v>
      </c>
      <c r="E17" s="27">
        <v>2988</v>
      </c>
      <c r="F17" s="50">
        <v>2988</v>
      </c>
      <c r="G17" s="27">
        <v>4713</v>
      </c>
      <c r="H17" s="27">
        <v>6722</v>
      </c>
      <c r="I17" s="27">
        <v>6821</v>
      </c>
      <c r="J17" s="27">
        <v>5620</v>
      </c>
      <c r="K17" s="50">
        <v>5620</v>
      </c>
      <c r="L17" s="27">
        <v>4507</v>
      </c>
      <c r="M17" s="27">
        <v>4094.9999999999995</v>
      </c>
      <c r="N17" s="27">
        <v>5318</v>
      </c>
      <c r="O17" s="27">
        <v>6139</v>
      </c>
      <c r="P17" s="50">
        <v>6139</v>
      </c>
      <c r="Q17" s="27">
        <v>11421</v>
      </c>
      <c r="R17" s="27">
        <v>18211</v>
      </c>
      <c r="S17" s="27">
        <v>16682</v>
      </c>
      <c r="T17" s="27">
        <v>16931</v>
      </c>
      <c r="U17" s="50">
        <v>16931</v>
      </c>
      <c r="V17" s="27">
        <v>9073</v>
      </c>
      <c r="W17" s="27">
        <v>12090</v>
      </c>
      <c r="X17" s="27">
        <v>10349</v>
      </c>
      <c r="Y17" s="27">
        <v>11060</v>
      </c>
      <c r="Z17" s="50">
        <v>11060</v>
      </c>
      <c r="AA17" s="27">
        <v>11053</v>
      </c>
      <c r="AB17" s="27">
        <v>13374</v>
      </c>
      <c r="AC17" s="27">
        <v>15882</v>
      </c>
      <c r="AD17" s="27">
        <v>13525</v>
      </c>
      <c r="AE17" s="50">
        <v>13525</v>
      </c>
      <c r="AF17" s="27">
        <v>12733</v>
      </c>
      <c r="AG17" s="27">
        <v>7995</v>
      </c>
      <c r="AH17" s="27">
        <v>15860</v>
      </c>
      <c r="AI17" s="27">
        <v>23386</v>
      </c>
      <c r="AJ17" s="243">
        <f t="shared" si="0"/>
        <v>23386</v>
      </c>
      <c r="AK17" s="27">
        <v>23696</v>
      </c>
      <c r="AL17" s="27">
        <v>13831</v>
      </c>
      <c r="AM17" s="27">
        <v>18200</v>
      </c>
      <c r="AN17" s="27">
        <v>25500</v>
      </c>
      <c r="AO17" s="243">
        <f t="shared" si="1"/>
        <v>25500</v>
      </c>
      <c r="AP17" s="27">
        <v>2831</v>
      </c>
      <c r="AQ17" s="27">
        <v>21560</v>
      </c>
    </row>
    <row r="18" spans="1:43">
      <c r="A18" s="31" t="s">
        <v>54</v>
      </c>
      <c r="B18" s="51">
        <v>64621</v>
      </c>
      <c r="C18" s="51">
        <v>67891</v>
      </c>
      <c r="D18" s="51">
        <v>69820</v>
      </c>
      <c r="E18" s="51">
        <v>90890</v>
      </c>
      <c r="F18" s="52">
        <v>90890</v>
      </c>
      <c r="G18" s="51">
        <v>88835</v>
      </c>
      <c r="H18" s="51">
        <v>95425</v>
      </c>
      <c r="I18" s="51">
        <v>94130</v>
      </c>
      <c r="J18" s="51">
        <v>85107</v>
      </c>
      <c r="K18" s="52">
        <v>85107</v>
      </c>
      <c r="L18" s="51">
        <v>87295</v>
      </c>
      <c r="M18" s="51">
        <v>83112</v>
      </c>
      <c r="N18" s="51">
        <v>94313</v>
      </c>
      <c r="O18" s="51">
        <v>110244</v>
      </c>
      <c r="P18" s="52">
        <v>110244</v>
      </c>
      <c r="Q18" s="51">
        <v>110127</v>
      </c>
      <c r="R18" s="51">
        <v>106497</v>
      </c>
      <c r="S18" s="51">
        <v>168010</v>
      </c>
      <c r="T18" s="51">
        <v>217353</v>
      </c>
      <c r="U18" s="52">
        <v>217353</v>
      </c>
      <c r="V18" s="51">
        <v>244866</v>
      </c>
      <c r="W18" s="51">
        <v>200625</v>
      </c>
      <c r="X18" s="51">
        <v>268197</v>
      </c>
      <c r="Y18" s="51">
        <v>272452</v>
      </c>
      <c r="Z18" s="52">
        <v>272452</v>
      </c>
      <c r="AA18" s="51">
        <v>322607</v>
      </c>
      <c r="AB18" s="51">
        <v>343464</v>
      </c>
      <c r="AC18" s="51">
        <v>245081</v>
      </c>
      <c r="AD18" s="51">
        <v>235479</v>
      </c>
      <c r="AE18" s="52">
        <v>235479</v>
      </c>
      <c r="AF18" s="51">
        <v>231918</v>
      </c>
      <c r="AG18" s="51">
        <v>255508</v>
      </c>
      <c r="AH18" s="51">
        <v>323813</v>
      </c>
      <c r="AI18" s="51">
        <v>378940</v>
      </c>
      <c r="AJ18" s="244">
        <f t="shared" si="0"/>
        <v>378940</v>
      </c>
      <c r="AK18" s="51">
        <v>359482</v>
      </c>
      <c r="AL18" s="51">
        <v>315495</v>
      </c>
      <c r="AM18" s="51">
        <v>335929.00000000006</v>
      </c>
      <c r="AN18" s="51">
        <v>389335</v>
      </c>
      <c r="AO18" s="244">
        <f t="shared" si="1"/>
        <v>389335</v>
      </c>
      <c r="AP18" s="51">
        <v>333555.87516</v>
      </c>
      <c r="AQ18" s="51">
        <v>301045</v>
      </c>
    </row>
    <row r="19" spans="1:43">
      <c r="A19" s="49"/>
      <c r="B19" s="27"/>
      <c r="C19" s="27"/>
      <c r="D19" s="27"/>
      <c r="E19" s="27"/>
      <c r="F19" s="50">
        <v>0</v>
      </c>
      <c r="G19" s="27"/>
      <c r="H19" s="27"/>
      <c r="I19" s="27"/>
      <c r="J19" s="27"/>
      <c r="K19" s="50">
        <v>0</v>
      </c>
      <c r="L19" s="27"/>
      <c r="M19" s="27"/>
      <c r="N19" s="27"/>
      <c r="O19" s="27"/>
      <c r="P19" s="50">
        <v>0</v>
      </c>
      <c r="Q19" s="27"/>
      <c r="R19" s="27"/>
      <c r="S19" s="27"/>
      <c r="T19" s="27"/>
      <c r="U19" s="50">
        <v>0</v>
      </c>
      <c r="V19" s="27"/>
      <c r="W19" s="27"/>
      <c r="X19" s="27"/>
      <c r="Y19" s="27"/>
      <c r="Z19" s="50">
        <v>0</v>
      </c>
      <c r="AA19" s="27"/>
      <c r="AB19" s="27"/>
      <c r="AC19" s="27"/>
      <c r="AD19" s="27"/>
      <c r="AE19" s="50">
        <v>0</v>
      </c>
      <c r="AF19" s="27"/>
      <c r="AG19" s="27"/>
      <c r="AH19" s="27"/>
      <c r="AI19" s="27"/>
      <c r="AJ19" s="244">
        <f t="shared" si="0"/>
        <v>0</v>
      </c>
      <c r="AK19" s="27"/>
      <c r="AL19" s="27"/>
      <c r="AM19" s="27"/>
      <c r="AN19" s="27"/>
      <c r="AO19" s="244">
        <f t="shared" si="1"/>
        <v>0</v>
      </c>
      <c r="AP19" s="27"/>
      <c r="AQ19" s="27"/>
    </row>
    <row r="20" spans="1:43">
      <c r="A20" s="49" t="s">
        <v>45</v>
      </c>
      <c r="B20" s="27">
        <v>11717</v>
      </c>
      <c r="C20" s="27">
        <v>11243</v>
      </c>
      <c r="D20" s="27">
        <v>10581</v>
      </c>
      <c r="E20" s="27">
        <v>14685</v>
      </c>
      <c r="F20" s="50">
        <v>14685</v>
      </c>
      <c r="G20" s="27">
        <v>14440</v>
      </c>
      <c r="H20" s="27">
        <v>12448</v>
      </c>
      <c r="I20" s="27">
        <v>10380</v>
      </c>
      <c r="J20" s="27">
        <v>10990</v>
      </c>
      <c r="K20" s="50">
        <v>10990</v>
      </c>
      <c r="L20" s="27">
        <v>12900</v>
      </c>
      <c r="M20" s="27">
        <v>13647</v>
      </c>
      <c r="N20" s="27">
        <v>10916</v>
      </c>
      <c r="O20" s="27">
        <v>9753</v>
      </c>
      <c r="P20" s="50">
        <v>9753</v>
      </c>
      <c r="Q20" s="27">
        <v>7345</v>
      </c>
      <c r="R20" s="27">
        <v>7681</v>
      </c>
      <c r="S20" s="27">
        <v>7046</v>
      </c>
      <c r="T20" s="27">
        <v>10203</v>
      </c>
      <c r="U20" s="50">
        <v>10203</v>
      </c>
      <c r="V20" s="27">
        <v>8111.0000000000009</v>
      </c>
      <c r="W20" s="27">
        <v>10969</v>
      </c>
      <c r="X20" s="27">
        <v>10747</v>
      </c>
      <c r="Y20" s="27">
        <v>13337</v>
      </c>
      <c r="Z20" s="50">
        <v>13337</v>
      </c>
      <c r="AA20" s="27">
        <v>13108</v>
      </c>
      <c r="AB20" s="27">
        <v>12778</v>
      </c>
      <c r="AC20" s="27">
        <v>15929</v>
      </c>
      <c r="AD20" s="27">
        <v>27840</v>
      </c>
      <c r="AE20" s="50">
        <v>27840</v>
      </c>
      <c r="AF20" s="27">
        <v>14103</v>
      </c>
      <c r="AG20" s="27">
        <v>5501</v>
      </c>
      <c r="AH20" s="27">
        <v>5505</v>
      </c>
      <c r="AI20" s="27">
        <v>29506</v>
      </c>
      <c r="AJ20" s="243">
        <f t="shared" si="0"/>
        <v>29506</v>
      </c>
      <c r="AK20" s="27">
        <v>29978</v>
      </c>
      <c r="AL20" s="27">
        <v>30973</v>
      </c>
      <c r="AM20" s="27">
        <v>37110</v>
      </c>
      <c r="AN20" s="27">
        <v>64925</v>
      </c>
      <c r="AO20" s="243">
        <f t="shared" si="1"/>
        <v>64925</v>
      </c>
      <c r="AP20" s="27">
        <v>66838</v>
      </c>
      <c r="AQ20" s="27">
        <f>46329+23025+4319</f>
        <v>73673</v>
      </c>
    </row>
    <row r="21" spans="1:43">
      <c r="A21" s="49" t="s">
        <v>39</v>
      </c>
      <c r="B21" s="27">
        <v>0</v>
      </c>
      <c r="C21" s="27">
        <v>0</v>
      </c>
      <c r="D21" s="27">
        <v>0</v>
      </c>
      <c r="E21" s="27">
        <v>0</v>
      </c>
      <c r="F21" s="50">
        <v>0</v>
      </c>
      <c r="G21" s="27">
        <v>0</v>
      </c>
      <c r="H21" s="27">
        <v>0</v>
      </c>
      <c r="I21" s="27">
        <v>0</v>
      </c>
      <c r="J21" s="27">
        <v>0</v>
      </c>
      <c r="K21" s="50">
        <v>0</v>
      </c>
      <c r="L21" s="27">
        <v>0</v>
      </c>
      <c r="M21" s="27">
        <v>0</v>
      </c>
      <c r="N21" s="27">
        <v>0</v>
      </c>
      <c r="O21" s="27">
        <v>0</v>
      </c>
      <c r="P21" s="50">
        <v>0</v>
      </c>
      <c r="Q21" s="27">
        <v>0</v>
      </c>
      <c r="R21" s="27">
        <v>0</v>
      </c>
      <c r="S21" s="27">
        <v>0</v>
      </c>
      <c r="T21" s="27">
        <v>0</v>
      </c>
      <c r="U21" s="50">
        <v>0</v>
      </c>
      <c r="V21" s="27">
        <v>0</v>
      </c>
      <c r="W21" s="27">
        <v>0</v>
      </c>
      <c r="X21" s="27">
        <v>0</v>
      </c>
      <c r="Y21" s="27">
        <v>0</v>
      </c>
      <c r="Z21" s="50">
        <v>0</v>
      </c>
      <c r="AA21" s="27">
        <v>0</v>
      </c>
      <c r="AB21" s="27">
        <v>0</v>
      </c>
      <c r="AC21" s="27">
        <v>53963</v>
      </c>
      <c r="AD21" s="27">
        <v>54353</v>
      </c>
      <c r="AE21" s="50">
        <v>54353</v>
      </c>
      <c r="AF21" s="27">
        <v>53979</v>
      </c>
      <c r="AG21" s="27">
        <v>52928</v>
      </c>
      <c r="AH21" s="27">
        <v>0</v>
      </c>
      <c r="AI21" s="27">
        <v>0</v>
      </c>
      <c r="AJ21" s="243">
        <f t="shared" si="0"/>
        <v>0</v>
      </c>
      <c r="AK21" s="27">
        <v>0</v>
      </c>
      <c r="AL21" s="27">
        <v>0</v>
      </c>
      <c r="AM21" s="27">
        <v>0</v>
      </c>
      <c r="AN21" s="27">
        <v>0</v>
      </c>
      <c r="AO21" s="243">
        <f t="shared" si="1"/>
        <v>0</v>
      </c>
      <c r="AP21" s="27">
        <v>0</v>
      </c>
      <c r="AQ21" s="27"/>
    </row>
    <row r="22" spans="1:43">
      <c r="A22" s="49" t="s">
        <v>46</v>
      </c>
      <c r="B22" s="27">
        <v>102203</v>
      </c>
      <c r="C22" s="27">
        <v>100673</v>
      </c>
      <c r="D22" s="27">
        <v>102689</v>
      </c>
      <c r="E22" s="27">
        <v>80700</v>
      </c>
      <c r="F22" s="50">
        <v>80700</v>
      </c>
      <c r="G22" s="27">
        <v>132299</v>
      </c>
      <c r="H22" s="27">
        <v>134768</v>
      </c>
      <c r="I22" s="27">
        <v>142244</v>
      </c>
      <c r="J22" s="27">
        <v>205197</v>
      </c>
      <c r="K22" s="50">
        <v>205197</v>
      </c>
      <c r="L22" s="27">
        <v>214441</v>
      </c>
      <c r="M22" s="27">
        <v>215059</v>
      </c>
      <c r="N22" s="27">
        <v>214361</v>
      </c>
      <c r="O22" s="27">
        <v>212496</v>
      </c>
      <c r="P22" s="50">
        <v>212496</v>
      </c>
      <c r="Q22" s="27">
        <v>238532</v>
      </c>
      <c r="R22" s="27">
        <v>244225</v>
      </c>
      <c r="S22" s="27">
        <v>259236</v>
      </c>
      <c r="T22" s="27">
        <v>271159</v>
      </c>
      <c r="U22" s="50">
        <v>271159</v>
      </c>
      <c r="V22" s="27">
        <v>284349</v>
      </c>
      <c r="W22" s="27">
        <v>294698</v>
      </c>
      <c r="X22" s="27">
        <v>282351</v>
      </c>
      <c r="Y22" s="27">
        <v>285835</v>
      </c>
      <c r="Z22" s="50">
        <v>285835</v>
      </c>
      <c r="AA22" s="27">
        <v>295250</v>
      </c>
      <c r="AB22" s="27">
        <v>296295</v>
      </c>
      <c r="AC22" s="27">
        <v>320183</v>
      </c>
      <c r="AD22" s="27">
        <v>378532</v>
      </c>
      <c r="AE22" s="50">
        <v>378532</v>
      </c>
      <c r="AF22" s="27">
        <v>396591</v>
      </c>
      <c r="AG22" s="27">
        <v>425081</v>
      </c>
      <c r="AH22" s="27">
        <v>481664</v>
      </c>
      <c r="AI22" s="27">
        <v>488733</v>
      </c>
      <c r="AJ22" s="243">
        <f t="shared" si="0"/>
        <v>488733</v>
      </c>
      <c r="AK22" s="27">
        <v>504598</v>
      </c>
      <c r="AL22" s="27">
        <v>516742</v>
      </c>
      <c r="AM22" s="27">
        <v>560993</v>
      </c>
      <c r="AN22" s="27">
        <v>610784</v>
      </c>
      <c r="AO22" s="243">
        <f t="shared" si="1"/>
        <v>610784</v>
      </c>
      <c r="AP22" s="27">
        <v>720466</v>
      </c>
      <c r="AQ22" s="27">
        <v>762566</v>
      </c>
    </row>
    <row r="23" spans="1:43">
      <c r="A23" s="49" t="s">
        <v>47</v>
      </c>
      <c r="B23" s="27">
        <v>0</v>
      </c>
      <c r="C23" s="27">
        <v>0</v>
      </c>
      <c r="D23" s="27">
        <v>0</v>
      </c>
      <c r="E23" s="27">
        <v>0</v>
      </c>
      <c r="F23" s="50">
        <v>0</v>
      </c>
      <c r="G23" s="27">
        <v>0</v>
      </c>
      <c r="H23" s="27">
        <v>0</v>
      </c>
      <c r="I23" s="27">
        <v>0</v>
      </c>
      <c r="J23" s="27">
        <v>0</v>
      </c>
      <c r="K23" s="50">
        <v>0</v>
      </c>
      <c r="L23" s="27">
        <v>0</v>
      </c>
      <c r="M23" s="27">
        <v>0</v>
      </c>
      <c r="N23" s="27">
        <v>0</v>
      </c>
      <c r="O23" s="27">
        <v>18016</v>
      </c>
      <c r="P23" s="50">
        <v>18016</v>
      </c>
      <c r="Q23" s="27">
        <v>11625</v>
      </c>
      <c r="R23" s="27">
        <v>12350</v>
      </c>
      <c r="S23" s="27">
        <v>12598</v>
      </c>
      <c r="T23" s="27">
        <v>37475</v>
      </c>
      <c r="U23" s="50">
        <v>37475</v>
      </c>
      <c r="V23" s="27">
        <v>30729</v>
      </c>
      <c r="W23" s="27">
        <v>27981</v>
      </c>
      <c r="X23" s="27">
        <v>23195</v>
      </c>
      <c r="Y23" s="27">
        <v>20856</v>
      </c>
      <c r="Z23" s="50">
        <v>20856</v>
      </c>
      <c r="AA23" s="27">
        <v>23101</v>
      </c>
      <c r="AB23" s="27">
        <v>22583</v>
      </c>
      <c r="AC23" s="27">
        <v>22407</v>
      </c>
      <c r="AD23" s="27">
        <v>31104</v>
      </c>
      <c r="AE23" s="50">
        <v>31104</v>
      </c>
      <c r="AF23" s="27">
        <v>34632</v>
      </c>
      <c r="AG23" s="27">
        <v>37995</v>
      </c>
      <c r="AH23" s="27">
        <v>31869</v>
      </c>
      <c r="AI23" s="27">
        <v>26646</v>
      </c>
      <c r="AJ23" s="243">
        <f t="shared" si="0"/>
        <v>26646</v>
      </c>
      <c r="AK23" s="27">
        <v>25282</v>
      </c>
      <c r="AL23" s="27">
        <v>18772</v>
      </c>
      <c r="AM23" s="27">
        <v>20970</v>
      </c>
      <c r="AN23" s="27">
        <v>15218</v>
      </c>
      <c r="AO23" s="243">
        <f t="shared" si="1"/>
        <v>15218</v>
      </c>
      <c r="AP23" s="27">
        <v>18131</v>
      </c>
      <c r="AQ23" s="27">
        <v>28639</v>
      </c>
    </row>
    <row r="24" spans="1:43">
      <c r="A24" s="31" t="s">
        <v>55</v>
      </c>
      <c r="B24" s="51">
        <v>113920</v>
      </c>
      <c r="C24" s="51">
        <v>111916</v>
      </c>
      <c r="D24" s="51">
        <v>113270</v>
      </c>
      <c r="E24" s="51">
        <v>95385</v>
      </c>
      <c r="F24" s="52">
        <v>95385</v>
      </c>
      <c r="G24" s="51">
        <v>146739</v>
      </c>
      <c r="H24" s="51">
        <v>147216</v>
      </c>
      <c r="I24" s="51">
        <v>152624</v>
      </c>
      <c r="J24" s="51">
        <v>216187</v>
      </c>
      <c r="K24" s="52">
        <v>216187</v>
      </c>
      <c r="L24" s="51">
        <v>227341</v>
      </c>
      <c r="M24" s="51">
        <v>228706</v>
      </c>
      <c r="N24" s="51">
        <v>225277</v>
      </c>
      <c r="O24" s="51">
        <v>240265</v>
      </c>
      <c r="P24" s="52">
        <v>240265</v>
      </c>
      <c r="Q24" s="51">
        <v>257502</v>
      </c>
      <c r="R24" s="51">
        <v>264256</v>
      </c>
      <c r="S24" s="51">
        <v>278880</v>
      </c>
      <c r="T24" s="51">
        <v>318837</v>
      </c>
      <c r="U24" s="52">
        <v>318837</v>
      </c>
      <c r="V24" s="51">
        <v>323189</v>
      </c>
      <c r="W24" s="51">
        <v>333648</v>
      </c>
      <c r="X24" s="51">
        <v>316293</v>
      </c>
      <c r="Y24" s="51">
        <v>320028</v>
      </c>
      <c r="Z24" s="52">
        <v>320028</v>
      </c>
      <c r="AA24" s="51">
        <v>331459</v>
      </c>
      <c r="AB24" s="51">
        <v>331656</v>
      </c>
      <c r="AC24" s="51">
        <v>412482</v>
      </c>
      <c r="AD24" s="51">
        <v>491829</v>
      </c>
      <c r="AE24" s="52">
        <v>491829</v>
      </c>
      <c r="AF24" s="51">
        <v>499305</v>
      </c>
      <c r="AG24" s="51">
        <v>521505</v>
      </c>
      <c r="AH24" s="51">
        <v>519038</v>
      </c>
      <c r="AI24" s="51">
        <v>544885</v>
      </c>
      <c r="AJ24" s="244">
        <f t="shared" si="0"/>
        <v>544885</v>
      </c>
      <c r="AK24" s="51">
        <v>559858</v>
      </c>
      <c r="AL24" s="51">
        <v>566487</v>
      </c>
      <c r="AM24" s="51">
        <v>619073.00000000012</v>
      </c>
      <c r="AN24" s="51">
        <v>690927</v>
      </c>
      <c r="AO24" s="244">
        <f t="shared" si="1"/>
        <v>690927</v>
      </c>
      <c r="AP24" s="51">
        <v>805435</v>
      </c>
      <c r="AQ24" s="51">
        <v>864878</v>
      </c>
    </row>
    <row r="25" spans="1:43" s="2" customFormat="1">
      <c r="A25" s="31" t="s">
        <v>48</v>
      </c>
      <c r="B25" s="51">
        <v>178541</v>
      </c>
      <c r="C25" s="51">
        <v>179807</v>
      </c>
      <c r="D25" s="51">
        <v>183090</v>
      </c>
      <c r="E25" s="51">
        <v>186275</v>
      </c>
      <c r="F25" s="52">
        <v>186275</v>
      </c>
      <c r="G25" s="51">
        <v>235574</v>
      </c>
      <c r="H25" s="51">
        <v>242641</v>
      </c>
      <c r="I25" s="51">
        <v>246754</v>
      </c>
      <c r="J25" s="51">
        <v>301294</v>
      </c>
      <c r="K25" s="52">
        <v>301294</v>
      </c>
      <c r="L25" s="51">
        <v>314636</v>
      </c>
      <c r="M25" s="51">
        <v>311818</v>
      </c>
      <c r="N25" s="51">
        <v>319590</v>
      </c>
      <c r="O25" s="51">
        <v>350509</v>
      </c>
      <c r="P25" s="52">
        <v>350509</v>
      </c>
      <c r="Q25" s="51">
        <v>367629</v>
      </c>
      <c r="R25" s="51">
        <v>370753</v>
      </c>
      <c r="S25" s="51">
        <v>446890</v>
      </c>
      <c r="T25" s="51">
        <v>536190</v>
      </c>
      <c r="U25" s="52">
        <v>536190</v>
      </c>
      <c r="V25" s="51">
        <v>568055</v>
      </c>
      <c r="W25" s="51">
        <v>534273</v>
      </c>
      <c r="X25" s="51">
        <v>584490</v>
      </c>
      <c r="Y25" s="51">
        <v>592480</v>
      </c>
      <c r="Z25" s="52">
        <v>592480</v>
      </c>
      <c r="AA25" s="51">
        <v>654066</v>
      </c>
      <c r="AB25" s="51">
        <v>675120</v>
      </c>
      <c r="AC25" s="51">
        <v>657563</v>
      </c>
      <c r="AD25" s="51">
        <v>727308</v>
      </c>
      <c r="AE25" s="52">
        <v>727308</v>
      </c>
      <c r="AF25" s="51">
        <v>731223</v>
      </c>
      <c r="AG25" s="51">
        <v>777013</v>
      </c>
      <c r="AH25" s="51">
        <v>842851</v>
      </c>
      <c r="AI25" s="51">
        <v>923825</v>
      </c>
      <c r="AJ25" s="244">
        <f t="shared" si="0"/>
        <v>923825</v>
      </c>
      <c r="AK25" s="51">
        <v>919338</v>
      </c>
      <c r="AL25" s="51">
        <v>881982</v>
      </c>
      <c r="AM25" s="51">
        <v>955002.00000000023</v>
      </c>
      <c r="AN25" s="51">
        <v>1080262</v>
      </c>
      <c r="AO25" s="244">
        <f t="shared" si="1"/>
        <v>1080262</v>
      </c>
      <c r="AP25" s="51">
        <v>1138990.8751600001</v>
      </c>
      <c r="AQ25" s="51">
        <v>1165922.8751600001</v>
      </c>
    </row>
    <row r="26" spans="1:43">
      <c r="A26" s="49"/>
      <c r="B26" s="27"/>
      <c r="C26" s="27"/>
      <c r="D26" s="27"/>
      <c r="E26" s="27"/>
      <c r="F26" s="50">
        <v>0</v>
      </c>
      <c r="G26" s="27"/>
      <c r="H26" s="27"/>
      <c r="I26" s="27"/>
      <c r="J26" s="27"/>
      <c r="K26" s="50">
        <v>0</v>
      </c>
      <c r="L26" s="27"/>
      <c r="M26" s="27"/>
      <c r="N26" s="27"/>
      <c r="O26" s="27"/>
      <c r="P26" s="50">
        <v>0</v>
      </c>
      <c r="Q26" s="27"/>
      <c r="R26" s="27"/>
      <c r="S26" s="27"/>
      <c r="T26" s="27"/>
      <c r="U26" s="50">
        <v>0</v>
      </c>
      <c r="V26" s="27"/>
      <c r="W26" s="27"/>
      <c r="X26" s="27"/>
      <c r="Y26" s="27"/>
      <c r="Z26" s="50">
        <v>0</v>
      </c>
      <c r="AA26" s="27"/>
      <c r="AB26" s="27"/>
      <c r="AC26" s="27"/>
      <c r="AD26" s="27"/>
      <c r="AE26" s="50">
        <v>0</v>
      </c>
      <c r="AF26" s="27"/>
      <c r="AG26" s="27"/>
      <c r="AH26" s="27"/>
      <c r="AI26" s="27"/>
      <c r="AJ26" s="244">
        <f t="shared" si="0"/>
        <v>0</v>
      </c>
      <c r="AK26" s="27"/>
      <c r="AL26" s="27"/>
      <c r="AM26" s="27"/>
      <c r="AN26" s="27"/>
      <c r="AO26" s="244">
        <f t="shared" si="1"/>
        <v>0</v>
      </c>
      <c r="AP26" s="27"/>
      <c r="AQ26" s="27"/>
    </row>
    <row r="27" spans="1:43">
      <c r="A27" s="49" t="s">
        <v>49</v>
      </c>
      <c r="B27" s="27">
        <v>34088</v>
      </c>
      <c r="C27" s="27">
        <v>27637</v>
      </c>
      <c r="D27" s="27">
        <v>30915</v>
      </c>
      <c r="E27" s="27">
        <v>35811</v>
      </c>
      <c r="F27" s="50">
        <v>35811</v>
      </c>
      <c r="G27" s="27">
        <v>40428</v>
      </c>
      <c r="H27" s="27">
        <v>40924</v>
      </c>
      <c r="I27" s="27">
        <v>42051</v>
      </c>
      <c r="J27" s="27">
        <v>50408</v>
      </c>
      <c r="K27" s="50">
        <v>50408</v>
      </c>
      <c r="L27" s="27">
        <v>56687</v>
      </c>
      <c r="M27" s="27">
        <v>59703</v>
      </c>
      <c r="N27" s="27">
        <v>55001</v>
      </c>
      <c r="O27" s="27">
        <v>56992</v>
      </c>
      <c r="P27" s="50">
        <v>56992</v>
      </c>
      <c r="Q27" s="27">
        <v>59680</v>
      </c>
      <c r="R27" s="27">
        <v>57177</v>
      </c>
      <c r="S27" s="27">
        <v>56953</v>
      </c>
      <c r="T27" s="27">
        <v>72892</v>
      </c>
      <c r="U27" s="50">
        <v>72892</v>
      </c>
      <c r="V27" s="27">
        <v>128600</v>
      </c>
      <c r="W27" s="27">
        <v>73854</v>
      </c>
      <c r="X27" s="27">
        <v>69720</v>
      </c>
      <c r="Y27" s="27">
        <v>68545</v>
      </c>
      <c r="Z27" s="50">
        <v>68545</v>
      </c>
      <c r="AA27" s="27">
        <v>63579</v>
      </c>
      <c r="AB27" s="27">
        <v>63831</v>
      </c>
      <c r="AC27" s="27">
        <v>56780</v>
      </c>
      <c r="AD27" s="27">
        <v>71308</v>
      </c>
      <c r="AE27" s="50">
        <v>71308</v>
      </c>
      <c r="AF27" s="27">
        <v>72039</v>
      </c>
      <c r="AG27" s="27">
        <v>75235</v>
      </c>
      <c r="AH27" s="27">
        <v>81685</v>
      </c>
      <c r="AI27" s="27">
        <v>92514</v>
      </c>
      <c r="AJ27" s="243">
        <f t="shared" si="0"/>
        <v>92514</v>
      </c>
      <c r="AK27" s="27">
        <v>79907</v>
      </c>
      <c r="AL27" s="27">
        <v>79537</v>
      </c>
      <c r="AM27" s="27">
        <v>100061</v>
      </c>
      <c r="AN27" s="27">
        <v>98067</v>
      </c>
      <c r="AO27" s="243">
        <f t="shared" si="1"/>
        <v>98067</v>
      </c>
      <c r="AP27" s="27">
        <v>103793</v>
      </c>
      <c r="AQ27" s="27">
        <v>111156</v>
      </c>
    </row>
    <row r="28" spans="1:43">
      <c r="A28" s="49" t="s">
        <v>42</v>
      </c>
      <c r="B28" s="27">
        <v>0</v>
      </c>
      <c r="C28" s="27">
        <v>0</v>
      </c>
      <c r="D28" s="27">
        <v>0</v>
      </c>
      <c r="E28" s="27">
        <v>895</v>
      </c>
      <c r="F28" s="50">
        <v>895</v>
      </c>
      <c r="G28" s="27">
        <v>347</v>
      </c>
      <c r="H28" s="27">
        <v>0</v>
      </c>
      <c r="I28" s="27">
        <v>0</v>
      </c>
      <c r="J28" s="27">
        <v>906</v>
      </c>
      <c r="K28" s="50">
        <v>906</v>
      </c>
      <c r="L28" s="27">
        <v>93</v>
      </c>
      <c r="M28" s="27">
        <v>1456</v>
      </c>
      <c r="N28" s="27">
        <v>1675</v>
      </c>
      <c r="O28" s="27">
        <v>227</v>
      </c>
      <c r="P28" s="50">
        <v>227</v>
      </c>
      <c r="Q28" s="27">
        <v>1196</v>
      </c>
      <c r="R28" s="27">
        <v>3892</v>
      </c>
      <c r="S28" s="27">
        <v>1047</v>
      </c>
      <c r="T28" s="27">
        <v>156</v>
      </c>
      <c r="U28" s="50">
        <v>156</v>
      </c>
      <c r="V28" s="27">
        <v>0</v>
      </c>
      <c r="W28" s="27">
        <v>0</v>
      </c>
      <c r="X28" s="27">
        <v>0</v>
      </c>
      <c r="Y28" s="27">
        <v>0</v>
      </c>
      <c r="Z28" s="50">
        <v>0</v>
      </c>
      <c r="AA28" s="27">
        <v>0</v>
      </c>
      <c r="AB28" s="27">
        <v>0</v>
      </c>
      <c r="AC28" s="27">
        <v>0</v>
      </c>
      <c r="AD28" s="27">
        <v>0</v>
      </c>
      <c r="AE28" s="50">
        <v>0</v>
      </c>
      <c r="AF28" s="27">
        <v>0</v>
      </c>
      <c r="AG28" s="27">
        <v>0</v>
      </c>
      <c r="AH28" s="27">
        <v>0</v>
      </c>
      <c r="AI28" s="27">
        <v>0</v>
      </c>
      <c r="AJ28" s="243">
        <f t="shared" si="0"/>
        <v>0</v>
      </c>
      <c r="AK28" s="27">
        <v>0</v>
      </c>
      <c r="AL28" s="27">
        <v>0</v>
      </c>
      <c r="AM28" s="27">
        <v>0</v>
      </c>
      <c r="AN28" s="27">
        <v>19302</v>
      </c>
      <c r="AO28" s="243">
        <f t="shared" si="1"/>
        <v>19302</v>
      </c>
      <c r="AP28" s="27">
        <v>26578</v>
      </c>
      <c r="AQ28" s="27">
        <v>26654</v>
      </c>
    </row>
    <row r="29" spans="1:43">
      <c r="A29" s="49" t="s">
        <v>50</v>
      </c>
      <c r="B29" s="27">
        <v>8293</v>
      </c>
      <c r="C29" s="27">
        <v>21155</v>
      </c>
      <c r="D29" s="27">
        <v>19954</v>
      </c>
      <c r="E29" s="27">
        <v>18052</v>
      </c>
      <c r="F29" s="50">
        <v>18052</v>
      </c>
      <c r="G29" s="27">
        <v>13536</v>
      </c>
      <c r="H29" s="27">
        <v>12671</v>
      </c>
      <c r="I29" s="27">
        <v>11691</v>
      </c>
      <c r="J29" s="27">
        <v>12004</v>
      </c>
      <c r="K29" s="50">
        <v>12004</v>
      </c>
      <c r="L29" s="27">
        <v>18978</v>
      </c>
      <c r="M29" s="27">
        <v>19658</v>
      </c>
      <c r="N29" s="27">
        <v>19932</v>
      </c>
      <c r="O29" s="27">
        <v>22104</v>
      </c>
      <c r="P29" s="50">
        <v>22104</v>
      </c>
      <c r="Q29" s="27">
        <v>25157</v>
      </c>
      <c r="R29" s="27">
        <v>33408</v>
      </c>
      <c r="S29" s="27">
        <v>30559</v>
      </c>
      <c r="T29" s="27">
        <v>28485</v>
      </c>
      <c r="U29" s="50">
        <v>28485</v>
      </c>
      <c r="V29" s="27">
        <v>32034</v>
      </c>
      <c r="W29" s="27">
        <v>39661</v>
      </c>
      <c r="X29" s="27">
        <v>41064</v>
      </c>
      <c r="Y29" s="27">
        <v>58169</v>
      </c>
      <c r="Z29" s="50">
        <v>58169</v>
      </c>
      <c r="AA29" s="27">
        <v>59608</v>
      </c>
      <c r="AB29" s="27">
        <v>60285</v>
      </c>
      <c r="AC29" s="27">
        <v>84045</v>
      </c>
      <c r="AD29" s="27">
        <v>73215</v>
      </c>
      <c r="AE29" s="50">
        <v>73215</v>
      </c>
      <c r="AF29" s="27">
        <v>88358</v>
      </c>
      <c r="AG29" s="27">
        <v>113434</v>
      </c>
      <c r="AH29" s="27">
        <v>101047</v>
      </c>
      <c r="AI29" s="27">
        <v>82865</v>
      </c>
      <c r="AJ29" s="243">
        <f t="shared" si="0"/>
        <v>82865</v>
      </c>
      <c r="AK29" s="27">
        <v>75957</v>
      </c>
      <c r="AL29" s="27">
        <v>98004</v>
      </c>
      <c r="AM29" s="27">
        <v>191200</v>
      </c>
      <c r="AN29" s="27">
        <v>82007</v>
      </c>
      <c r="AO29" s="243">
        <f t="shared" si="1"/>
        <v>82007</v>
      </c>
      <c r="AP29" s="27">
        <v>100853</v>
      </c>
      <c r="AQ29" s="27">
        <v>78786</v>
      </c>
    </row>
    <row r="30" spans="1:43">
      <c r="A30" s="49" t="s">
        <v>51</v>
      </c>
      <c r="B30" s="27">
        <v>10904</v>
      </c>
      <c r="C30" s="27">
        <v>11541</v>
      </c>
      <c r="D30" s="27">
        <v>4755</v>
      </c>
      <c r="E30" s="27">
        <v>5047</v>
      </c>
      <c r="F30" s="50">
        <v>5047</v>
      </c>
      <c r="G30" s="27">
        <v>6025</v>
      </c>
      <c r="H30" s="27">
        <v>7050</v>
      </c>
      <c r="I30" s="27">
        <v>5806</v>
      </c>
      <c r="J30" s="27">
        <v>2069</v>
      </c>
      <c r="K30" s="50">
        <v>2069</v>
      </c>
      <c r="L30" s="27">
        <v>2412</v>
      </c>
      <c r="M30" s="27">
        <v>1971</v>
      </c>
      <c r="N30" s="27">
        <v>4592</v>
      </c>
      <c r="O30" s="27">
        <v>6157</v>
      </c>
      <c r="P30" s="50">
        <v>6157</v>
      </c>
      <c r="Q30" s="27">
        <v>3862</v>
      </c>
      <c r="R30" s="27">
        <v>3362</v>
      </c>
      <c r="S30" s="27">
        <v>10146</v>
      </c>
      <c r="T30" s="27">
        <v>16619</v>
      </c>
      <c r="U30" s="50">
        <v>16619</v>
      </c>
      <c r="V30" s="27">
        <v>16647</v>
      </c>
      <c r="W30" s="27">
        <v>13626</v>
      </c>
      <c r="X30" s="27">
        <v>12490</v>
      </c>
      <c r="Y30" s="27">
        <v>17733</v>
      </c>
      <c r="Z30" s="50">
        <v>17733</v>
      </c>
      <c r="AA30" s="27">
        <v>26094</v>
      </c>
      <c r="AB30" s="27">
        <v>6241</v>
      </c>
      <c r="AC30" s="27">
        <v>909</v>
      </c>
      <c r="AD30" s="27">
        <v>3632</v>
      </c>
      <c r="AE30" s="50">
        <v>3632</v>
      </c>
      <c r="AF30" s="27">
        <v>1898</v>
      </c>
      <c r="AG30" s="27">
        <v>3761</v>
      </c>
      <c r="AH30" s="27">
        <v>2756</v>
      </c>
      <c r="AI30" s="27">
        <v>5147</v>
      </c>
      <c r="AJ30" s="243">
        <f t="shared" si="0"/>
        <v>5147</v>
      </c>
      <c r="AK30" s="27">
        <v>8088</v>
      </c>
      <c r="AL30" s="27">
        <v>8752</v>
      </c>
      <c r="AM30" s="27">
        <v>18800</v>
      </c>
      <c r="AN30" s="27">
        <v>31618</v>
      </c>
      <c r="AO30" s="243">
        <f t="shared" si="1"/>
        <v>31618</v>
      </c>
      <c r="AP30" s="27">
        <v>31379</v>
      </c>
      <c r="AQ30" s="27">
        <v>28507</v>
      </c>
    </row>
    <row r="31" spans="1:43">
      <c r="A31" s="49" t="s">
        <v>56</v>
      </c>
      <c r="B31" s="29">
        <v>82</v>
      </c>
      <c r="C31" s="29">
        <v>82</v>
      </c>
      <c r="D31" s="29">
        <v>82</v>
      </c>
      <c r="E31" s="29">
        <v>0</v>
      </c>
      <c r="F31" s="50">
        <v>0</v>
      </c>
      <c r="G31" s="29">
        <v>0</v>
      </c>
      <c r="H31" s="29">
        <v>0</v>
      </c>
      <c r="I31" s="29">
        <v>0</v>
      </c>
      <c r="J31" s="29">
        <v>0</v>
      </c>
      <c r="K31" s="50">
        <v>0</v>
      </c>
      <c r="L31" s="29">
        <v>0</v>
      </c>
      <c r="M31" s="29">
        <v>0</v>
      </c>
      <c r="N31" s="29">
        <v>0</v>
      </c>
      <c r="O31" s="29">
        <v>0</v>
      </c>
      <c r="P31" s="50">
        <v>0</v>
      </c>
      <c r="Q31" s="29">
        <v>0</v>
      </c>
      <c r="R31" s="29">
        <v>0</v>
      </c>
      <c r="S31" s="29">
        <v>0</v>
      </c>
      <c r="T31" s="29">
        <v>0</v>
      </c>
      <c r="U31" s="50">
        <v>0</v>
      </c>
      <c r="V31" s="29">
        <v>0</v>
      </c>
      <c r="W31" s="29">
        <v>0</v>
      </c>
      <c r="X31" s="29">
        <v>0</v>
      </c>
      <c r="Y31" s="29">
        <v>0</v>
      </c>
      <c r="Z31" s="50">
        <v>0</v>
      </c>
      <c r="AA31" s="29">
        <v>0</v>
      </c>
      <c r="AB31" s="29">
        <v>0</v>
      </c>
      <c r="AC31" s="29">
        <v>0</v>
      </c>
      <c r="AD31" s="29">
        <v>0</v>
      </c>
      <c r="AE31" s="50">
        <v>0</v>
      </c>
      <c r="AF31" s="29">
        <v>0</v>
      </c>
      <c r="AG31" s="29">
        <v>0</v>
      </c>
      <c r="AH31" s="29">
        <v>0</v>
      </c>
      <c r="AI31" s="207">
        <v>0</v>
      </c>
      <c r="AJ31" s="243">
        <f t="shared" si="0"/>
        <v>0</v>
      </c>
      <c r="AK31" s="207">
        <v>0</v>
      </c>
      <c r="AL31" s="207">
        <v>0</v>
      </c>
      <c r="AM31" s="207">
        <v>0</v>
      </c>
      <c r="AN31" s="207">
        <v>2757</v>
      </c>
      <c r="AO31" s="243">
        <f t="shared" si="1"/>
        <v>2757</v>
      </c>
      <c r="AP31" s="207"/>
      <c r="AQ31" s="207"/>
    </row>
    <row r="32" spans="1:43">
      <c r="A32" s="49" t="s">
        <v>52</v>
      </c>
      <c r="B32" s="27">
        <v>2144</v>
      </c>
      <c r="C32" s="27">
        <v>2144</v>
      </c>
      <c r="D32" s="27">
        <v>2144</v>
      </c>
      <c r="E32" s="27">
        <v>1976</v>
      </c>
      <c r="F32" s="50">
        <v>1976</v>
      </c>
      <c r="G32" s="27">
        <v>1617</v>
      </c>
      <c r="H32" s="27">
        <v>2062</v>
      </c>
      <c r="I32" s="27">
        <v>1716</v>
      </c>
      <c r="J32" s="27">
        <v>1346</v>
      </c>
      <c r="K32" s="50">
        <v>1346</v>
      </c>
      <c r="L32" s="27">
        <v>2946</v>
      </c>
      <c r="M32" s="27">
        <v>3603</v>
      </c>
      <c r="N32" s="27">
        <v>3585</v>
      </c>
      <c r="O32" s="27">
        <v>1944</v>
      </c>
      <c r="P32" s="50">
        <v>1944</v>
      </c>
      <c r="Q32" s="27">
        <v>926</v>
      </c>
      <c r="R32" s="27">
        <v>1249</v>
      </c>
      <c r="S32" s="27">
        <v>2682</v>
      </c>
      <c r="T32" s="27">
        <v>2558</v>
      </c>
      <c r="U32" s="50">
        <v>2558</v>
      </c>
      <c r="V32" s="27">
        <v>3383</v>
      </c>
      <c r="W32" s="27">
        <v>2948</v>
      </c>
      <c r="X32" s="27">
        <v>3289</v>
      </c>
      <c r="Y32" s="27">
        <v>2151</v>
      </c>
      <c r="Z32" s="50">
        <v>2151</v>
      </c>
      <c r="AA32" s="27">
        <v>1187</v>
      </c>
      <c r="AB32" s="27">
        <v>1170</v>
      </c>
      <c r="AC32" s="27">
        <v>1144</v>
      </c>
      <c r="AD32" s="27">
        <v>12978</v>
      </c>
      <c r="AE32" s="50">
        <v>12978</v>
      </c>
      <c r="AF32" s="27">
        <v>14758</v>
      </c>
      <c r="AG32" s="27">
        <v>14137</v>
      </c>
      <c r="AH32" s="27">
        <v>11934</v>
      </c>
      <c r="AI32" s="27">
        <v>21000</v>
      </c>
      <c r="AJ32" s="243">
        <f t="shared" si="0"/>
        <v>21000</v>
      </c>
      <c r="AK32" s="27">
        <v>16361</v>
      </c>
      <c r="AL32" s="27">
        <v>20866</v>
      </c>
      <c r="AM32" s="27">
        <v>144200</v>
      </c>
      <c r="AN32" s="27">
        <v>17552</v>
      </c>
      <c r="AO32" s="243">
        <f t="shared" si="1"/>
        <v>17552</v>
      </c>
      <c r="AP32" s="27">
        <v>21297</v>
      </c>
      <c r="AQ32" s="27">
        <f>14939+4850+2757</f>
        <v>22546</v>
      </c>
    </row>
    <row r="33" spans="1:43">
      <c r="A33" s="31" t="s">
        <v>53</v>
      </c>
      <c r="B33" s="53">
        <v>55511</v>
      </c>
      <c r="C33" s="53">
        <v>62559</v>
      </c>
      <c r="D33" s="53">
        <v>57850</v>
      </c>
      <c r="E33" s="53">
        <v>61781</v>
      </c>
      <c r="F33" s="52">
        <v>61781</v>
      </c>
      <c r="G33" s="53">
        <v>61953</v>
      </c>
      <c r="H33" s="53">
        <v>62707</v>
      </c>
      <c r="I33" s="53">
        <v>61264</v>
      </c>
      <c r="J33" s="53">
        <v>66733</v>
      </c>
      <c r="K33" s="52">
        <v>66733</v>
      </c>
      <c r="L33" s="53">
        <v>81116</v>
      </c>
      <c r="M33" s="53">
        <v>86391</v>
      </c>
      <c r="N33" s="53">
        <v>84785</v>
      </c>
      <c r="O33" s="53">
        <v>87424</v>
      </c>
      <c r="P33" s="52">
        <v>87424</v>
      </c>
      <c r="Q33" s="53">
        <v>90821</v>
      </c>
      <c r="R33" s="53">
        <v>99088</v>
      </c>
      <c r="S33" s="53">
        <v>101387</v>
      </c>
      <c r="T33" s="53">
        <v>120710</v>
      </c>
      <c r="U33" s="52">
        <v>120710</v>
      </c>
      <c r="V33" s="53">
        <v>180664</v>
      </c>
      <c r="W33" s="53">
        <v>130089</v>
      </c>
      <c r="X33" s="53">
        <v>126563</v>
      </c>
      <c r="Y33" s="53">
        <v>146598</v>
      </c>
      <c r="Z33" s="52">
        <v>146598</v>
      </c>
      <c r="AA33" s="53">
        <v>150468</v>
      </c>
      <c r="AB33" s="53">
        <v>131527</v>
      </c>
      <c r="AC33" s="53">
        <v>142878</v>
      </c>
      <c r="AD33" s="53">
        <v>161133</v>
      </c>
      <c r="AE33" s="52">
        <v>161133</v>
      </c>
      <c r="AF33" s="53">
        <v>177053</v>
      </c>
      <c r="AG33" s="53">
        <v>206567</v>
      </c>
      <c r="AH33" s="53">
        <v>197422</v>
      </c>
      <c r="AI33" s="245">
        <v>201526</v>
      </c>
      <c r="AJ33" s="246">
        <f t="shared" si="0"/>
        <v>201526</v>
      </c>
      <c r="AK33" s="245">
        <v>180313</v>
      </c>
      <c r="AL33" s="245">
        <v>207159</v>
      </c>
      <c r="AM33" s="245">
        <v>454261</v>
      </c>
      <c r="AN33" s="245">
        <v>251303</v>
      </c>
      <c r="AO33" s="246">
        <f t="shared" si="1"/>
        <v>251303</v>
      </c>
      <c r="AP33" s="245">
        <v>283900</v>
      </c>
      <c r="AQ33" s="245">
        <v>267649</v>
      </c>
    </row>
    <row r="34" spans="1:43">
      <c r="A34" s="31"/>
      <c r="B34" s="53"/>
      <c r="C34" s="53"/>
      <c r="D34" s="53"/>
      <c r="E34" s="53"/>
      <c r="F34" s="52"/>
      <c r="G34" s="53"/>
      <c r="H34" s="53"/>
      <c r="I34" s="53"/>
      <c r="J34" s="53"/>
      <c r="K34" s="52"/>
      <c r="L34" s="53"/>
      <c r="M34" s="53"/>
      <c r="N34" s="53"/>
      <c r="O34" s="53"/>
      <c r="P34" s="52"/>
      <c r="Q34" s="53"/>
      <c r="R34" s="53"/>
      <c r="S34" s="53"/>
      <c r="T34" s="53"/>
      <c r="U34" s="52"/>
      <c r="V34" s="53"/>
      <c r="W34" s="53"/>
      <c r="X34" s="53"/>
      <c r="Y34" s="53"/>
      <c r="Z34" s="52"/>
      <c r="AA34" s="53"/>
      <c r="AB34" s="53"/>
      <c r="AC34" s="53"/>
      <c r="AD34" s="53"/>
      <c r="AE34" s="52"/>
      <c r="AF34" s="53"/>
      <c r="AG34" s="53"/>
      <c r="AH34" s="53"/>
      <c r="AI34" s="245"/>
      <c r="AJ34" s="246">
        <f t="shared" si="0"/>
        <v>0</v>
      </c>
      <c r="AK34" s="245"/>
      <c r="AL34" s="245"/>
      <c r="AM34" s="245"/>
      <c r="AN34" s="245"/>
      <c r="AO34" s="246">
        <f t="shared" si="1"/>
        <v>0</v>
      </c>
      <c r="AP34" s="245"/>
      <c r="AQ34" s="245"/>
    </row>
    <row r="35" spans="1:43">
      <c r="A35" s="49" t="s">
        <v>59</v>
      </c>
      <c r="B35" s="27"/>
      <c r="C35" s="27"/>
      <c r="D35" s="27"/>
      <c r="E35" s="27"/>
      <c r="F35" s="50">
        <v>0</v>
      </c>
      <c r="G35" s="27"/>
      <c r="H35" s="27"/>
      <c r="I35" s="27"/>
      <c r="J35" s="27"/>
      <c r="K35" s="50">
        <v>0</v>
      </c>
      <c r="L35" s="27"/>
      <c r="M35" s="27"/>
      <c r="N35" s="27"/>
      <c r="O35" s="27"/>
      <c r="P35" s="50">
        <v>0</v>
      </c>
      <c r="Q35" s="27"/>
      <c r="R35" s="27"/>
      <c r="S35" s="27"/>
      <c r="T35" s="27"/>
      <c r="U35" s="50">
        <v>0</v>
      </c>
      <c r="V35" s="27"/>
      <c r="W35" s="27"/>
      <c r="X35" s="27"/>
      <c r="Y35" s="27"/>
      <c r="Z35" s="50">
        <v>0</v>
      </c>
      <c r="AA35" s="27"/>
      <c r="AB35" s="27"/>
      <c r="AC35" s="27"/>
      <c r="AD35" s="27"/>
      <c r="AE35" s="50">
        <v>0</v>
      </c>
      <c r="AF35" s="27">
        <v>0</v>
      </c>
      <c r="AG35" s="27">
        <v>0</v>
      </c>
      <c r="AH35" s="27">
        <v>4087</v>
      </c>
      <c r="AI35" s="27">
        <v>4087</v>
      </c>
      <c r="AJ35" s="243">
        <f t="shared" si="0"/>
        <v>4087</v>
      </c>
      <c r="AK35" s="27">
        <v>4087</v>
      </c>
      <c r="AL35" s="27">
        <v>4087</v>
      </c>
      <c r="AM35" s="27">
        <v>4086.9999999999995</v>
      </c>
      <c r="AN35" s="27">
        <v>0</v>
      </c>
      <c r="AO35" s="243">
        <f t="shared" si="1"/>
        <v>0</v>
      </c>
      <c r="AP35" s="27">
        <v>2757</v>
      </c>
      <c r="AQ35" s="27">
        <v>2757</v>
      </c>
    </row>
    <row r="36" spans="1:43">
      <c r="A36" s="49"/>
      <c r="B36" s="27"/>
      <c r="C36" s="27"/>
      <c r="D36" s="27"/>
      <c r="E36" s="27"/>
      <c r="F36" s="50">
        <v>0</v>
      </c>
      <c r="G36" s="27"/>
      <c r="H36" s="27"/>
      <c r="I36" s="27"/>
      <c r="J36" s="27"/>
      <c r="K36" s="50">
        <v>0</v>
      </c>
      <c r="L36" s="27"/>
      <c r="M36" s="27"/>
      <c r="N36" s="27"/>
      <c r="O36" s="27"/>
      <c r="P36" s="50">
        <v>0</v>
      </c>
      <c r="Q36" s="27"/>
      <c r="R36" s="27"/>
      <c r="S36" s="27"/>
      <c r="T36" s="27"/>
      <c r="U36" s="50">
        <v>0</v>
      </c>
      <c r="V36" s="27"/>
      <c r="W36" s="27"/>
      <c r="X36" s="27"/>
      <c r="Y36" s="27"/>
      <c r="Z36" s="50">
        <v>0</v>
      </c>
      <c r="AA36" s="27"/>
      <c r="AB36" s="27"/>
      <c r="AC36" s="27"/>
      <c r="AD36" s="27"/>
      <c r="AE36" s="50">
        <v>0</v>
      </c>
      <c r="AF36" s="27"/>
      <c r="AG36" s="27"/>
      <c r="AH36" s="27"/>
      <c r="AI36" s="27"/>
      <c r="AJ36" s="244">
        <f t="shared" si="0"/>
        <v>0</v>
      </c>
      <c r="AK36" s="27"/>
      <c r="AL36" s="27"/>
      <c r="AM36" s="27"/>
      <c r="AN36" s="27"/>
      <c r="AO36" s="244">
        <f t="shared" si="1"/>
        <v>0</v>
      </c>
      <c r="AP36" s="27"/>
      <c r="AQ36" s="27"/>
    </row>
    <row r="37" spans="1:43">
      <c r="A37" s="49" t="s">
        <v>50</v>
      </c>
      <c r="B37" s="27">
        <v>17211</v>
      </c>
      <c r="C37" s="27">
        <v>7371</v>
      </c>
      <c r="D37" s="27">
        <v>6827</v>
      </c>
      <c r="E37" s="27">
        <v>7964</v>
      </c>
      <c r="F37" s="50">
        <v>7964</v>
      </c>
      <c r="G37" s="27">
        <v>6631</v>
      </c>
      <c r="H37" s="27">
        <v>18020</v>
      </c>
      <c r="I37" s="27">
        <v>22092</v>
      </c>
      <c r="J37" s="27">
        <v>18597</v>
      </c>
      <c r="K37" s="50">
        <v>18597</v>
      </c>
      <c r="L37" s="27">
        <v>18423</v>
      </c>
      <c r="M37" s="27">
        <v>15316</v>
      </c>
      <c r="N37" s="27">
        <v>20340</v>
      </c>
      <c r="O37" s="27">
        <v>20850</v>
      </c>
      <c r="P37" s="50">
        <v>20850</v>
      </c>
      <c r="Q37" s="27">
        <v>46520</v>
      </c>
      <c r="R37" s="27">
        <v>37915</v>
      </c>
      <c r="S37" s="27">
        <v>37267</v>
      </c>
      <c r="T37" s="27">
        <v>41941</v>
      </c>
      <c r="U37" s="50">
        <v>41941</v>
      </c>
      <c r="V37" s="27">
        <v>57399</v>
      </c>
      <c r="W37" s="27">
        <v>51280</v>
      </c>
      <c r="X37" s="27">
        <v>114579</v>
      </c>
      <c r="Y37" s="27">
        <v>99862</v>
      </c>
      <c r="Z37" s="50">
        <v>99862</v>
      </c>
      <c r="AA37" s="27">
        <v>119650</v>
      </c>
      <c r="AB37" s="27">
        <v>155761</v>
      </c>
      <c r="AC37" s="27">
        <v>123731</v>
      </c>
      <c r="AD37" s="27">
        <v>140827</v>
      </c>
      <c r="AE37" s="50">
        <v>140827</v>
      </c>
      <c r="AF37" s="27">
        <v>111493</v>
      </c>
      <c r="AG37" s="27">
        <v>126758</v>
      </c>
      <c r="AH37" s="27">
        <v>197714</v>
      </c>
      <c r="AI37" s="27">
        <v>250724</v>
      </c>
      <c r="AJ37" s="243">
        <f t="shared" si="0"/>
        <v>250724</v>
      </c>
      <c r="AK37" s="27">
        <v>251081</v>
      </c>
      <c r="AL37" s="27">
        <v>236413</v>
      </c>
      <c r="AM37" s="27">
        <v>149400</v>
      </c>
      <c r="AN37" s="27">
        <v>361097</v>
      </c>
      <c r="AO37" s="243">
        <f t="shared" si="1"/>
        <v>361097</v>
      </c>
      <c r="AP37" s="27">
        <v>366834</v>
      </c>
      <c r="AQ37" s="27">
        <v>375107</v>
      </c>
    </row>
    <row r="38" spans="1:43">
      <c r="A38" s="49" t="s">
        <v>42</v>
      </c>
      <c r="B38" s="27">
        <v>0</v>
      </c>
      <c r="C38" s="27">
        <v>0</v>
      </c>
      <c r="D38" s="27">
        <v>0</v>
      </c>
      <c r="E38" s="27">
        <v>0</v>
      </c>
      <c r="F38" s="50">
        <v>0</v>
      </c>
      <c r="G38" s="27">
        <v>0</v>
      </c>
      <c r="H38" s="27">
        <v>0</v>
      </c>
      <c r="I38" s="27">
        <v>0</v>
      </c>
      <c r="J38" s="27">
        <v>0</v>
      </c>
      <c r="K38" s="50">
        <v>0</v>
      </c>
      <c r="L38" s="27">
        <v>0</v>
      </c>
      <c r="M38" s="27">
        <v>0</v>
      </c>
      <c r="N38" s="27">
        <v>0</v>
      </c>
      <c r="O38" s="27">
        <v>0</v>
      </c>
      <c r="P38" s="50">
        <v>0</v>
      </c>
      <c r="Q38" s="27">
        <v>0</v>
      </c>
      <c r="R38" s="27">
        <v>0</v>
      </c>
      <c r="S38" s="27">
        <v>0</v>
      </c>
      <c r="T38" s="27">
        <v>0</v>
      </c>
      <c r="U38" s="50">
        <v>0</v>
      </c>
      <c r="V38" s="27">
        <v>0</v>
      </c>
      <c r="W38" s="27">
        <v>0</v>
      </c>
      <c r="X38" s="27">
        <v>1845</v>
      </c>
      <c r="Y38" s="27">
        <v>2779</v>
      </c>
      <c r="Z38" s="50">
        <v>2779</v>
      </c>
      <c r="AA38" s="27">
        <v>0</v>
      </c>
      <c r="AB38" s="27">
        <v>0</v>
      </c>
      <c r="AC38" s="27">
        <v>0</v>
      </c>
      <c r="AD38" s="27">
        <v>0</v>
      </c>
      <c r="AE38" s="50">
        <v>0</v>
      </c>
      <c r="AF38" s="27">
        <v>0</v>
      </c>
      <c r="AG38" s="27">
        <v>0</v>
      </c>
      <c r="AH38" s="27">
        <v>7317</v>
      </c>
      <c r="AI38" s="27">
        <v>43134</v>
      </c>
      <c r="AJ38" s="243">
        <f t="shared" si="0"/>
        <v>43134</v>
      </c>
      <c r="AK38" s="27">
        <v>64211</v>
      </c>
      <c r="AL38" s="27">
        <v>75982</v>
      </c>
      <c r="AM38" s="27">
        <v>5300</v>
      </c>
      <c r="AN38" s="27">
        <v>120188</v>
      </c>
      <c r="AO38" s="243">
        <f t="shared" si="1"/>
        <v>120188</v>
      </c>
      <c r="AP38" s="27">
        <v>201688</v>
      </c>
      <c r="AQ38" s="27">
        <v>222901</v>
      </c>
    </row>
    <row r="39" spans="1:43">
      <c r="A39" s="49" t="s">
        <v>47</v>
      </c>
      <c r="B39" s="27">
        <v>5155</v>
      </c>
      <c r="C39" s="27">
        <v>5824</v>
      </c>
      <c r="D39" s="27">
        <v>5876</v>
      </c>
      <c r="E39" s="27">
        <v>1810</v>
      </c>
      <c r="F39" s="50">
        <v>1810</v>
      </c>
      <c r="G39" s="27">
        <v>3595</v>
      </c>
      <c r="H39" s="27">
        <v>4907</v>
      </c>
      <c r="I39" s="27">
        <v>5346</v>
      </c>
      <c r="J39" s="27">
        <v>8539</v>
      </c>
      <c r="K39" s="50">
        <v>8539</v>
      </c>
      <c r="L39" s="27">
        <v>8239</v>
      </c>
      <c r="M39" s="27">
        <v>7621</v>
      </c>
      <c r="N39" s="27">
        <v>8801</v>
      </c>
      <c r="O39" s="27">
        <v>8315</v>
      </c>
      <c r="P39" s="50">
        <v>8315</v>
      </c>
      <c r="Q39" s="27">
        <v>11281</v>
      </c>
      <c r="R39" s="27">
        <v>10681</v>
      </c>
      <c r="S39" s="27">
        <v>10429</v>
      </c>
      <c r="T39" s="27">
        <v>10832</v>
      </c>
      <c r="U39" s="50">
        <v>10832</v>
      </c>
      <c r="V39" s="27">
        <v>11050</v>
      </c>
      <c r="W39" s="27">
        <v>10790</v>
      </c>
      <c r="X39" s="27">
        <v>11313</v>
      </c>
      <c r="Y39" s="27">
        <v>17110</v>
      </c>
      <c r="Z39" s="50">
        <v>17110</v>
      </c>
      <c r="AA39" s="27">
        <v>15858</v>
      </c>
      <c r="AB39" s="27">
        <v>16367.999999999998</v>
      </c>
      <c r="AC39" s="27">
        <v>20138</v>
      </c>
      <c r="AD39" s="27">
        <v>26508</v>
      </c>
      <c r="AE39" s="50">
        <v>26508</v>
      </c>
      <c r="AF39" s="27">
        <v>25857</v>
      </c>
      <c r="AG39" s="27">
        <v>24830</v>
      </c>
      <c r="AH39" s="27">
        <v>21062</v>
      </c>
      <c r="AI39" s="27">
        <v>8708</v>
      </c>
      <c r="AJ39" s="243">
        <f t="shared" si="0"/>
        <v>8708</v>
      </c>
      <c r="AK39" s="27">
        <v>8795</v>
      </c>
      <c r="AL39" s="27">
        <v>11180</v>
      </c>
      <c r="AM39" s="27">
        <v>11360</v>
      </c>
      <c r="AN39" s="27">
        <v>31583</v>
      </c>
      <c r="AO39" s="243">
        <f t="shared" si="1"/>
        <v>31583</v>
      </c>
      <c r="AP39" s="27">
        <v>32052</v>
      </c>
      <c r="AQ39" s="27">
        <v>35925</v>
      </c>
    </row>
    <row r="40" spans="1:43">
      <c r="A40" s="49" t="s">
        <v>56</v>
      </c>
      <c r="B40" s="27">
        <v>19841</v>
      </c>
      <c r="C40" s="27">
        <v>19998</v>
      </c>
      <c r="D40" s="27">
        <v>23136</v>
      </c>
      <c r="E40" s="27">
        <v>21309</v>
      </c>
      <c r="F40" s="50">
        <v>21309</v>
      </c>
      <c r="G40" s="27">
        <v>21473</v>
      </c>
      <c r="H40" s="27">
        <v>21640</v>
      </c>
      <c r="I40" s="27">
        <v>21811</v>
      </c>
      <c r="J40" s="27">
        <v>25700</v>
      </c>
      <c r="K40" s="50">
        <v>25700</v>
      </c>
      <c r="L40" s="27">
        <v>25911</v>
      </c>
      <c r="M40" s="27">
        <v>26127</v>
      </c>
      <c r="N40" s="27">
        <v>26348</v>
      </c>
      <c r="O40" s="27">
        <v>30142</v>
      </c>
      <c r="P40" s="50">
        <v>30142</v>
      </c>
      <c r="Q40" s="27">
        <v>31194</v>
      </c>
      <c r="R40" s="27">
        <v>31746</v>
      </c>
      <c r="S40" s="27">
        <v>32198</v>
      </c>
      <c r="T40" s="27">
        <v>39445</v>
      </c>
      <c r="U40" s="50">
        <v>39445</v>
      </c>
      <c r="V40" s="27">
        <v>40007</v>
      </c>
      <c r="W40" s="27">
        <v>40581</v>
      </c>
      <c r="X40" s="27">
        <v>41200</v>
      </c>
      <c r="Y40" s="27">
        <v>41456</v>
      </c>
      <c r="Z40" s="50">
        <v>41456</v>
      </c>
      <c r="AA40" s="27">
        <v>42328</v>
      </c>
      <c r="AB40" s="27">
        <v>45245</v>
      </c>
      <c r="AC40" s="27">
        <v>47606</v>
      </c>
      <c r="AD40" s="27">
        <v>48262</v>
      </c>
      <c r="AE40" s="50">
        <v>48262</v>
      </c>
      <c r="AF40" s="27">
        <v>49434</v>
      </c>
      <c r="AG40" s="27">
        <v>51008</v>
      </c>
      <c r="AH40" s="27">
        <v>44043</v>
      </c>
      <c r="AI40" s="27">
        <v>48727</v>
      </c>
      <c r="AJ40" s="243">
        <f t="shared" si="0"/>
        <v>48727</v>
      </c>
      <c r="AK40" s="27">
        <v>50249</v>
      </c>
      <c r="AL40" s="27">
        <v>51343</v>
      </c>
      <c r="AM40" s="27">
        <v>52852</v>
      </c>
      <c r="AN40" s="27">
        <v>50573</v>
      </c>
      <c r="AO40" s="243">
        <f t="shared" si="1"/>
        <v>50573</v>
      </c>
      <c r="AP40" s="27">
        <v>62212</v>
      </c>
      <c r="AQ40" s="27">
        <v>64470</v>
      </c>
    </row>
    <row r="41" spans="1:43">
      <c r="A41" s="49" t="s">
        <v>57</v>
      </c>
      <c r="B41" s="27">
        <v>6970</v>
      </c>
      <c r="C41" s="27">
        <v>7071</v>
      </c>
      <c r="D41" s="27">
        <v>7687</v>
      </c>
      <c r="E41" s="27">
        <v>7467</v>
      </c>
      <c r="F41" s="50">
        <v>7467</v>
      </c>
      <c r="G41" s="27">
        <v>7735</v>
      </c>
      <c r="H41" s="27">
        <v>7214</v>
      </c>
      <c r="I41" s="27">
        <v>7583</v>
      </c>
      <c r="J41" s="27">
        <v>6560</v>
      </c>
      <c r="K41" s="50">
        <v>6560</v>
      </c>
      <c r="L41" s="27">
        <v>6319</v>
      </c>
      <c r="M41" s="27">
        <v>6710</v>
      </c>
      <c r="N41" s="27">
        <v>6595</v>
      </c>
      <c r="O41" s="27">
        <v>7598</v>
      </c>
      <c r="P41" s="50">
        <v>7598</v>
      </c>
      <c r="Q41" s="27">
        <v>8167.9999999999991</v>
      </c>
      <c r="R41" s="27">
        <v>9638</v>
      </c>
      <c r="S41" s="27">
        <v>9997</v>
      </c>
      <c r="T41" s="27">
        <v>9538</v>
      </c>
      <c r="U41" s="50">
        <v>9538</v>
      </c>
      <c r="V41" s="27">
        <v>9611</v>
      </c>
      <c r="W41" s="27">
        <v>12060</v>
      </c>
      <c r="X41" s="27">
        <v>12273</v>
      </c>
      <c r="Y41" s="27">
        <v>11923</v>
      </c>
      <c r="Z41" s="50">
        <v>11923</v>
      </c>
      <c r="AA41" s="27">
        <v>12601</v>
      </c>
      <c r="AB41" s="27">
        <v>12754</v>
      </c>
      <c r="AC41" s="27">
        <v>13001</v>
      </c>
      <c r="AD41" s="27">
        <v>13539</v>
      </c>
      <c r="AE41" s="50">
        <v>13539</v>
      </c>
      <c r="AF41" s="27">
        <v>11544</v>
      </c>
      <c r="AG41" s="27">
        <v>10958</v>
      </c>
      <c r="AH41" s="27">
        <v>11362</v>
      </c>
      <c r="AI41" s="27">
        <v>12636</v>
      </c>
      <c r="AJ41" s="243">
        <f t="shared" si="0"/>
        <v>12636</v>
      </c>
      <c r="AK41" s="27">
        <v>13008</v>
      </c>
      <c r="AL41" s="27">
        <v>13633</v>
      </c>
      <c r="AM41" s="27">
        <v>13986</v>
      </c>
      <c r="AN41" s="27">
        <v>17144</v>
      </c>
      <c r="AO41" s="243">
        <f t="shared" si="1"/>
        <v>17144</v>
      </c>
      <c r="AP41" s="27">
        <v>27872</v>
      </c>
      <c r="AQ41" s="27">
        <v>28467</v>
      </c>
    </row>
    <row r="42" spans="1:43">
      <c r="A42" s="49" t="s">
        <v>52</v>
      </c>
      <c r="B42" s="27">
        <v>2310</v>
      </c>
      <c r="C42" s="27">
        <v>1952</v>
      </c>
      <c r="D42" s="27">
        <v>1441</v>
      </c>
      <c r="E42" s="27">
        <v>1362</v>
      </c>
      <c r="F42" s="50">
        <v>1362</v>
      </c>
      <c r="G42" s="27">
        <v>1400</v>
      </c>
      <c r="H42" s="27">
        <v>616</v>
      </c>
      <c r="I42" s="27">
        <v>587</v>
      </c>
      <c r="J42" s="27">
        <v>744</v>
      </c>
      <c r="K42" s="50">
        <v>744</v>
      </c>
      <c r="L42" s="27">
        <v>4847</v>
      </c>
      <c r="M42" s="27">
        <v>3714</v>
      </c>
      <c r="N42" s="27">
        <v>2802</v>
      </c>
      <c r="O42" s="27">
        <v>560</v>
      </c>
      <c r="P42" s="50">
        <v>560</v>
      </c>
      <c r="Q42" s="27">
        <v>1338</v>
      </c>
      <c r="R42" s="27">
        <v>461</v>
      </c>
      <c r="S42" s="27">
        <v>1045</v>
      </c>
      <c r="T42" s="27">
        <v>1010</v>
      </c>
      <c r="U42" s="50">
        <v>1010</v>
      </c>
      <c r="V42" s="27">
        <v>759</v>
      </c>
      <c r="W42" s="27">
        <v>570</v>
      </c>
      <c r="X42" s="27">
        <v>738</v>
      </c>
      <c r="Y42" s="27">
        <v>477</v>
      </c>
      <c r="Z42" s="50">
        <v>477</v>
      </c>
      <c r="AA42" s="27">
        <v>468</v>
      </c>
      <c r="AB42" s="27">
        <v>477</v>
      </c>
      <c r="AC42" s="27">
        <v>467</v>
      </c>
      <c r="AD42" s="27">
        <v>26912</v>
      </c>
      <c r="AE42" s="50">
        <v>26912</v>
      </c>
      <c r="AF42" s="27">
        <v>25379</v>
      </c>
      <c r="AG42" s="27">
        <v>24033</v>
      </c>
      <c r="AH42" s="27">
        <v>20832</v>
      </c>
      <c r="AI42" s="27">
        <v>43609</v>
      </c>
      <c r="AJ42" s="243">
        <f t="shared" si="0"/>
        <v>43609</v>
      </c>
      <c r="AK42" s="27">
        <v>43258</v>
      </c>
      <c r="AL42" s="27">
        <v>38064</v>
      </c>
      <c r="AM42" s="27">
        <v>36746</v>
      </c>
      <c r="AN42" s="27">
        <v>25419</v>
      </c>
      <c r="AO42" s="243">
        <f t="shared" si="1"/>
        <v>25419</v>
      </c>
      <c r="AP42" s="27">
        <v>24568</v>
      </c>
      <c r="AQ42" s="27">
        <v>31640</v>
      </c>
    </row>
    <row r="43" spans="1:43" s="2" customFormat="1">
      <c r="A43" s="31" t="s">
        <v>58</v>
      </c>
      <c r="B43" s="51">
        <v>51487</v>
      </c>
      <c r="C43" s="51">
        <v>42216</v>
      </c>
      <c r="D43" s="51">
        <v>44967</v>
      </c>
      <c r="E43" s="51">
        <v>39912</v>
      </c>
      <c r="F43" s="52">
        <v>39912</v>
      </c>
      <c r="G43" s="51">
        <v>40834</v>
      </c>
      <c r="H43" s="51">
        <v>52397</v>
      </c>
      <c r="I43" s="51">
        <v>57419</v>
      </c>
      <c r="J43" s="51">
        <v>60140</v>
      </c>
      <c r="K43" s="52">
        <v>60140</v>
      </c>
      <c r="L43" s="51">
        <v>63739</v>
      </c>
      <c r="M43" s="51">
        <v>59488</v>
      </c>
      <c r="N43" s="51">
        <v>64886</v>
      </c>
      <c r="O43" s="51">
        <v>67465</v>
      </c>
      <c r="P43" s="52">
        <v>67465</v>
      </c>
      <c r="Q43" s="51">
        <v>98501</v>
      </c>
      <c r="R43" s="51">
        <v>90441</v>
      </c>
      <c r="S43" s="51">
        <v>90936</v>
      </c>
      <c r="T43" s="51">
        <v>102766</v>
      </c>
      <c r="U43" s="52">
        <v>102766</v>
      </c>
      <c r="V43" s="51">
        <v>118826</v>
      </c>
      <c r="W43" s="51">
        <v>115281</v>
      </c>
      <c r="X43" s="51">
        <v>181948</v>
      </c>
      <c r="Y43" s="51">
        <v>173607</v>
      </c>
      <c r="Z43" s="52">
        <v>173607</v>
      </c>
      <c r="AA43" s="51">
        <v>190905</v>
      </c>
      <c r="AB43" s="51">
        <v>230605</v>
      </c>
      <c r="AC43" s="51">
        <v>204943</v>
      </c>
      <c r="AD43" s="51">
        <v>256048</v>
      </c>
      <c r="AE43" s="52">
        <v>256048</v>
      </c>
      <c r="AF43" s="51">
        <v>223707</v>
      </c>
      <c r="AG43" s="51">
        <v>237587</v>
      </c>
      <c r="AH43" s="51">
        <f>SUM(AH35:AH42)</f>
        <v>306417</v>
      </c>
      <c r="AI43" s="51">
        <v>407538</v>
      </c>
      <c r="AJ43" s="244">
        <f t="shared" si="0"/>
        <v>407538</v>
      </c>
      <c r="AK43" s="51">
        <f>SUM(AK35:AK42)</f>
        <v>434689</v>
      </c>
      <c r="AL43" s="51">
        <v>426615</v>
      </c>
      <c r="AM43" s="51">
        <v>269644</v>
      </c>
      <c r="AN43" s="51">
        <v>606004</v>
      </c>
      <c r="AO43" s="244">
        <f t="shared" si="1"/>
        <v>606004</v>
      </c>
      <c r="AP43" s="51">
        <v>715226</v>
      </c>
      <c r="AQ43" s="51">
        <v>758510</v>
      </c>
    </row>
    <row r="44" spans="1:43">
      <c r="A44" s="31" t="s">
        <v>60</v>
      </c>
      <c r="B44" s="51">
        <v>106998</v>
      </c>
      <c r="C44" s="51">
        <v>104775</v>
      </c>
      <c r="D44" s="51">
        <v>102817</v>
      </c>
      <c r="E44" s="51">
        <v>101693</v>
      </c>
      <c r="F44" s="52">
        <v>101693</v>
      </c>
      <c r="G44" s="51">
        <v>102787</v>
      </c>
      <c r="H44" s="51">
        <v>115104</v>
      </c>
      <c r="I44" s="51">
        <v>118683</v>
      </c>
      <c r="J44" s="51">
        <v>126873</v>
      </c>
      <c r="K44" s="52">
        <v>126873</v>
      </c>
      <c r="L44" s="51">
        <v>144855</v>
      </c>
      <c r="M44" s="51">
        <v>145879</v>
      </c>
      <c r="N44" s="51">
        <v>149671</v>
      </c>
      <c r="O44" s="51">
        <v>154889</v>
      </c>
      <c r="P44" s="52">
        <v>154889</v>
      </c>
      <c r="Q44" s="51">
        <v>189322</v>
      </c>
      <c r="R44" s="51">
        <v>189529</v>
      </c>
      <c r="S44" s="51">
        <v>192323</v>
      </c>
      <c r="T44" s="51">
        <v>223476</v>
      </c>
      <c r="U44" s="52">
        <v>223476</v>
      </c>
      <c r="V44" s="51">
        <v>299490</v>
      </c>
      <c r="W44" s="51">
        <v>245370</v>
      </c>
      <c r="X44" s="51">
        <v>308511</v>
      </c>
      <c r="Y44" s="51">
        <v>320205</v>
      </c>
      <c r="Z44" s="52">
        <v>320205</v>
      </c>
      <c r="AA44" s="51">
        <v>341373</v>
      </c>
      <c r="AB44" s="51">
        <v>362132</v>
      </c>
      <c r="AC44" s="51">
        <v>347821</v>
      </c>
      <c r="AD44" s="51">
        <v>417181</v>
      </c>
      <c r="AE44" s="52">
        <v>417181</v>
      </c>
      <c r="AF44" s="51">
        <v>400760</v>
      </c>
      <c r="AG44" s="51">
        <v>444154</v>
      </c>
      <c r="AH44" s="51">
        <v>503839</v>
      </c>
      <c r="AI44" s="51">
        <f>AI43+AI33</f>
        <v>609064</v>
      </c>
      <c r="AJ44" s="244">
        <f t="shared" si="0"/>
        <v>609064</v>
      </c>
      <c r="AK44" s="51">
        <v>615002</v>
      </c>
      <c r="AL44" s="51">
        <v>633774</v>
      </c>
      <c r="AM44" s="51">
        <f t="shared" ref="AM44:AN44" si="2">AM43+AM33</f>
        <v>723905</v>
      </c>
      <c r="AN44" s="51">
        <f t="shared" si="2"/>
        <v>857307</v>
      </c>
      <c r="AO44" s="244">
        <f t="shared" si="1"/>
        <v>857307</v>
      </c>
      <c r="AP44" s="51">
        <v>999126</v>
      </c>
      <c r="AQ44" s="51">
        <v>1026159</v>
      </c>
    </row>
    <row r="45" spans="1:43">
      <c r="A45" s="49"/>
      <c r="B45" s="27"/>
      <c r="C45" s="27"/>
      <c r="D45" s="27"/>
      <c r="E45" s="27"/>
      <c r="F45" s="50"/>
      <c r="G45" s="27"/>
      <c r="H45" s="27"/>
      <c r="I45" s="27"/>
      <c r="J45" s="27"/>
      <c r="K45" s="50"/>
      <c r="L45" s="27"/>
      <c r="M45" s="27"/>
      <c r="N45" s="27"/>
      <c r="O45" s="27"/>
      <c r="P45" s="50"/>
      <c r="Q45" s="27"/>
      <c r="R45" s="27"/>
      <c r="S45" s="27"/>
      <c r="T45" s="27"/>
      <c r="U45" s="50"/>
      <c r="V45" s="27"/>
      <c r="W45" s="27"/>
      <c r="X45" s="27"/>
      <c r="Y45" s="27"/>
      <c r="Z45" s="50"/>
      <c r="AA45" s="27"/>
      <c r="AB45" s="27"/>
      <c r="AC45" s="27"/>
      <c r="AD45" s="27"/>
      <c r="AE45" s="50"/>
      <c r="AF45" s="27"/>
      <c r="AG45" s="27"/>
      <c r="AH45" s="27"/>
      <c r="AI45" s="27"/>
      <c r="AJ45" s="243">
        <f t="shared" si="0"/>
        <v>0</v>
      </c>
      <c r="AK45" s="27"/>
      <c r="AL45" s="27"/>
      <c r="AM45" s="27"/>
      <c r="AN45" s="27"/>
      <c r="AO45" s="243">
        <f t="shared" si="1"/>
        <v>0</v>
      </c>
      <c r="AP45" s="27"/>
      <c r="AQ45" s="27"/>
    </row>
    <row r="46" spans="1:43">
      <c r="A46" s="31" t="s">
        <v>61</v>
      </c>
      <c r="B46" s="51">
        <v>71543</v>
      </c>
      <c r="C46" s="51">
        <v>75031</v>
      </c>
      <c r="D46" s="51">
        <v>80273</v>
      </c>
      <c r="E46" s="51">
        <v>84582</v>
      </c>
      <c r="F46" s="52">
        <v>84582</v>
      </c>
      <c r="G46" s="51">
        <v>132787</v>
      </c>
      <c r="H46" s="51">
        <v>127537</v>
      </c>
      <c r="I46" s="51">
        <v>128071</v>
      </c>
      <c r="J46" s="51">
        <v>174421</v>
      </c>
      <c r="K46" s="52">
        <v>174421</v>
      </c>
      <c r="L46" s="51">
        <v>169781</v>
      </c>
      <c r="M46" s="51">
        <v>165939</v>
      </c>
      <c r="N46" s="51">
        <v>169919</v>
      </c>
      <c r="O46" s="51">
        <v>195620</v>
      </c>
      <c r="P46" s="52">
        <v>195620</v>
      </c>
      <c r="Q46" s="51">
        <v>178307</v>
      </c>
      <c r="R46" s="51">
        <v>181224</v>
      </c>
      <c r="S46" s="51">
        <v>254567</v>
      </c>
      <c r="T46" s="51">
        <v>312714</v>
      </c>
      <c r="U46" s="52">
        <v>312714</v>
      </c>
      <c r="V46" s="51">
        <v>268565</v>
      </c>
      <c r="W46" s="51">
        <v>288903</v>
      </c>
      <c r="X46" s="51">
        <v>275979</v>
      </c>
      <c r="Y46" s="51">
        <v>272275</v>
      </c>
      <c r="Z46" s="52">
        <v>272275</v>
      </c>
      <c r="AA46" s="51">
        <v>312693</v>
      </c>
      <c r="AB46" s="51">
        <v>312988</v>
      </c>
      <c r="AC46" s="51">
        <v>309742</v>
      </c>
      <c r="AD46" s="51">
        <v>310127</v>
      </c>
      <c r="AE46" s="52">
        <v>310127</v>
      </c>
      <c r="AF46" s="51">
        <v>330463</v>
      </c>
      <c r="AG46" s="51">
        <v>332859</v>
      </c>
      <c r="AH46" s="51">
        <v>339012</v>
      </c>
      <c r="AI46" s="51">
        <v>314802</v>
      </c>
      <c r="AJ46" s="244">
        <f t="shared" si="0"/>
        <v>314802</v>
      </c>
      <c r="AK46" s="51">
        <v>304336</v>
      </c>
      <c r="AL46" s="51">
        <v>248208</v>
      </c>
      <c r="AM46" s="51">
        <v>230418.07447000008</v>
      </c>
      <c r="AN46" s="51">
        <v>222955.2227809538</v>
      </c>
      <c r="AO46" s="244">
        <f t="shared" si="1"/>
        <v>222955.2227809538</v>
      </c>
      <c r="AP46" s="51">
        <v>139864.87516000005</v>
      </c>
      <c r="AQ46" s="51">
        <v>139764</v>
      </c>
    </row>
    <row r="47" spans="1:43" s="2" customFormat="1">
      <c r="A47" s="31" t="s">
        <v>62</v>
      </c>
      <c r="B47" s="51">
        <v>178541</v>
      </c>
      <c r="C47" s="51">
        <v>179806</v>
      </c>
      <c r="D47" s="51">
        <v>183090</v>
      </c>
      <c r="E47" s="51">
        <v>186275</v>
      </c>
      <c r="F47" s="52">
        <v>186275</v>
      </c>
      <c r="G47" s="51">
        <v>235574</v>
      </c>
      <c r="H47" s="51">
        <v>242641</v>
      </c>
      <c r="I47" s="51">
        <v>246754</v>
      </c>
      <c r="J47" s="51">
        <v>301294</v>
      </c>
      <c r="K47" s="52">
        <v>301294</v>
      </c>
      <c r="L47" s="51">
        <v>314636</v>
      </c>
      <c r="M47" s="51">
        <v>311818</v>
      </c>
      <c r="N47" s="51">
        <v>319590</v>
      </c>
      <c r="O47" s="51">
        <v>350509</v>
      </c>
      <c r="P47" s="52">
        <v>350509</v>
      </c>
      <c r="Q47" s="51">
        <v>367629</v>
      </c>
      <c r="R47" s="51">
        <v>370753</v>
      </c>
      <c r="S47" s="51">
        <v>446890</v>
      </c>
      <c r="T47" s="51">
        <v>536190</v>
      </c>
      <c r="U47" s="52">
        <v>536190</v>
      </c>
      <c r="V47" s="51">
        <v>568055</v>
      </c>
      <c r="W47" s="51">
        <v>534273</v>
      </c>
      <c r="X47" s="51">
        <v>584490</v>
      </c>
      <c r="Y47" s="51">
        <v>592480</v>
      </c>
      <c r="Z47" s="52">
        <v>592480</v>
      </c>
      <c r="AA47" s="51">
        <v>654066</v>
      </c>
      <c r="AB47" s="51">
        <v>675120</v>
      </c>
      <c r="AC47" s="51">
        <v>657563</v>
      </c>
      <c r="AD47" s="51">
        <v>727308</v>
      </c>
      <c r="AE47" s="52">
        <v>727308</v>
      </c>
      <c r="AF47" s="51">
        <v>731223</v>
      </c>
      <c r="AG47" s="51">
        <v>777013</v>
      </c>
      <c r="AH47" s="51">
        <v>842851</v>
      </c>
      <c r="AI47" s="51">
        <v>923824</v>
      </c>
      <c r="AJ47" s="244">
        <f t="shared" si="0"/>
        <v>923824</v>
      </c>
      <c r="AK47" s="51">
        <v>919338</v>
      </c>
      <c r="AL47" s="51">
        <f>AL44+AL46</f>
        <v>881982</v>
      </c>
      <c r="AM47" s="51">
        <v>955003.07447000011</v>
      </c>
      <c r="AN47" s="51">
        <v>1080262.2227809539</v>
      </c>
      <c r="AO47" s="244">
        <f t="shared" si="1"/>
        <v>1080262.2227809539</v>
      </c>
      <c r="AP47" s="51">
        <f t="shared" ref="AP47:AQ47" si="3">AP44+AP46</f>
        <v>1138990.8751600001</v>
      </c>
      <c r="AQ47" s="51">
        <f t="shared" si="3"/>
        <v>1165923</v>
      </c>
    </row>
    <row r="48" spans="1:43" s="2" customFormat="1">
      <c r="A48" s="31"/>
      <c r="B48" s="51"/>
      <c r="C48" s="51"/>
      <c r="D48" s="51"/>
      <c r="E48" s="51"/>
      <c r="F48" s="52"/>
      <c r="G48" s="51"/>
      <c r="H48" s="51"/>
      <c r="I48" s="51"/>
      <c r="J48" s="51"/>
      <c r="K48" s="52"/>
      <c r="L48" s="51"/>
      <c r="M48" s="51"/>
      <c r="N48" s="51"/>
      <c r="O48" s="51"/>
      <c r="P48" s="52"/>
      <c r="Q48" s="51"/>
      <c r="R48" s="51"/>
      <c r="S48" s="51"/>
      <c r="T48" s="51"/>
      <c r="U48" s="52"/>
      <c r="V48" s="51"/>
      <c r="W48" s="51"/>
      <c r="X48" s="51"/>
      <c r="Y48" s="51"/>
      <c r="Z48" s="52"/>
      <c r="AA48" s="51"/>
      <c r="AB48" s="51"/>
      <c r="AC48" s="51"/>
      <c r="AD48" s="51"/>
      <c r="AE48" s="52"/>
      <c r="AF48" s="51"/>
      <c r="AG48" s="51"/>
      <c r="AH48" s="51"/>
      <c r="AI48" s="51"/>
      <c r="AJ48" s="244">
        <f t="shared" si="0"/>
        <v>0</v>
      </c>
      <c r="AK48" s="51"/>
      <c r="AL48" s="51"/>
      <c r="AM48" s="51"/>
      <c r="AN48" s="51"/>
      <c r="AO48" s="244">
        <f t="shared" si="1"/>
        <v>0</v>
      </c>
      <c r="AP48" s="51"/>
      <c r="AQ48" s="51"/>
    </row>
    <row r="49" spans="1:43" s="2" customFormat="1">
      <c r="A49" s="150"/>
      <c r="B49" s="151"/>
      <c r="C49" s="151"/>
      <c r="D49" s="151"/>
      <c r="E49" s="151"/>
      <c r="F49" s="152"/>
      <c r="G49" s="151"/>
      <c r="H49" s="151"/>
      <c r="I49" s="151"/>
      <c r="J49" s="151"/>
      <c r="K49" s="152"/>
      <c r="L49" s="151"/>
      <c r="M49" s="151"/>
      <c r="N49" s="151"/>
      <c r="O49" s="151"/>
      <c r="P49" s="152"/>
      <c r="Q49" s="151"/>
      <c r="R49" s="151"/>
      <c r="S49" s="151"/>
      <c r="T49" s="151"/>
      <c r="U49" s="152"/>
      <c r="V49" s="151"/>
      <c r="W49" s="151"/>
      <c r="X49" s="151"/>
      <c r="Y49" s="151"/>
      <c r="Z49" s="152"/>
      <c r="AA49" s="151"/>
      <c r="AB49" s="151"/>
      <c r="AC49" s="151"/>
      <c r="AD49" s="151"/>
      <c r="AE49" s="152"/>
      <c r="AF49" s="151"/>
      <c r="AG49" s="151"/>
      <c r="AH49" s="151"/>
      <c r="AI49" s="151"/>
      <c r="AJ49" s="247">
        <f t="shared" si="0"/>
        <v>0</v>
      </c>
      <c r="AK49" s="151"/>
      <c r="AL49" s="151"/>
      <c r="AM49" s="151"/>
      <c r="AN49" s="151"/>
      <c r="AO49" s="247">
        <f t="shared" si="1"/>
        <v>0</v>
      </c>
      <c r="AP49" s="151"/>
      <c r="AQ49" s="151"/>
    </row>
    <row r="50" spans="1:43">
      <c r="A50" s="49" t="s">
        <v>63</v>
      </c>
      <c r="B50" s="27">
        <v>8293</v>
      </c>
      <c r="C50" s="27">
        <v>21155</v>
      </c>
      <c r="D50" s="27">
        <v>19954</v>
      </c>
      <c r="E50" s="27">
        <v>18052</v>
      </c>
      <c r="F50" s="50">
        <v>18052</v>
      </c>
      <c r="G50" s="27">
        <v>13536</v>
      </c>
      <c r="H50" s="27">
        <v>12671</v>
      </c>
      <c r="I50" s="27">
        <v>11691</v>
      </c>
      <c r="J50" s="27">
        <v>12004</v>
      </c>
      <c r="K50" s="50">
        <v>12004</v>
      </c>
      <c r="L50" s="27">
        <v>18978</v>
      </c>
      <c r="M50" s="27">
        <v>19658</v>
      </c>
      <c r="N50" s="27">
        <v>19932</v>
      </c>
      <c r="O50" s="27">
        <v>22104</v>
      </c>
      <c r="P50" s="50">
        <v>22104</v>
      </c>
      <c r="Q50" s="27">
        <v>25157</v>
      </c>
      <c r="R50" s="27">
        <v>33408</v>
      </c>
      <c r="S50" s="27">
        <v>30559</v>
      </c>
      <c r="T50" s="27">
        <v>28485</v>
      </c>
      <c r="U50" s="50">
        <v>28485</v>
      </c>
      <c r="V50" s="27">
        <v>32034</v>
      </c>
      <c r="W50" s="27">
        <v>39661</v>
      </c>
      <c r="X50" s="27">
        <v>41064</v>
      </c>
      <c r="Y50" s="27">
        <v>58169</v>
      </c>
      <c r="Z50" s="50">
        <v>58169</v>
      </c>
      <c r="AA50" s="27">
        <v>59608</v>
      </c>
      <c r="AB50" s="27">
        <v>60285</v>
      </c>
      <c r="AC50" s="27">
        <v>84045</v>
      </c>
      <c r="AD50" s="27">
        <v>73215</v>
      </c>
      <c r="AE50" s="50">
        <v>73215</v>
      </c>
      <c r="AF50" s="27">
        <v>88358</v>
      </c>
      <c r="AG50" s="27">
        <v>113434</v>
      </c>
      <c r="AH50" s="27">
        <v>101047</v>
      </c>
      <c r="AI50" s="27">
        <v>82865</v>
      </c>
      <c r="AJ50" s="243">
        <f t="shared" si="0"/>
        <v>82865</v>
      </c>
      <c r="AK50" s="27">
        <v>75957</v>
      </c>
      <c r="AL50" s="27">
        <v>98004</v>
      </c>
      <c r="AM50" s="27">
        <v>163115</v>
      </c>
      <c r="AN50" s="27">
        <v>82007</v>
      </c>
      <c r="AO50" s="243">
        <f t="shared" si="1"/>
        <v>82007</v>
      </c>
      <c r="AP50" s="27">
        <v>100853</v>
      </c>
      <c r="AQ50" s="27">
        <v>78786</v>
      </c>
    </row>
    <row r="51" spans="1:43">
      <c r="A51" s="49" t="s">
        <v>64</v>
      </c>
      <c r="B51" s="27">
        <v>17211</v>
      </c>
      <c r="C51" s="27">
        <v>7371</v>
      </c>
      <c r="D51" s="27">
        <v>6827</v>
      </c>
      <c r="E51" s="27">
        <v>7964</v>
      </c>
      <c r="F51" s="50">
        <v>7964</v>
      </c>
      <c r="G51" s="27">
        <v>6631</v>
      </c>
      <c r="H51" s="27">
        <v>18020</v>
      </c>
      <c r="I51" s="27">
        <v>22092</v>
      </c>
      <c r="J51" s="27">
        <v>18597</v>
      </c>
      <c r="K51" s="50">
        <v>18597</v>
      </c>
      <c r="L51" s="27">
        <v>18423</v>
      </c>
      <c r="M51" s="27">
        <v>15316</v>
      </c>
      <c r="N51" s="27">
        <v>20340</v>
      </c>
      <c r="O51" s="27">
        <v>20850</v>
      </c>
      <c r="P51" s="50">
        <v>20850</v>
      </c>
      <c r="Q51" s="27">
        <v>46520</v>
      </c>
      <c r="R51" s="27">
        <v>37915</v>
      </c>
      <c r="S51" s="27">
        <v>37267</v>
      </c>
      <c r="T51" s="27">
        <v>41941</v>
      </c>
      <c r="U51" s="50">
        <v>41941</v>
      </c>
      <c r="V51" s="27">
        <v>57399</v>
      </c>
      <c r="W51" s="27">
        <v>51280</v>
      </c>
      <c r="X51" s="27">
        <v>114579</v>
      </c>
      <c r="Y51" s="27">
        <v>99862</v>
      </c>
      <c r="Z51" s="50">
        <v>99862</v>
      </c>
      <c r="AA51" s="27">
        <v>119650</v>
      </c>
      <c r="AB51" s="27">
        <v>155761</v>
      </c>
      <c r="AC51" s="27">
        <v>123731</v>
      </c>
      <c r="AD51" s="27">
        <v>140827</v>
      </c>
      <c r="AE51" s="50">
        <v>140827</v>
      </c>
      <c r="AF51" s="27">
        <v>111493</v>
      </c>
      <c r="AG51" s="27">
        <v>126758</v>
      </c>
      <c r="AH51" s="27">
        <v>197714</v>
      </c>
      <c r="AI51" s="27">
        <v>250724</v>
      </c>
      <c r="AJ51" s="243">
        <f t="shared" si="0"/>
        <v>250724</v>
      </c>
      <c r="AK51" s="27">
        <v>251081</v>
      </c>
      <c r="AL51" s="27">
        <v>236413</v>
      </c>
      <c r="AM51" s="27">
        <v>177444</v>
      </c>
      <c r="AN51" s="27">
        <v>361097</v>
      </c>
      <c r="AO51" s="243">
        <f t="shared" si="1"/>
        <v>361097</v>
      </c>
      <c r="AP51" s="27">
        <v>366834</v>
      </c>
      <c r="AQ51" s="27">
        <v>375107</v>
      </c>
    </row>
    <row r="52" spans="1:43" s="2" customFormat="1">
      <c r="A52" s="31" t="s">
        <v>65</v>
      </c>
      <c r="B52" s="51">
        <v>25504</v>
      </c>
      <c r="C52" s="51">
        <v>28526</v>
      </c>
      <c r="D52" s="51">
        <v>26781</v>
      </c>
      <c r="E52" s="51">
        <v>26016</v>
      </c>
      <c r="F52" s="52">
        <v>26016</v>
      </c>
      <c r="G52" s="51">
        <v>20167</v>
      </c>
      <c r="H52" s="51">
        <v>30691</v>
      </c>
      <c r="I52" s="51">
        <v>33783</v>
      </c>
      <c r="J52" s="51">
        <v>30601</v>
      </c>
      <c r="K52" s="52">
        <v>30601</v>
      </c>
      <c r="L52" s="51">
        <v>37401</v>
      </c>
      <c r="M52" s="51">
        <v>34974</v>
      </c>
      <c r="N52" s="51">
        <v>40272</v>
      </c>
      <c r="O52" s="51">
        <v>42954</v>
      </c>
      <c r="P52" s="52">
        <v>42954</v>
      </c>
      <c r="Q52" s="51">
        <v>71677</v>
      </c>
      <c r="R52" s="51">
        <v>71323</v>
      </c>
      <c r="S52" s="51">
        <v>67826</v>
      </c>
      <c r="T52" s="51">
        <v>70426</v>
      </c>
      <c r="U52" s="52">
        <v>70426</v>
      </c>
      <c r="V52" s="51">
        <v>89433</v>
      </c>
      <c r="W52" s="51">
        <v>90941</v>
      </c>
      <c r="X52" s="51">
        <v>155643</v>
      </c>
      <c r="Y52" s="51">
        <v>158031</v>
      </c>
      <c r="Z52" s="52">
        <v>158031</v>
      </c>
      <c r="AA52" s="51">
        <v>179258</v>
      </c>
      <c r="AB52" s="51">
        <v>216046</v>
      </c>
      <c r="AC52" s="51">
        <v>207776</v>
      </c>
      <c r="AD52" s="51">
        <v>214042</v>
      </c>
      <c r="AE52" s="52">
        <v>214042</v>
      </c>
      <c r="AF52" s="51">
        <v>199851</v>
      </c>
      <c r="AG52" s="51">
        <v>240192</v>
      </c>
      <c r="AH52" s="51">
        <v>298761</v>
      </c>
      <c r="AI52" s="51">
        <v>333589</v>
      </c>
      <c r="AJ52" s="244">
        <f t="shared" si="0"/>
        <v>333589</v>
      </c>
      <c r="AK52" s="51">
        <v>327038</v>
      </c>
      <c r="AL52" s="51">
        <f>SUM(AL50:AL51)</f>
        <v>334417</v>
      </c>
      <c r="AM52" s="51">
        <v>340558.99999999994</v>
      </c>
      <c r="AN52" s="51">
        <v>443104</v>
      </c>
      <c r="AO52" s="244">
        <f t="shared" si="1"/>
        <v>443104</v>
      </c>
      <c r="AP52" s="51">
        <f t="shared" ref="AP52:AQ52" si="4">SUM(AP50:AP51)</f>
        <v>467687</v>
      </c>
      <c r="AQ52" s="51">
        <f t="shared" si="4"/>
        <v>453893</v>
      </c>
    </row>
    <row r="53" spans="1:43" s="2" customFormat="1">
      <c r="A53" s="31"/>
      <c r="B53" s="51"/>
      <c r="C53" s="51"/>
      <c r="D53" s="51"/>
      <c r="E53" s="51"/>
      <c r="F53" s="52"/>
      <c r="G53" s="51"/>
      <c r="H53" s="51"/>
      <c r="I53" s="51"/>
      <c r="J53" s="51"/>
      <c r="K53" s="52"/>
      <c r="L53" s="51"/>
      <c r="M53" s="51"/>
      <c r="N53" s="51"/>
      <c r="O53" s="51"/>
      <c r="P53" s="52"/>
      <c r="Q53" s="51"/>
      <c r="R53" s="51"/>
      <c r="S53" s="51"/>
      <c r="T53" s="51"/>
      <c r="U53" s="52"/>
      <c r="V53" s="51"/>
      <c r="W53" s="51"/>
      <c r="X53" s="51"/>
      <c r="Y53" s="51"/>
      <c r="Z53" s="52"/>
      <c r="AA53" s="51"/>
      <c r="AB53" s="51"/>
      <c r="AC53" s="51"/>
      <c r="AD53" s="51"/>
      <c r="AE53" s="52"/>
      <c r="AF53" s="51"/>
      <c r="AG53" s="51"/>
      <c r="AH53" s="51"/>
      <c r="AI53" s="51"/>
      <c r="AJ53" s="244">
        <f t="shared" si="0"/>
        <v>0</v>
      </c>
      <c r="AK53" s="51"/>
      <c r="AL53" s="51"/>
      <c r="AM53" s="51"/>
      <c r="AN53" s="51"/>
      <c r="AO53" s="244">
        <f t="shared" si="1"/>
        <v>0</v>
      </c>
      <c r="AP53" s="51"/>
      <c r="AQ53" s="51"/>
    </row>
    <row r="54" spans="1:43">
      <c r="A54" s="49" t="s">
        <v>66</v>
      </c>
      <c r="B54" s="27">
        <v>11320</v>
      </c>
      <c r="C54" s="27">
        <v>15828</v>
      </c>
      <c r="D54" s="27">
        <v>10484</v>
      </c>
      <c r="E54" s="27">
        <v>11789</v>
      </c>
      <c r="F54" s="50">
        <v>11789</v>
      </c>
      <c r="G54" s="27">
        <v>32430</v>
      </c>
      <c r="H54" s="27">
        <v>37625</v>
      </c>
      <c r="I54" s="27">
        <v>29732</v>
      </c>
      <c r="J54" s="27">
        <v>10507</v>
      </c>
      <c r="K54" s="50">
        <v>10507</v>
      </c>
      <c r="L54" s="27">
        <v>18845</v>
      </c>
      <c r="M54" s="27">
        <v>15012</v>
      </c>
      <c r="N54" s="27">
        <v>23708</v>
      </c>
      <c r="O54" s="27">
        <v>38870</v>
      </c>
      <c r="P54" s="50">
        <v>38870</v>
      </c>
      <c r="Q54" s="27">
        <v>29698</v>
      </c>
      <c r="R54" s="27">
        <v>26390</v>
      </c>
      <c r="S54" s="27">
        <v>85718</v>
      </c>
      <c r="T54" s="27">
        <v>117778</v>
      </c>
      <c r="U54" s="50">
        <v>117778</v>
      </c>
      <c r="V54" s="27">
        <v>150774</v>
      </c>
      <c r="W54" s="27">
        <v>97661</v>
      </c>
      <c r="X54" s="27">
        <v>164848</v>
      </c>
      <c r="Y54" s="27">
        <v>161490</v>
      </c>
      <c r="Z54" s="50">
        <v>161490</v>
      </c>
      <c r="AA54" s="27">
        <v>193829</v>
      </c>
      <c r="AB54" s="27">
        <v>217938</v>
      </c>
      <c r="AC54" s="27">
        <v>120916</v>
      </c>
      <c r="AD54" s="27">
        <v>127901</v>
      </c>
      <c r="AE54" s="50">
        <v>127901</v>
      </c>
      <c r="AF54" s="27">
        <v>103400</v>
      </c>
      <c r="AG54" s="27">
        <v>110074</v>
      </c>
      <c r="AH54" s="27">
        <v>178989</v>
      </c>
      <c r="AI54" s="27">
        <v>237295</v>
      </c>
      <c r="AJ54" s="243">
        <f t="shared" si="0"/>
        <v>237295</v>
      </c>
      <c r="AK54" s="27">
        <v>214066</v>
      </c>
      <c r="AL54" s="27">
        <v>191963</v>
      </c>
      <c r="AM54" s="27">
        <v>195979</v>
      </c>
      <c r="AN54" s="27">
        <v>270189</v>
      </c>
      <c r="AO54" s="243">
        <f t="shared" si="1"/>
        <v>270189</v>
      </c>
      <c r="AP54" s="27">
        <v>198066</v>
      </c>
      <c r="AQ54" s="27">
        <v>167938</v>
      </c>
    </row>
    <row r="55" spans="1:43">
      <c r="A55" s="49" t="s">
        <v>67</v>
      </c>
      <c r="B55" s="27">
        <v>0</v>
      </c>
      <c r="C55" s="27">
        <v>0</v>
      </c>
      <c r="D55" s="27">
        <v>0</v>
      </c>
      <c r="E55" s="27">
        <v>0</v>
      </c>
      <c r="F55" s="50">
        <v>0</v>
      </c>
      <c r="G55" s="27">
        <v>0</v>
      </c>
      <c r="H55" s="27">
        <v>0</v>
      </c>
      <c r="I55" s="27">
        <v>0</v>
      </c>
      <c r="J55" s="27">
        <v>0</v>
      </c>
      <c r="K55" s="50">
        <v>0</v>
      </c>
      <c r="L55" s="27">
        <v>0</v>
      </c>
      <c r="M55" s="27">
        <v>0</v>
      </c>
      <c r="N55" s="27">
        <v>0</v>
      </c>
      <c r="O55" s="27">
        <v>230</v>
      </c>
      <c r="P55" s="50">
        <v>230</v>
      </c>
      <c r="Q55" s="27">
        <v>179</v>
      </c>
      <c r="R55" s="27">
        <v>188</v>
      </c>
      <c r="S55" s="27">
        <v>194</v>
      </c>
      <c r="T55" s="27">
        <v>341</v>
      </c>
      <c r="U55" s="50">
        <v>341</v>
      </c>
      <c r="V55" s="27">
        <v>334</v>
      </c>
      <c r="W55" s="27">
        <v>342</v>
      </c>
      <c r="X55" s="27">
        <v>335</v>
      </c>
      <c r="Y55" s="27">
        <v>944</v>
      </c>
      <c r="Z55" s="50">
        <v>944</v>
      </c>
      <c r="AA55" s="27">
        <v>2472</v>
      </c>
      <c r="AB55" s="27">
        <v>601</v>
      </c>
      <c r="AC55" s="27">
        <v>600</v>
      </c>
      <c r="AD55" s="27">
        <v>600</v>
      </c>
      <c r="AE55" s="50">
        <v>600</v>
      </c>
      <c r="AF55" s="27">
        <v>0</v>
      </c>
      <c r="AG55" s="27">
        <v>0</v>
      </c>
      <c r="AH55" s="27">
        <v>0</v>
      </c>
      <c r="AI55" s="27">
        <v>0</v>
      </c>
      <c r="AJ55" s="243">
        <f t="shared" si="0"/>
        <v>0</v>
      </c>
      <c r="AK55" s="27">
        <v>1314</v>
      </c>
      <c r="AL55" s="27">
        <v>0</v>
      </c>
      <c r="AM55" s="27">
        <v>0</v>
      </c>
      <c r="AN55" s="27">
        <v>0</v>
      </c>
      <c r="AO55" s="243">
        <f t="shared" si="1"/>
        <v>0</v>
      </c>
      <c r="AP55" s="27">
        <v>0</v>
      </c>
      <c r="AQ55" s="27"/>
    </row>
    <row r="56" spans="1:43">
      <c r="A56" s="49" t="s">
        <v>42</v>
      </c>
      <c r="B56" s="27">
        <v>0</v>
      </c>
      <c r="C56" s="27">
        <v>0</v>
      </c>
      <c r="D56" s="27">
        <v>0</v>
      </c>
      <c r="E56" s="27">
        <v>0</v>
      </c>
      <c r="F56" s="50">
        <v>0</v>
      </c>
      <c r="G56" s="27">
        <v>0</v>
      </c>
      <c r="H56" s="27">
        <v>750</v>
      </c>
      <c r="I56" s="27">
        <v>850</v>
      </c>
      <c r="J56" s="27">
        <v>0</v>
      </c>
      <c r="K56" s="50">
        <v>0</v>
      </c>
      <c r="L56" s="27">
        <v>0</v>
      </c>
      <c r="M56" s="27">
        <v>0</v>
      </c>
      <c r="N56" s="27">
        <v>0</v>
      </c>
      <c r="O56" s="27">
        <v>0</v>
      </c>
      <c r="P56" s="50">
        <v>0</v>
      </c>
      <c r="Q56" s="27">
        <v>0</v>
      </c>
      <c r="R56" s="27">
        <v>0</v>
      </c>
      <c r="S56" s="27">
        <v>0</v>
      </c>
      <c r="T56" s="27">
        <v>0</v>
      </c>
      <c r="U56" s="50">
        <v>0</v>
      </c>
      <c r="V56" s="27">
        <v>0</v>
      </c>
      <c r="W56" s="27">
        <v>0</v>
      </c>
      <c r="X56" s="27">
        <v>0</v>
      </c>
      <c r="Y56" s="27">
        <v>0</v>
      </c>
      <c r="Z56" s="50">
        <v>0</v>
      </c>
      <c r="AA56" s="27">
        <v>12253</v>
      </c>
      <c r="AB56" s="27">
        <v>7825</v>
      </c>
      <c r="AC56" s="27">
        <v>5537</v>
      </c>
      <c r="AD56" s="27">
        <v>8119</v>
      </c>
      <c r="AE56" s="50">
        <v>8119</v>
      </c>
      <c r="AF56" s="27">
        <v>7597</v>
      </c>
      <c r="AG56" s="27">
        <v>16586</v>
      </c>
      <c r="AH56" s="27">
        <v>7662</v>
      </c>
      <c r="AI56" s="27">
        <v>11129</v>
      </c>
      <c r="AJ56" s="243">
        <f t="shared" si="0"/>
        <v>11129</v>
      </c>
      <c r="AK56" s="27">
        <v>6297</v>
      </c>
      <c r="AL56" s="27">
        <v>45</v>
      </c>
      <c r="AM56" s="27">
        <v>1596</v>
      </c>
      <c r="AN56" s="27">
        <v>15164</v>
      </c>
      <c r="AO56" s="243">
        <f t="shared" si="1"/>
        <v>15164</v>
      </c>
      <c r="AP56" s="27">
        <v>2320</v>
      </c>
      <c r="AQ56" s="27">
        <v>5395</v>
      </c>
    </row>
    <row r="57" spans="1:43" s="2" customFormat="1">
      <c r="A57" s="31"/>
      <c r="B57" s="51"/>
      <c r="C57" s="51"/>
      <c r="D57" s="51"/>
      <c r="E57" s="51"/>
      <c r="F57" s="52"/>
      <c r="G57" s="51"/>
      <c r="H57" s="51"/>
      <c r="I57" s="51"/>
      <c r="J57" s="51"/>
      <c r="K57" s="52"/>
      <c r="L57" s="51"/>
      <c r="M57" s="51"/>
      <c r="N57" s="51"/>
      <c r="O57" s="51"/>
      <c r="P57" s="52"/>
      <c r="Q57" s="51"/>
      <c r="R57" s="51"/>
      <c r="S57" s="51"/>
      <c r="T57" s="51"/>
      <c r="U57" s="52"/>
      <c r="V57" s="51"/>
      <c r="W57" s="51"/>
      <c r="X57" s="51"/>
      <c r="Y57" s="51"/>
      <c r="Z57" s="52"/>
      <c r="AA57" s="51"/>
      <c r="AB57" s="51"/>
      <c r="AC57" s="51"/>
      <c r="AD57" s="51"/>
      <c r="AE57" s="52"/>
      <c r="AF57" s="51"/>
      <c r="AG57" s="51"/>
      <c r="AH57" s="51"/>
      <c r="AI57" s="51"/>
      <c r="AJ57" s="244">
        <f t="shared" si="0"/>
        <v>0</v>
      </c>
      <c r="AK57" s="51"/>
      <c r="AL57" s="51"/>
      <c r="AM57" s="51"/>
      <c r="AN57" s="51"/>
      <c r="AO57" s="244">
        <f t="shared" si="1"/>
        <v>0</v>
      </c>
      <c r="AP57" s="51"/>
      <c r="AQ57" s="51"/>
    </row>
    <row r="58" spans="1:43" s="2" customFormat="1">
      <c r="A58" s="31" t="s">
        <v>68</v>
      </c>
      <c r="B58" s="51">
        <v>14184</v>
      </c>
      <c r="C58" s="51">
        <v>12698</v>
      </c>
      <c r="D58" s="51">
        <v>16297</v>
      </c>
      <c r="E58" s="51">
        <v>14227</v>
      </c>
      <c r="F58" s="52">
        <v>14227</v>
      </c>
      <c r="G58" s="51">
        <v>-12263</v>
      </c>
      <c r="H58" s="51">
        <v>-7684</v>
      </c>
      <c r="I58" s="51">
        <v>3201</v>
      </c>
      <c r="J58" s="51">
        <v>20094</v>
      </c>
      <c r="K58" s="52">
        <v>20094</v>
      </c>
      <c r="L58" s="51">
        <v>18556</v>
      </c>
      <c r="M58" s="51">
        <v>19962</v>
      </c>
      <c r="N58" s="51">
        <v>16564</v>
      </c>
      <c r="O58" s="51">
        <v>3854</v>
      </c>
      <c r="P58" s="52">
        <v>3854</v>
      </c>
      <c r="Q58" s="51">
        <v>41800</v>
      </c>
      <c r="R58" s="51">
        <v>44745</v>
      </c>
      <c r="S58" s="51">
        <v>-18086</v>
      </c>
      <c r="T58" s="51">
        <v>-47693</v>
      </c>
      <c r="U58" s="52">
        <v>-47693</v>
      </c>
      <c r="V58" s="51">
        <v>-61675</v>
      </c>
      <c r="W58" s="51">
        <v>-7062</v>
      </c>
      <c r="X58" s="51">
        <v>-9540</v>
      </c>
      <c r="Y58" s="51">
        <v>-4403</v>
      </c>
      <c r="Z58" s="52">
        <v>-4403</v>
      </c>
      <c r="AA58" s="51">
        <v>-29296</v>
      </c>
      <c r="AB58" s="51">
        <v>-10318</v>
      </c>
      <c r="AC58" s="51">
        <v>80723</v>
      </c>
      <c r="AD58" s="51">
        <v>77422</v>
      </c>
      <c r="AE58" s="52">
        <v>77422</v>
      </c>
      <c r="AF58" s="51">
        <v>88854</v>
      </c>
      <c r="AG58" s="51">
        <v>113532</v>
      </c>
      <c r="AH58" s="51">
        <v>112110</v>
      </c>
      <c r="AI58" s="51">
        <v>85165</v>
      </c>
      <c r="AJ58" s="244">
        <f t="shared" si="0"/>
        <v>85165</v>
      </c>
      <c r="AK58" s="51">
        <v>105361</v>
      </c>
      <c r="AL58" s="51">
        <f>AL52-AL54+AL56</f>
        <v>142499</v>
      </c>
      <c r="AM58" s="51">
        <f>AM52-AM54-AM56</f>
        <v>142983.99999999994</v>
      </c>
      <c r="AN58" s="51">
        <v>188079</v>
      </c>
      <c r="AO58" s="244">
        <f t="shared" si="1"/>
        <v>188079</v>
      </c>
      <c r="AP58" s="51">
        <f>AP52-AP54+AP56</f>
        <v>271941</v>
      </c>
      <c r="AQ58" s="51">
        <f>AQ52-AQ54+AQ56</f>
        <v>291350</v>
      </c>
    </row>
    <row r="59" spans="1:43" s="2" customFormat="1">
      <c r="A59" s="31"/>
      <c r="B59" s="51"/>
      <c r="C59" s="51"/>
      <c r="D59" s="51"/>
      <c r="E59" s="51"/>
      <c r="F59" s="52"/>
      <c r="G59" s="51"/>
      <c r="H59" s="51"/>
      <c r="I59" s="51"/>
      <c r="J59" s="51"/>
      <c r="K59" s="52"/>
      <c r="L59" s="51"/>
      <c r="M59" s="51"/>
      <c r="N59" s="51"/>
      <c r="O59" s="51"/>
      <c r="P59" s="52"/>
      <c r="Q59" s="51"/>
      <c r="R59" s="51"/>
      <c r="S59" s="51"/>
      <c r="T59" s="51"/>
      <c r="U59" s="52"/>
      <c r="V59" s="51"/>
      <c r="W59" s="51"/>
      <c r="X59" s="51"/>
      <c r="Y59" s="51"/>
      <c r="Z59" s="52"/>
      <c r="AA59" s="51"/>
      <c r="AB59" s="51"/>
      <c r="AC59" s="51"/>
      <c r="AD59" s="51"/>
      <c r="AE59" s="52"/>
      <c r="AF59" s="51"/>
      <c r="AG59" s="51"/>
      <c r="AH59" s="51"/>
      <c r="AI59" s="51"/>
      <c r="AJ59" s="244">
        <f t="shared" si="0"/>
        <v>0</v>
      </c>
      <c r="AK59" s="51"/>
      <c r="AL59" s="51"/>
      <c r="AM59" s="51"/>
      <c r="AN59" s="51"/>
      <c r="AO59" s="244">
        <f t="shared" si="1"/>
        <v>0</v>
      </c>
      <c r="AP59" s="51"/>
      <c r="AQ59" s="51"/>
    </row>
    <row r="60" spans="1:43" s="2" customFormat="1">
      <c r="A60" s="33" t="s">
        <v>12</v>
      </c>
      <c r="B60" s="27">
        <v>4024</v>
      </c>
      <c r="C60" s="27">
        <v>7284</v>
      </c>
      <c r="D60" s="27">
        <v>5499</v>
      </c>
      <c r="E60" s="27">
        <v>12667</v>
      </c>
      <c r="F60" s="50">
        <v>29474</v>
      </c>
      <c r="G60" s="27">
        <v>6868</v>
      </c>
      <c r="H60" s="27">
        <v>5932</v>
      </c>
      <c r="I60" s="27">
        <v>-392</v>
      </c>
      <c r="J60" s="27">
        <v>-158</v>
      </c>
      <c r="K60" s="50">
        <v>12250</v>
      </c>
      <c r="L60" s="27">
        <v>2370</v>
      </c>
      <c r="M60" s="27">
        <v>4179</v>
      </c>
      <c r="N60" s="27">
        <v>20070</v>
      </c>
      <c r="O60" s="27">
        <v>27173</v>
      </c>
      <c r="P60" s="50">
        <v>53825</v>
      </c>
      <c r="Q60" s="27">
        <v>5814</v>
      </c>
      <c r="R60" s="27">
        <v>18982</v>
      </c>
      <c r="S60" s="27">
        <v>44167</v>
      </c>
      <c r="T60" s="27">
        <v>50444.000000000051</v>
      </c>
      <c r="U60" s="50">
        <v>119407.00000000006</v>
      </c>
      <c r="V60" s="27">
        <v>52422</v>
      </c>
      <c r="W60" s="27">
        <v>42592</v>
      </c>
      <c r="X60" s="27">
        <v>39144</v>
      </c>
      <c r="Y60" s="27">
        <v>57114</v>
      </c>
      <c r="Z60" s="50">
        <v>189980</v>
      </c>
      <c r="AA60" s="27">
        <v>50212</v>
      </c>
      <c r="AB60" s="27">
        <v>30322</v>
      </c>
      <c r="AC60" s="27">
        <v>16660.999999999993</v>
      </c>
      <c r="AD60" s="27">
        <v>36584</v>
      </c>
      <c r="AE60" s="50">
        <v>133779</v>
      </c>
      <c r="AF60" s="27">
        <v>36604</v>
      </c>
      <c r="AG60" s="27">
        <v>26596</v>
      </c>
      <c r="AH60" s="27">
        <v>30020</v>
      </c>
      <c r="AI60" s="27">
        <v>40893</v>
      </c>
      <c r="AJ60" s="243">
        <f t="shared" si="0"/>
        <v>40893</v>
      </c>
      <c r="AK60" s="27">
        <v>53208</v>
      </c>
      <c r="AL60" s="27">
        <v>56172</v>
      </c>
      <c r="AM60" s="27">
        <v>78073</v>
      </c>
      <c r="AN60" s="27">
        <v>79319</v>
      </c>
      <c r="AO60" s="243">
        <f t="shared" si="1"/>
        <v>79319</v>
      </c>
      <c r="AP60" s="27">
        <v>81479</v>
      </c>
      <c r="AQ60" s="27">
        <v>106224</v>
      </c>
    </row>
    <row r="61" spans="1:43" s="2" customFormat="1">
      <c r="A61" s="33" t="s">
        <v>69</v>
      </c>
      <c r="B61" s="154">
        <v>3.5248508946322068</v>
      </c>
      <c r="C61" s="153">
        <v>1.743272926963207</v>
      </c>
      <c r="D61" s="153">
        <v>2.9636297508637934</v>
      </c>
      <c r="E61" s="153">
        <v>1.1231546538248993</v>
      </c>
      <c r="F61" s="155">
        <v>0.48269661396485036</v>
      </c>
      <c r="G61" s="153">
        <v>-1.7855270821199767</v>
      </c>
      <c r="H61" s="153">
        <v>-1.2953472690492245</v>
      </c>
      <c r="I61" s="153">
        <v>-8.1658163265306118</v>
      </c>
      <c r="J61" s="153">
        <v>-127.17721518987342</v>
      </c>
      <c r="K61" s="155">
        <v>1.640326530612245</v>
      </c>
      <c r="L61" s="153">
        <v>7.8295358649789026</v>
      </c>
      <c r="M61" s="153">
        <v>4.776740847092606</v>
      </c>
      <c r="N61" s="153">
        <v>0.82531141006477327</v>
      </c>
      <c r="O61" s="153">
        <v>0.15029624995399846</v>
      </c>
      <c r="P61" s="155">
        <v>7.5875522526706915E-2</v>
      </c>
      <c r="Q61" s="153">
        <v>7.2203302373581009</v>
      </c>
      <c r="R61" s="153">
        <v>2.3671372879570121</v>
      </c>
      <c r="S61" s="153">
        <v>-0.40509882944279668</v>
      </c>
      <c r="T61" s="153">
        <v>-0.93870430576480757</v>
      </c>
      <c r="U61" s="155">
        <v>-0.39655966568124129</v>
      </c>
      <c r="V61" s="153">
        <v>-1.1701384914730457</v>
      </c>
      <c r="W61" s="153">
        <v>-0.15777610818933133</v>
      </c>
      <c r="X61" s="153">
        <v>-0.23515736766809728</v>
      </c>
      <c r="Y61" s="153">
        <v>-6.0563084357600591E-2</v>
      </c>
      <c r="Z61" s="155">
        <v>-1.8207179703126644E-2</v>
      </c>
      <c r="AA61" s="153">
        <v>-0.53421492870230225</v>
      </c>
      <c r="AB61" s="153">
        <v>-0.32046039179473651</v>
      </c>
      <c r="AC61" s="153">
        <v>4.8810395534481748</v>
      </c>
      <c r="AD61" s="153">
        <v>2.1326809534222613</v>
      </c>
      <c r="AE61" s="155">
        <v>0.58321560185081367</v>
      </c>
      <c r="AF61" s="153">
        <v>2.4274396240847995</v>
      </c>
      <c r="AG61" s="153">
        <v>4.2687622198826896</v>
      </c>
      <c r="AH61" s="153">
        <v>3.7345103264490338</v>
      </c>
      <c r="AI61" s="153">
        <v>2.0826302790208593</v>
      </c>
      <c r="AJ61" s="248">
        <f t="shared" si="0"/>
        <v>2.0826302790208593</v>
      </c>
      <c r="AK61" s="153">
        <v>0.69906513531983783</v>
      </c>
      <c r="AL61" s="153">
        <v>0.79</v>
      </c>
      <c r="AM61" s="153">
        <v>0.63</v>
      </c>
      <c r="AN61" s="153">
        <v>0.7</v>
      </c>
      <c r="AO61" s="248">
        <f t="shared" si="1"/>
        <v>0.7</v>
      </c>
      <c r="AP61" s="153">
        <v>0.92</v>
      </c>
      <c r="AQ61" s="153">
        <v>0.81299352352250831</v>
      </c>
    </row>
    <row r="62" spans="1:43" s="2" customFormat="1" ht="14.4" customHeight="1">
      <c r="A62" s="54"/>
      <c r="B62" s="55"/>
      <c r="C62" s="55"/>
      <c r="D62" s="55"/>
      <c r="E62" s="55"/>
      <c r="F62" s="56"/>
      <c r="G62" s="55"/>
      <c r="H62" s="55"/>
      <c r="I62" s="55"/>
      <c r="J62" s="55"/>
      <c r="K62" s="56"/>
      <c r="L62" s="55"/>
      <c r="M62" s="55"/>
      <c r="N62" s="55"/>
      <c r="O62" s="55"/>
      <c r="P62" s="56"/>
      <c r="Q62" s="55"/>
      <c r="R62" s="55"/>
      <c r="S62" s="55"/>
      <c r="T62" s="55"/>
      <c r="U62" s="56"/>
      <c r="V62" s="55"/>
      <c r="W62" s="55"/>
      <c r="X62" s="55"/>
      <c r="Y62" s="55"/>
      <c r="Z62" s="56"/>
      <c r="AA62" s="55"/>
      <c r="AB62" s="55"/>
      <c r="AC62" s="55"/>
      <c r="AD62" s="55"/>
      <c r="AE62" s="56"/>
      <c r="AF62" s="55"/>
      <c r="AG62" s="55"/>
      <c r="AH62" s="55"/>
      <c r="AI62" s="55"/>
      <c r="AJ62" s="56"/>
      <c r="AK62" s="55"/>
      <c r="AL62" s="55"/>
      <c r="AM62" s="55"/>
      <c r="AN62" s="55"/>
      <c r="AO62" s="56"/>
      <c r="AP62" s="55"/>
      <c r="AQ62" s="55"/>
    </row>
  </sheetData>
  <mergeCells count="1">
    <mergeCell ref="B3:C3"/>
  </mergeCells>
  <phoneticPr fontId="2" type="noConversion"/>
  <hyperlinks>
    <hyperlink ref="B3" location="Index!A1" display="Back to Index" xr:uid="{69B5BFD8-3BBC-45D3-B780-F38941A3F3B6}"/>
    <hyperlink ref="B3:C3" location="Índice!A1" display="Voltar ao índice" xr:uid="{AE9D1767-BD30-41D8-901F-6161C0F6A49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A460-D0F2-4CF6-BC38-4C07B44F12D9}">
  <sheetPr codeName="Sheet7">
    <tabColor rgb="FF2D3D70"/>
  </sheetPr>
  <dimension ref="A2:AQ108"/>
  <sheetViews>
    <sheetView showGridLines="0" topLeftCell="A15" workbookViewId="0">
      <pane xSplit="1" topLeftCell="AH1" activePane="topRight" state="frozen"/>
      <selection activeCell="C30" sqref="C30"/>
      <selection pane="topRight" activeCell="C30" sqref="C30"/>
    </sheetView>
  </sheetViews>
  <sheetFormatPr defaultRowHeight="14.4"/>
  <cols>
    <col min="1" max="1" width="63.44140625" style="1" bestFit="1" customWidth="1"/>
    <col min="2" max="43" width="11" style="1" customWidth="1"/>
    <col min="44" max="16384" width="8.88671875" style="1"/>
  </cols>
  <sheetData>
    <row r="2" spans="1:43" ht="15" thickBot="1"/>
    <row r="3" spans="1:43" ht="21.6" thickBot="1">
      <c r="B3" s="283" t="s">
        <v>16</v>
      </c>
      <c r="C3" s="284"/>
    </row>
    <row r="5" spans="1:43">
      <c r="A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7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 ht="8.4" customHeight="1">
      <c r="A8" s="57"/>
      <c r="B8" s="58"/>
      <c r="C8" s="58"/>
      <c r="D8" s="58"/>
      <c r="E8" s="58"/>
      <c r="F8" s="18"/>
      <c r="K8" s="18"/>
      <c r="P8" s="18"/>
      <c r="U8" s="18"/>
      <c r="Z8" s="18"/>
      <c r="AE8" s="18"/>
      <c r="AJ8" s="18"/>
      <c r="AO8" s="18"/>
    </row>
    <row r="9" spans="1:43">
      <c r="A9" s="49" t="s">
        <v>31</v>
      </c>
      <c r="B9" s="35">
        <v>-5022.9999999999973</v>
      </c>
      <c r="C9" s="35">
        <v>4241.9999999999955</v>
      </c>
      <c r="D9" s="35">
        <v>4594.0000000000009</v>
      </c>
      <c r="E9" s="35">
        <v>6367.9999999999982</v>
      </c>
      <c r="F9" s="21">
        <v>10180.999999999995</v>
      </c>
      <c r="G9" s="59">
        <v>11280.000000000004</v>
      </c>
      <c r="H9" s="59">
        <v>-5330.0000000000009</v>
      </c>
      <c r="I9" s="59">
        <v>837.00000000000023</v>
      </c>
      <c r="J9" s="59">
        <v>45178</v>
      </c>
      <c r="K9" s="21">
        <v>51965</v>
      </c>
      <c r="L9" s="59">
        <v>-4722.9999999999991</v>
      </c>
      <c r="M9" s="59">
        <v>-3913.9999999999995</v>
      </c>
      <c r="N9" s="59">
        <v>3798.9999999999986</v>
      </c>
      <c r="O9" s="59">
        <v>29725</v>
      </c>
      <c r="P9" s="21">
        <v>24887</v>
      </c>
      <c r="Q9" s="59">
        <v>-17664</v>
      </c>
      <c r="R9" s="59">
        <v>3985.0000000000018</v>
      </c>
      <c r="S9" s="59">
        <v>24589.000000000007</v>
      </c>
      <c r="T9" s="59">
        <v>57567.000000000044</v>
      </c>
      <c r="U9" s="21">
        <v>68477.000000000029</v>
      </c>
      <c r="V9" s="59">
        <v>13959.000000000004</v>
      </c>
      <c r="W9" s="59">
        <v>21543.000000000004</v>
      </c>
      <c r="X9" s="59">
        <v>-14580.999999999989</v>
      </c>
      <c r="Y9" s="59">
        <v>22582.000000000058</v>
      </c>
      <c r="Z9" s="21">
        <v>43503.000000000124</v>
      </c>
      <c r="AA9" s="59">
        <v>39166</v>
      </c>
      <c r="AB9" s="59">
        <v>14947.000000000002</v>
      </c>
      <c r="AC9" s="59">
        <v>69.999999999988745</v>
      </c>
      <c r="AD9" s="59">
        <v>12312.999999999984</v>
      </c>
      <c r="AE9" s="21">
        <v>66495.999999999971</v>
      </c>
      <c r="AF9" s="59">
        <v>18658.999999999993</v>
      </c>
      <c r="AG9" s="59">
        <v>11369</v>
      </c>
      <c r="AH9" s="59">
        <v>7759.0000000000127</v>
      </c>
      <c r="AI9" s="59">
        <v>-5908</v>
      </c>
      <c r="AJ9" s="21">
        <v>31880</v>
      </c>
      <c r="AK9" s="59">
        <v>-9217</v>
      </c>
      <c r="AL9" s="59">
        <v>-25775</v>
      </c>
      <c r="AM9" s="59">
        <v>-11923</v>
      </c>
      <c r="AN9" s="59">
        <v>16644</v>
      </c>
      <c r="AO9" s="21">
        <v>-30270.777219046198</v>
      </c>
      <c r="AP9" s="59">
        <v>-73249</v>
      </c>
      <c r="AQ9" s="59">
        <v>8147</v>
      </c>
    </row>
    <row r="10" spans="1:43">
      <c r="A10" s="49" t="s">
        <v>70</v>
      </c>
      <c r="B10" s="35">
        <v>7319</v>
      </c>
      <c r="C10" s="35">
        <v>4594</v>
      </c>
      <c r="D10" s="35">
        <v>9680</v>
      </c>
      <c r="E10" s="35">
        <v>-14775</v>
      </c>
      <c r="F10" s="60">
        <v>6818</v>
      </c>
      <c r="G10" s="61">
        <v>-5719</v>
      </c>
      <c r="H10" s="61">
        <v>6446.0000000000009</v>
      </c>
      <c r="I10" s="61">
        <v>2106.9999999999995</v>
      </c>
      <c r="J10" s="61">
        <v>-44775</v>
      </c>
      <c r="K10" s="60">
        <v>-41940.999999999993</v>
      </c>
      <c r="L10" s="61">
        <v>6664</v>
      </c>
      <c r="M10" s="61">
        <v>7766.9999999999991</v>
      </c>
      <c r="N10" s="61">
        <v>13286</v>
      </c>
      <c r="O10" s="61">
        <v>-6982.9999999999973</v>
      </c>
      <c r="P10" s="60">
        <v>20734</v>
      </c>
      <c r="Q10" s="61">
        <v>20498</v>
      </c>
      <c r="R10" s="61">
        <v>11290</v>
      </c>
      <c r="S10" s="61">
        <v>12459</v>
      </c>
      <c r="T10" s="61">
        <v>-5936</v>
      </c>
      <c r="U10" s="60">
        <v>38311</v>
      </c>
      <c r="V10" s="61">
        <v>34654</v>
      </c>
      <c r="W10" s="61">
        <v>22659.999999999996</v>
      </c>
      <c r="X10" s="61">
        <v>51413.000000000007</v>
      </c>
      <c r="Y10" s="61">
        <v>41574.999999999978</v>
      </c>
      <c r="Z10" s="60">
        <v>150302</v>
      </c>
      <c r="AA10" s="61">
        <v>10080</v>
      </c>
      <c r="AB10" s="61">
        <v>20275</v>
      </c>
      <c r="AC10" s="61">
        <v>17670</v>
      </c>
      <c r="AD10" s="61">
        <v>22390</v>
      </c>
      <c r="AE10" s="60">
        <v>70415</v>
      </c>
      <c r="AF10" s="61">
        <v>19075</v>
      </c>
      <c r="AG10" s="61">
        <v>16143.000000000004</v>
      </c>
      <c r="AH10" s="61">
        <v>22533.999999999996</v>
      </c>
      <c r="AI10" s="61">
        <v>45915</v>
      </c>
      <c r="AJ10" s="60">
        <v>103667</v>
      </c>
      <c r="AK10" s="61">
        <v>62168.79189</v>
      </c>
      <c r="AL10" s="61">
        <v>69846.281553307083</v>
      </c>
      <c r="AM10" s="61">
        <v>105657.0535139931</v>
      </c>
      <c r="AN10" s="61">
        <v>67261.738397328998</v>
      </c>
      <c r="AO10" s="60">
        <v>304933.738397329</v>
      </c>
      <c r="AP10" s="61">
        <v>155569.34560243395</v>
      </c>
      <c r="AQ10" s="61">
        <v>82263</v>
      </c>
    </row>
    <row r="11" spans="1:43">
      <c r="A11" s="26" t="s">
        <v>71</v>
      </c>
      <c r="B11" s="35">
        <v>-3786</v>
      </c>
      <c r="C11" s="35">
        <v>-4809.0000000000009</v>
      </c>
      <c r="D11" s="35">
        <v>-3224.9999999999991</v>
      </c>
      <c r="E11" s="35">
        <v>2551.0000000000005</v>
      </c>
      <c r="F11" s="60">
        <v>-9269</v>
      </c>
      <c r="G11" s="61">
        <v>1559</v>
      </c>
      <c r="H11" s="61">
        <v>1071.9999999999998</v>
      </c>
      <c r="I11" s="61">
        <v>-3609</v>
      </c>
      <c r="J11" s="61">
        <v>5968.9999999999991</v>
      </c>
      <c r="K11" s="60">
        <v>4991</v>
      </c>
      <c r="L11" s="61">
        <v>4998</v>
      </c>
      <c r="M11" s="61">
        <v>-1929.0000000000002</v>
      </c>
      <c r="N11" s="61">
        <v>-6640.0000000000009</v>
      </c>
      <c r="O11" s="61">
        <v>-4111</v>
      </c>
      <c r="P11" s="60">
        <v>-7682</v>
      </c>
      <c r="Q11" s="61">
        <v>-63</v>
      </c>
      <c r="R11" s="61">
        <v>3065</v>
      </c>
      <c r="S11" s="61">
        <v>-4920</v>
      </c>
      <c r="T11" s="61">
        <v>-1164</v>
      </c>
      <c r="U11" s="60">
        <v>-3082</v>
      </c>
      <c r="V11" s="61">
        <v>-5772</v>
      </c>
      <c r="W11" s="61">
        <v>-6414.9999999999991</v>
      </c>
      <c r="X11" s="61">
        <v>-11265.000000000002</v>
      </c>
      <c r="Y11" s="61">
        <v>-10693.000000000004</v>
      </c>
      <c r="Z11" s="60">
        <v>-34145</v>
      </c>
      <c r="AA11" s="61">
        <v>-8125.9999999999991</v>
      </c>
      <c r="AB11" s="61">
        <v>-3199</v>
      </c>
      <c r="AC11" s="61">
        <v>-7626.0000000000009</v>
      </c>
      <c r="AD11" s="61">
        <v>19492</v>
      </c>
      <c r="AE11" s="60">
        <v>541</v>
      </c>
      <c r="AF11" s="61">
        <v>-4192</v>
      </c>
      <c r="AG11" s="61">
        <v>-544.99999999999989</v>
      </c>
      <c r="AH11" s="61">
        <v>2111</v>
      </c>
      <c r="AI11" s="61">
        <v>5268</v>
      </c>
      <c r="AJ11" s="60">
        <v>2612</v>
      </c>
      <c r="AK11" s="61">
        <v>-17770.984368291523</v>
      </c>
      <c r="AL11" s="61">
        <v>638.32349597846405</v>
      </c>
      <c r="AM11" s="61">
        <v>-6674.3050024865915</v>
      </c>
      <c r="AN11" s="61">
        <v>11848.890291227148</v>
      </c>
      <c r="AO11" s="60">
        <v>-11958.109708772852</v>
      </c>
      <c r="AP11" s="61">
        <v>-14135</v>
      </c>
      <c r="AQ11" s="61">
        <v>3372</v>
      </c>
    </row>
    <row r="12" spans="1:43">
      <c r="A12" s="26" t="s">
        <v>72</v>
      </c>
      <c r="B12" s="35">
        <v>0</v>
      </c>
      <c r="C12" s="35">
        <v>0</v>
      </c>
      <c r="D12" s="35">
        <v>0</v>
      </c>
      <c r="E12" s="35">
        <v>-3727</v>
      </c>
      <c r="F12" s="60">
        <v>-3727</v>
      </c>
      <c r="G12" s="61">
        <v>0</v>
      </c>
      <c r="H12" s="61">
        <v>0</v>
      </c>
      <c r="I12" s="61">
        <v>0</v>
      </c>
      <c r="J12" s="61">
        <v>-4296</v>
      </c>
      <c r="K12" s="60">
        <v>-4296</v>
      </c>
      <c r="L12" s="61">
        <v>-46</v>
      </c>
      <c r="M12" s="61">
        <v>-412.00000000000006</v>
      </c>
      <c r="N12" s="61">
        <v>-971.99999999999977</v>
      </c>
      <c r="O12" s="61">
        <v>-359.00000000000017</v>
      </c>
      <c r="P12" s="60">
        <v>-1789</v>
      </c>
      <c r="Q12" s="61">
        <v>-1020.9999999999999</v>
      </c>
      <c r="R12" s="61">
        <v>-2163.0000000000005</v>
      </c>
      <c r="S12" s="61">
        <v>-886.99999999999955</v>
      </c>
      <c r="T12" s="61">
        <v>-5226</v>
      </c>
      <c r="U12" s="60">
        <v>-9297</v>
      </c>
      <c r="V12" s="61">
        <v>-6895</v>
      </c>
      <c r="W12" s="61">
        <v>-9086</v>
      </c>
      <c r="X12" s="61">
        <v>-5432</v>
      </c>
      <c r="Y12" s="61">
        <v>-3821.9999999999973</v>
      </c>
      <c r="Z12" s="60">
        <v>-25235</v>
      </c>
      <c r="AA12" s="61">
        <v>-7778</v>
      </c>
      <c r="AB12" s="61">
        <v>-22588</v>
      </c>
      <c r="AC12" s="61">
        <v>-6527.9999999999982</v>
      </c>
      <c r="AD12" s="61">
        <v>-4379</v>
      </c>
      <c r="AE12" s="60">
        <v>-41273</v>
      </c>
      <c r="AF12" s="61">
        <v>-10136</v>
      </c>
      <c r="AG12" s="61">
        <v>-618.00000000000034</v>
      </c>
      <c r="AH12" s="61">
        <v>-1767.0000000000011</v>
      </c>
      <c r="AI12" s="61">
        <v>-920.99999999999818</v>
      </c>
      <c r="AJ12" s="60">
        <v>-13442</v>
      </c>
      <c r="AK12" s="61">
        <v>-9297.7999999999993</v>
      </c>
      <c r="AL12" s="61">
        <v>-2136</v>
      </c>
      <c r="AM12" s="61">
        <v>-3728</v>
      </c>
      <c r="AN12" s="61">
        <v>-3739.7066538553918</v>
      </c>
      <c r="AO12" s="60">
        <v>-18901.706653855392</v>
      </c>
      <c r="AP12" s="61">
        <v>-16874</v>
      </c>
      <c r="AQ12" s="61">
        <v>-22570.213649999998</v>
      </c>
    </row>
    <row r="13" spans="1:43">
      <c r="A13" s="49" t="s">
        <v>73</v>
      </c>
      <c r="B13" s="35">
        <v>477</v>
      </c>
      <c r="C13" s="35">
        <v>-47.999999999999986</v>
      </c>
      <c r="D13" s="35">
        <v>-7997</v>
      </c>
      <c r="E13" s="35">
        <v>10103</v>
      </c>
      <c r="F13" s="60">
        <v>2535</v>
      </c>
      <c r="G13" s="61">
        <v>-1381</v>
      </c>
      <c r="H13" s="61">
        <v>-231.00000000000009</v>
      </c>
      <c r="I13" s="61">
        <v>1554</v>
      </c>
      <c r="J13" s="61">
        <v>616.00000000000011</v>
      </c>
      <c r="K13" s="60">
        <v>558</v>
      </c>
      <c r="L13" s="61">
        <v>-1111</v>
      </c>
      <c r="M13" s="61">
        <v>-312.00000000000006</v>
      </c>
      <c r="N13" s="61">
        <v>690.00000000000011</v>
      </c>
      <c r="O13" s="61">
        <v>709</v>
      </c>
      <c r="P13" s="60">
        <v>-24.000000000000021</v>
      </c>
      <c r="Q13" s="61">
        <v>2111</v>
      </c>
      <c r="R13" s="61">
        <v>-5694.0000000000009</v>
      </c>
      <c r="S13" s="61">
        <v>349.00000000000063</v>
      </c>
      <c r="T13" s="61">
        <v>-816.00000000000023</v>
      </c>
      <c r="U13" s="60">
        <v>-4050.0000000000009</v>
      </c>
      <c r="V13" s="61">
        <v>3215</v>
      </c>
      <c r="W13" s="61">
        <v>-3756</v>
      </c>
      <c r="X13" s="61">
        <v>1721</v>
      </c>
      <c r="Y13" s="61">
        <v>-4414</v>
      </c>
      <c r="Z13" s="60">
        <v>-3233.9999999999995</v>
      </c>
      <c r="AA13" s="61">
        <v>1723</v>
      </c>
      <c r="AB13" s="61">
        <v>-4831</v>
      </c>
      <c r="AC13" s="61">
        <v>-1890</v>
      </c>
      <c r="AD13" s="61">
        <v>5182</v>
      </c>
      <c r="AE13" s="60">
        <v>184</v>
      </c>
      <c r="AF13" s="61">
        <v>1626</v>
      </c>
      <c r="AG13" s="61">
        <v>4508.0000000000009</v>
      </c>
      <c r="AH13" s="61">
        <v>-3619.0000000000005</v>
      </c>
      <c r="AI13" s="61">
        <v>-2287.0000000000005</v>
      </c>
      <c r="AJ13" s="60">
        <v>228</v>
      </c>
      <c r="AK13" s="61">
        <v>-31</v>
      </c>
      <c r="AL13" s="61">
        <v>11038</v>
      </c>
      <c r="AM13" s="61">
        <v>-6562</v>
      </c>
      <c r="AN13" s="61">
        <v>-26012</v>
      </c>
      <c r="AO13" s="60">
        <v>-21567</v>
      </c>
      <c r="AP13" s="61">
        <v>-10081.875160000058</v>
      </c>
      <c r="AQ13" s="61">
        <v>8653</v>
      </c>
    </row>
    <row r="14" spans="1:43" s="2" customFormat="1">
      <c r="A14" s="62" t="s">
        <v>87</v>
      </c>
      <c r="B14" s="63">
        <v>-1012.9999999999973</v>
      </c>
      <c r="C14" s="63">
        <v>3978.9999999999941</v>
      </c>
      <c r="D14" s="63">
        <v>3052.0000000000014</v>
      </c>
      <c r="E14" s="63">
        <v>519.99999999999784</v>
      </c>
      <c r="F14" s="64">
        <v>6537.9999999999945</v>
      </c>
      <c r="G14" s="63">
        <v>5739.0000000000027</v>
      </c>
      <c r="H14" s="63">
        <v>1956.9999999999995</v>
      </c>
      <c r="I14" s="63">
        <v>889</v>
      </c>
      <c r="J14" s="63">
        <v>2691.9999999999977</v>
      </c>
      <c r="K14" s="64">
        <v>11277.000000000007</v>
      </c>
      <c r="L14" s="63">
        <v>5782.0000000000009</v>
      </c>
      <c r="M14" s="63">
        <v>1199.9999999999995</v>
      </c>
      <c r="N14" s="63">
        <v>10162.999999999996</v>
      </c>
      <c r="O14" s="63">
        <v>18981</v>
      </c>
      <c r="P14" s="64">
        <v>36126</v>
      </c>
      <c r="Q14" s="63">
        <v>3860.9999999999995</v>
      </c>
      <c r="R14" s="63">
        <v>10482.999999999998</v>
      </c>
      <c r="S14" s="63">
        <v>31590</v>
      </c>
      <c r="T14" s="63">
        <v>44425.000000000036</v>
      </c>
      <c r="U14" s="64">
        <v>90359.000000000058</v>
      </c>
      <c r="V14" s="63">
        <v>39161.000000000015</v>
      </c>
      <c r="W14" s="63">
        <v>24946.000000000004</v>
      </c>
      <c r="X14" s="63">
        <v>21856.000000000011</v>
      </c>
      <c r="Y14" s="63">
        <v>45228.000000000036</v>
      </c>
      <c r="Z14" s="64">
        <v>131191.00000000012</v>
      </c>
      <c r="AA14" s="63">
        <v>35065</v>
      </c>
      <c r="AB14" s="63">
        <v>4604.0000000000018</v>
      </c>
      <c r="AC14" s="63">
        <v>1695.9999999999925</v>
      </c>
      <c r="AD14" s="63">
        <v>54997.999999999985</v>
      </c>
      <c r="AE14" s="64">
        <v>96362.999999999971</v>
      </c>
      <c r="AF14" s="63">
        <v>25031.999999999996</v>
      </c>
      <c r="AG14" s="63">
        <v>30857.000000000007</v>
      </c>
      <c r="AH14" s="63">
        <v>27018</v>
      </c>
      <c r="AI14" s="63">
        <v>42067</v>
      </c>
      <c r="AJ14" s="64">
        <v>124945</v>
      </c>
      <c r="AK14" s="63">
        <v>25852.007521708478</v>
      </c>
      <c r="AL14" s="63">
        <v>53611.605049285543</v>
      </c>
      <c r="AM14" s="63">
        <v>76769.748511506506</v>
      </c>
      <c r="AN14" s="63">
        <v>66003.144815654552</v>
      </c>
      <c r="AO14" s="64">
        <v>222236.14481565455</v>
      </c>
      <c r="AP14" s="63">
        <v>41229.14092089</v>
      </c>
      <c r="AQ14" s="63">
        <v>79864</v>
      </c>
    </row>
    <row r="15" spans="1:43" ht="15" customHeight="1">
      <c r="A15" s="49"/>
      <c r="B15" s="59"/>
      <c r="C15" s="59"/>
      <c r="D15" s="59"/>
      <c r="E15" s="59"/>
      <c r="F15" s="60"/>
      <c r="G15" s="59"/>
      <c r="H15" s="59"/>
      <c r="I15" s="59"/>
      <c r="J15" s="59"/>
      <c r="K15" s="60"/>
      <c r="L15" s="59"/>
      <c r="M15" s="59"/>
      <c r="N15" s="59"/>
      <c r="O15" s="59"/>
      <c r="P15" s="60"/>
      <c r="Q15" s="59"/>
      <c r="R15" s="59"/>
      <c r="S15" s="59"/>
      <c r="T15" s="59"/>
      <c r="U15" s="60"/>
      <c r="V15" s="59"/>
      <c r="W15" s="59"/>
      <c r="X15" s="59"/>
      <c r="Y15" s="59"/>
      <c r="Z15" s="60"/>
      <c r="AA15" s="59"/>
      <c r="AB15" s="59"/>
      <c r="AC15" s="59"/>
      <c r="AD15" s="59"/>
      <c r="AE15" s="60"/>
      <c r="AF15" s="59"/>
      <c r="AG15" s="59"/>
      <c r="AH15" s="59"/>
      <c r="AI15" s="59"/>
      <c r="AJ15" s="60"/>
      <c r="AK15" s="59"/>
      <c r="AL15" s="59"/>
      <c r="AM15" s="59"/>
      <c r="AN15" s="59"/>
      <c r="AO15" s="60"/>
      <c r="AP15" s="59"/>
      <c r="AQ15" s="59"/>
    </row>
    <row r="16" spans="1:43">
      <c r="A16" s="49" t="s">
        <v>0</v>
      </c>
      <c r="B16" s="35">
        <v>-2234</v>
      </c>
      <c r="C16" s="35">
        <v>-1269.0000000000002</v>
      </c>
      <c r="D16" s="35">
        <v>-3912</v>
      </c>
      <c r="E16" s="35">
        <v>-1392.0000000000005</v>
      </c>
      <c r="F16" s="60">
        <v>-8807</v>
      </c>
      <c r="G16" s="35">
        <v>-5189</v>
      </c>
      <c r="H16" s="35">
        <v>-6545.9999999999991</v>
      </c>
      <c r="I16" s="35">
        <v>-11309.000000000002</v>
      </c>
      <c r="J16" s="35">
        <v>-8460</v>
      </c>
      <c r="K16" s="60">
        <v>-31504</v>
      </c>
      <c r="L16" s="35">
        <v>-8487</v>
      </c>
      <c r="M16" s="35">
        <v>-5936.9999999999991</v>
      </c>
      <c r="N16" s="35">
        <v>-5097.0000000000009</v>
      </c>
      <c r="O16" s="35">
        <v>-6270</v>
      </c>
      <c r="P16" s="60">
        <v>-25791</v>
      </c>
      <c r="Q16" s="35">
        <v>-10704</v>
      </c>
      <c r="R16" s="35">
        <v>-10800</v>
      </c>
      <c r="S16" s="35">
        <v>-17459</v>
      </c>
      <c r="T16" s="35">
        <v>-13009.999999999995</v>
      </c>
      <c r="U16" s="60">
        <v>-51973</v>
      </c>
      <c r="V16" s="35">
        <v>-21859</v>
      </c>
      <c r="W16" s="35">
        <v>-20464</v>
      </c>
      <c r="X16" s="35">
        <v>-17680</v>
      </c>
      <c r="Y16" s="35">
        <v>-19464</v>
      </c>
      <c r="Z16" s="60">
        <v>-79467</v>
      </c>
      <c r="AA16" s="35">
        <v>-19033</v>
      </c>
      <c r="AB16" s="35">
        <v>-24452</v>
      </c>
      <c r="AC16" s="35">
        <v>-30144.000000000007</v>
      </c>
      <c r="AD16" s="35">
        <v>-29735.999999999989</v>
      </c>
      <c r="AE16" s="60">
        <v>-103365</v>
      </c>
      <c r="AF16" s="35">
        <v>-30711</v>
      </c>
      <c r="AG16" s="35">
        <v>-38301</v>
      </c>
      <c r="AH16" s="35">
        <v>-19519.999999999996</v>
      </c>
      <c r="AI16" s="61">
        <v>-7562</v>
      </c>
      <c r="AJ16" s="60">
        <v>-96094</v>
      </c>
      <c r="AK16" s="35">
        <v>-29703</v>
      </c>
      <c r="AL16" s="35">
        <v>-23575.267705427628</v>
      </c>
      <c r="AM16" s="35">
        <v>-60482.965664418269</v>
      </c>
      <c r="AN16" s="61">
        <v>-66816.078200467338</v>
      </c>
      <c r="AO16" s="60">
        <v>-180577.07820046734</v>
      </c>
      <c r="AP16" s="61">
        <v>-51725.280559745159</v>
      </c>
      <c r="AQ16" s="61">
        <v>-50327</v>
      </c>
    </row>
    <row r="17" spans="1:43">
      <c r="A17" s="49" t="s">
        <v>74</v>
      </c>
      <c r="B17" s="35">
        <v>0</v>
      </c>
      <c r="C17" s="35">
        <v>0</v>
      </c>
      <c r="D17" s="35">
        <v>0</v>
      </c>
      <c r="E17" s="35">
        <v>0</v>
      </c>
      <c r="F17" s="60">
        <v>0</v>
      </c>
      <c r="G17" s="35">
        <v>0</v>
      </c>
      <c r="H17" s="35">
        <v>0</v>
      </c>
      <c r="I17" s="35">
        <v>0</v>
      </c>
      <c r="J17" s="35">
        <v>-10148</v>
      </c>
      <c r="K17" s="60">
        <v>-10148</v>
      </c>
      <c r="L17" s="35">
        <v>5564</v>
      </c>
      <c r="M17" s="35">
        <v>4584</v>
      </c>
      <c r="N17" s="35">
        <v>0</v>
      </c>
      <c r="O17" s="35">
        <v>0</v>
      </c>
      <c r="P17" s="60">
        <v>10148</v>
      </c>
      <c r="Q17" s="35">
        <v>0</v>
      </c>
      <c r="R17" s="35">
        <v>0</v>
      </c>
      <c r="S17" s="35">
        <v>0</v>
      </c>
      <c r="T17" s="35">
        <v>0</v>
      </c>
      <c r="U17" s="60">
        <v>0</v>
      </c>
      <c r="V17" s="35">
        <v>0</v>
      </c>
      <c r="W17" s="35">
        <v>0</v>
      </c>
      <c r="X17" s="35">
        <v>0</v>
      </c>
      <c r="Y17" s="35">
        <v>0</v>
      </c>
      <c r="Z17" s="60">
        <v>0</v>
      </c>
      <c r="AA17" s="35">
        <v>-1528</v>
      </c>
      <c r="AB17" s="35">
        <v>1749</v>
      </c>
      <c r="AC17" s="35">
        <v>0</v>
      </c>
      <c r="AD17" s="35">
        <v>0</v>
      </c>
      <c r="AE17" s="60">
        <v>221.00000000000009</v>
      </c>
      <c r="AF17" s="35">
        <v>600</v>
      </c>
      <c r="AG17" s="35">
        <v>0</v>
      </c>
      <c r="AH17" s="35">
        <v>0</v>
      </c>
      <c r="AI17" s="61">
        <v>0</v>
      </c>
      <c r="AJ17" s="60">
        <v>600</v>
      </c>
      <c r="AK17" s="35">
        <v>-1314</v>
      </c>
      <c r="AL17" s="35">
        <v>1314</v>
      </c>
      <c r="AM17" s="35">
        <v>0</v>
      </c>
      <c r="AN17" s="61">
        <v>5417.4570155515066</v>
      </c>
      <c r="AO17" s="60">
        <v>5417.4570155515066</v>
      </c>
      <c r="AP17" s="61"/>
      <c r="AQ17" s="61"/>
    </row>
    <row r="18" spans="1:43">
      <c r="A18" s="49" t="s">
        <v>75</v>
      </c>
      <c r="B18" s="35">
        <v>0</v>
      </c>
      <c r="C18" s="35">
        <v>0</v>
      </c>
      <c r="D18" s="35">
        <v>0</v>
      </c>
      <c r="E18" s="35">
        <v>0</v>
      </c>
      <c r="F18" s="60">
        <v>0</v>
      </c>
      <c r="G18" s="35">
        <v>0</v>
      </c>
      <c r="H18" s="35">
        <v>0</v>
      </c>
      <c r="I18" s="35">
        <v>0</v>
      </c>
      <c r="J18" s="35">
        <v>0</v>
      </c>
      <c r="K18" s="60">
        <v>0</v>
      </c>
      <c r="L18" s="35">
        <v>0</v>
      </c>
      <c r="M18" s="35">
        <v>0</v>
      </c>
      <c r="N18" s="35">
        <v>0</v>
      </c>
      <c r="O18" s="35">
        <v>0</v>
      </c>
      <c r="P18" s="60">
        <v>0</v>
      </c>
      <c r="Q18" s="35">
        <v>0</v>
      </c>
      <c r="R18" s="35">
        <v>0</v>
      </c>
      <c r="S18" s="35">
        <v>0</v>
      </c>
      <c r="T18" s="35">
        <v>0</v>
      </c>
      <c r="U18" s="60">
        <v>0</v>
      </c>
      <c r="V18" s="35">
        <v>0</v>
      </c>
      <c r="W18" s="35">
        <v>0</v>
      </c>
      <c r="X18" s="35">
        <v>0</v>
      </c>
      <c r="Y18" s="35">
        <v>0</v>
      </c>
      <c r="Z18" s="60">
        <v>0</v>
      </c>
      <c r="AA18" s="35">
        <v>0</v>
      </c>
      <c r="AB18" s="35">
        <v>0</v>
      </c>
      <c r="AC18" s="35">
        <v>-53963</v>
      </c>
      <c r="AD18" s="35">
        <v>-390.00000000000057</v>
      </c>
      <c r="AE18" s="60">
        <v>-54353</v>
      </c>
      <c r="AF18" s="35">
        <v>0</v>
      </c>
      <c r="AG18" s="35">
        <v>0</v>
      </c>
      <c r="AH18" s="35">
        <v>0</v>
      </c>
      <c r="AI18" s="61">
        <v>-2167</v>
      </c>
      <c r="AJ18" s="60">
        <v>-2167</v>
      </c>
      <c r="AK18" s="35">
        <v>0</v>
      </c>
      <c r="AL18" s="35">
        <v>0</v>
      </c>
      <c r="AM18" s="35">
        <v>0</v>
      </c>
      <c r="AN18" s="61">
        <v>-1244</v>
      </c>
      <c r="AO18" s="60">
        <v>-1244</v>
      </c>
      <c r="AP18" s="61">
        <v>-18537.653480000001</v>
      </c>
      <c r="AQ18" s="61">
        <v>-439</v>
      </c>
    </row>
    <row r="19" spans="1:43">
      <c r="A19" s="49" t="s">
        <v>76</v>
      </c>
      <c r="B19" s="35">
        <v>0</v>
      </c>
      <c r="C19" s="35">
        <v>0</v>
      </c>
      <c r="D19" s="35">
        <v>0</v>
      </c>
      <c r="E19" s="35">
        <v>918</v>
      </c>
      <c r="F19" s="60">
        <v>918</v>
      </c>
      <c r="G19" s="35">
        <v>30744</v>
      </c>
      <c r="H19" s="35">
        <v>-1.9999999999988916</v>
      </c>
      <c r="I19" s="35">
        <v>276.9999999999975</v>
      </c>
      <c r="J19" s="35">
        <v>0</v>
      </c>
      <c r="K19" s="60">
        <v>31019</v>
      </c>
      <c r="L19" s="35">
        <v>240</v>
      </c>
      <c r="M19" s="35">
        <v>9.0000000000000071</v>
      </c>
      <c r="N19" s="35">
        <v>-3.0000000000000027</v>
      </c>
      <c r="O19" s="35">
        <v>-2.0000000000000018</v>
      </c>
      <c r="P19" s="60">
        <v>244</v>
      </c>
      <c r="Q19" s="35">
        <v>189</v>
      </c>
      <c r="R19" s="35">
        <v>9.0000000000000071</v>
      </c>
      <c r="S19" s="35">
        <v>0</v>
      </c>
      <c r="T19" s="35">
        <v>714</v>
      </c>
      <c r="U19" s="60">
        <v>911.99999999999989</v>
      </c>
      <c r="V19" s="35">
        <v>143</v>
      </c>
      <c r="W19" s="35">
        <v>314.00000000000006</v>
      </c>
      <c r="X19" s="35">
        <v>-35.000000000000057</v>
      </c>
      <c r="Y19" s="35">
        <v>881</v>
      </c>
      <c r="Z19" s="60">
        <v>1303</v>
      </c>
      <c r="AA19" s="35">
        <v>469</v>
      </c>
      <c r="AB19" s="35">
        <v>-469</v>
      </c>
      <c r="AC19" s="35">
        <v>0</v>
      </c>
      <c r="AD19" s="35">
        <v>0</v>
      </c>
      <c r="AE19" s="60">
        <v>0</v>
      </c>
      <c r="AF19" s="35">
        <v>0</v>
      </c>
      <c r="AG19" s="35">
        <v>0</v>
      </c>
      <c r="AH19" s="35">
        <v>0</v>
      </c>
      <c r="AI19" s="35">
        <v>0</v>
      </c>
      <c r="AJ19" s="60">
        <v>0</v>
      </c>
      <c r="AK19" s="35">
        <v>0</v>
      </c>
      <c r="AL19" s="35">
        <v>0</v>
      </c>
      <c r="AM19" s="35">
        <v>0</v>
      </c>
      <c r="AN19" s="35">
        <v>0</v>
      </c>
      <c r="AO19" s="60">
        <v>0</v>
      </c>
      <c r="AP19" s="35"/>
      <c r="AQ19" s="35"/>
    </row>
    <row r="20" spans="1:43" s="2" customFormat="1">
      <c r="A20" s="62" t="s">
        <v>77</v>
      </c>
      <c r="B20" s="63">
        <v>-2234</v>
      </c>
      <c r="C20" s="63">
        <v>-1269.0000000000002</v>
      </c>
      <c r="D20" s="63">
        <v>-3912</v>
      </c>
      <c r="E20" s="63">
        <v>-474.00000000000028</v>
      </c>
      <c r="F20" s="64">
        <v>-7889</v>
      </c>
      <c r="G20" s="63">
        <v>25555</v>
      </c>
      <c r="H20" s="63">
        <v>-6547.9999999999982</v>
      </c>
      <c r="I20" s="63">
        <v>-11032.000000000004</v>
      </c>
      <c r="J20" s="63">
        <v>-18608</v>
      </c>
      <c r="K20" s="64">
        <v>-10633.000000000002</v>
      </c>
      <c r="L20" s="63">
        <v>-2683</v>
      </c>
      <c r="M20" s="63">
        <v>-1343.9999999999998</v>
      </c>
      <c r="N20" s="63">
        <v>-5100.0000000000018</v>
      </c>
      <c r="O20" s="63">
        <v>-6271.9999999999991</v>
      </c>
      <c r="P20" s="64">
        <v>-15399</v>
      </c>
      <c r="Q20" s="63">
        <v>-10515</v>
      </c>
      <c r="R20" s="63">
        <v>-10791</v>
      </c>
      <c r="S20" s="63">
        <v>-17459</v>
      </c>
      <c r="T20" s="63">
        <v>-12295.999999999995</v>
      </c>
      <c r="U20" s="64">
        <v>-51061</v>
      </c>
      <c r="V20" s="63">
        <v>-21716</v>
      </c>
      <c r="W20" s="63">
        <v>-20150</v>
      </c>
      <c r="X20" s="63">
        <v>-17715</v>
      </c>
      <c r="Y20" s="63">
        <v>-18583</v>
      </c>
      <c r="Z20" s="64">
        <v>-78164</v>
      </c>
      <c r="AA20" s="63">
        <v>-20092</v>
      </c>
      <c r="AB20" s="63">
        <v>-23172</v>
      </c>
      <c r="AC20" s="63">
        <v>-84107</v>
      </c>
      <c r="AD20" s="63">
        <v>-30125.999999999989</v>
      </c>
      <c r="AE20" s="64">
        <v>-157497</v>
      </c>
      <c r="AF20" s="63">
        <v>-30110.999999999996</v>
      </c>
      <c r="AG20" s="63">
        <v>-38301</v>
      </c>
      <c r="AH20" s="63">
        <v>-19519.999999999996</v>
      </c>
      <c r="AI20" s="63">
        <v>-9729</v>
      </c>
      <c r="AJ20" s="64">
        <v>-97661</v>
      </c>
      <c r="AK20" s="63">
        <v>-31017</v>
      </c>
      <c r="AL20" s="63">
        <v>-22261.267705427628</v>
      </c>
      <c r="AM20" s="63">
        <v>-60482.965664418269</v>
      </c>
      <c r="AN20" s="63">
        <v>-62642.621184915828</v>
      </c>
      <c r="AO20" s="64">
        <v>-176403.62118491583</v>
      </c>
      <c r="AP20" s="63">
        <v>-70262.93403974516</v>
      </c>
      <c r="AQ20" s="63">
        <v>-50764</v>
      </c>
    </row>
    <row r="21" spans="1:43" ht="9" customHeight="1">
      <c r="A21" s="49"/>
      <c r="B21" s="59">
        <v>0</v>
      </c>
      <c r="C21" s="59">
        <v>0</v>
      </c>
      <c r="D21" s="59">
        <v>0</v>
      </c>
      <c r="E21" s="59">
        <v>0</v>
      </c>
      <c r="F21" s="60">
        <v>0</v>
      </c>
      <c r="G21" s="59">
        <v>0</v>
      </c>
      <c r="H21" s="59">
        <v>0</v>
      </c>
      <c r="I21" s="59">
        <v>0</v>
      </c>
      <c r="J21" s="59">
        <v>0</v>
      </c>
      <c r="K21" s="60">
        <v>0</v>
      </c>
      <c r="L21" s="59">
        <v>0</v>
      </c>
      <c r="M21" s="59">
        <v>0</v>
      </c>
      <c r="N21" s="59">
        <v>0</v>
      </c>
      <c r="O21" s="59">
        <v>0</v>
      </c>
      <c r="P21" s="60">
        <v>0</v>
      </c>
      <c r="Q21" s="59">
        <v>0</v>
      </c>
      <c r="R21" s="59">
        <v>0</v>
      </c>
      <c r="S21" s="59">
        <v>0</v>
      </c>
      <c r="T21" s="59">
        <v>0</v>
      </c>
      <c r="U21" s="60">
        <v>0</v>
      </c>
      <c r="V21" s="59">
        <v>0</v>
      </c>
      <c r="W21" s="59">
        <v>0</v>
      </c>
      <c r="X21" s="59">
        <v>0</v>
      </c>
      <c r="Y21" s="59">
        <v>0</v>
      </c>
      <c r="Z21" s="60">
        <v>0</v>
      </c>
      <c r="AA21" s="59">
        <v>0</v>
      </c>
      <c r="AB21" s="59">
        <v>0</v>
      </c>
      <c r="AC21" s="59">
        <v>0</v>
      </c>
      <c r="AD21" s="59">
        <v>0</v>
      </c>
      <c r="AE21" s="60">
        <v>0</v>
      </c>
      <c r="AF21" s="59">
        <v>0</v>
      </c>
      <c r="AG21" s="59">
        <v>0</v>
      </c>
      <c r="AH21" s="59">
        <v>0</v>
      </c>
      <c r="AI21" s="59">
        <v>0</v>
      </c>
      <c r="AJ21" s="60"/>
      <c r="AK21" s="59"/>
      <c r="AL21" s="59"/>
      <c r="AM21" s="59"/>
      <c r="AN21" s="59"/>
      <c r="AO21" s="60"/>
      <c r="AP21" s="59"/>
      <c r="AQ21" s="59"/>
    </row>
    <row r="22" spans="1:43">
      <c r="A22" s="49" t="s">
        <v>78</v>
      </c>
      <c r="B22" s="35">
        <v>12162</v>
      </c>
      <c r="C22" s="35">
        <v>3999.9999999999982</v>
      </c>
      <c r="D22" s="35">
        <v>0</v>
      </c>
      <c r="E22" s="35">
        <v>3000</v>
      </c>
      <c r="F22" s="60">
        <v>19162</v>
      </c>
      <c r="G22" s="35">
        <v>0</v>
      </c>
      <c r="H22" s="35">
        <v>14000</v>
      </c>
      <c r="I22" s="35">
        <v>6000</v>
      </c>
      <c r="J22" s="35">
        <v>0</v>
      </c>
      <c r="K22" s="60">
        <v>20000</v>
      </c>
      <c r="L22" s="35">
        <v>8568</v>
      </c>
      <c r="M22" s="35">
        <v>2000</v>
      </c>
      <c r="N22" s="35">
        <v>6279.0000000000018</v>
      </c>
      <c r="O22" s="35">
        <v>3596</v>
      </c>
      <c r="P22" s="60">
        <v>20443</v>
      </c>
      <c r="Q22" s="35">
        <v>8000</v>
      </c>
      <c r="R22" s="35">
        <v>0</v>
      </c>
      <c r="S22" s="35">
        <v>0</v>
      </c>
      <c r="T22" s="35">
        <v>6180</v>
      </c>
      <c r="U22" s="60">
        <v>14180</v>
      </c>
      <c r="V22" s="35">
        <v>29965</v>
      </c>
      <c r="W22" s="35">
        <v>6250.0000000000036</v>
      </c>
      <c r="X22" s="35">
        <v>75919</v>
      </c>
      <c r="Y22" s="35">
        <v>4375.0000000000036</v>
      </c>
      <c r="Z22" s="60">
        <v>116509</v>
      </c>
      <c r="AA22" s="35">
        <v>21400</v>
      </c>
      <c r="AB22" s="35">
        <v>75000</v>
      </c>
      <c r="AC22" s="35">
        <v>10000.000000000007</v>
      </c>
      <c r="AD22" s="35">
        <v>18988.999999999982</v>
      </c>
      <c r="AE22" s="60">
        <v>125388.99999999999</v>
      </c>
      <c r="AF22" s="35">
        <v>0</v>
      </c>
      <c r="AG22" s="35">
        <v>38800</v>
      </c>
      <c r="AH22" s="35">
        <v>100750.00000000001</v>
      </c>
      <c r="AI22" s="35">
        <v>40000</v>
      </c>
      <c r="AJ22" s="60">
        <v>179550</v>
      </c>
      <c r="AK22" s="35">
        <v>15000</v>
      </c>
      <c r="AL22" s="35">
        <v>19000</v>
      </c>
      <c r="AM22" s="35">
        <v>39640</v>
      </c>
      <c r="AN22" s="35">
        <v>240704.78510974545</v>
      </c>
      <c r="AO22" s="60">
        <v>314344.78510974545</v>
      </c>
      <c r="AP22" s="35">
        <v>0</v>
      </c>
      <c r="AQ22" s="35"/>
    </row>
    <row r="23" spans="1:43">
      <c r="A23" s="49" t="s">
        <v>79</v>
      </c>
      <c r="B23" s="35">
        <v>0</v>
      </c>
      <c r="C23" s="35">
        <v>0</v>
      </c>
      <c r="D23" s="35">
        <v>0</v>
      </c>
      <c r="E23" s="35">
        <v>0</v>
      </c>
      <c r="F23" s="60">
        <v>0</v>
      </c>
      <c r="G23" s="35">
        <v>0</v>
      </c>
      <c r="H23" s="35">
        <v>0</v>
      </c>
      <c r="I23" s="35">
        <v>0</v>
      </c>
      <c r="J23" s="35">
        <v>0</v>
      </c>
      <c r="K23" s="60">
        <v>0</v>
      </c>
      <c r="L23" s="35">
        <v>0</v>
      </c>
      <c r="M23" s="35">
        <v>0</v>
      </c>
      <c r="N23" s="35">
        <v>0</v>
      </c>
      <c r="O23" s="35">
        <v>0</v>
      </c>
      <c r="P23" s="60">
        <v>0</v>
      </c>
      <c r="Q23" s="35">
        <v>-3044</v>
      </c>
      <c r="R23" s="35">
        <v>0</v>
      </c>
      <c r="S23" s="35">
        <v>0</v>
      </c>
      <c r="T23" s="35">
        <v>0</v>
      </c>
      <c r="U23" s="60">
        <v>-3044</v>
      </c>
      <c r="V23" s="35">
        <v>0</v>
      </c>
      <c r="W23" s="35">
        <v>-60224</v>
      </c>
      <c r="X23" s="35">
        <v>0</v>
      </c>
      <c r="Y23" s="35">
        <v>-25408.000000000007</v>
      </c>
      <c r="Z23" s="60">
        <v>-85632</v>
      </c>
      <c r="AA23" s="35">
        <v>0</v>
      </c>
      <c r="AB23" s="35">
        <v>-10188</v>
      </c>
      <c r="AC23" s="35">
        <v>0</v>
      </c>
      <c r="AD23" s="35">
        <v>-10060.999999999998</v>
      </c>
      <c r="AE23" s="60">
        <v>-20249</v>
      </c>
      <c r="AF23" s="35">
        <v>0</v>
      </c>
      <c r="AG23" s="35">
        <v>-10102</v>
      </c>
      <c r="AH23" s="35">
        <v>0</v>
      </c>
      <c r="AI23" s="35">
        <v>-18059</v>
      </c>
      <c r="AJ23" s="60">
        <v>-28161</v>
      </c>
      <c r="AK23" s="35">
        <v>0</v>
      </c>
      <c r="AL23" s="35">
        <v>-25339</v>
      </c>
      <c r="AM23" s="35">
        <v>0</v>
      </c>
      <c r="AN23" s="35">
        <v>-17354</v>
      </c>
      <c r="AO23" s="60">
        <v>-42693</v>
      </c>
      <c r="AP23" s="35">
        <v>-18333</v>
      </c>
      <c r="AQ23" s="35">
        <v>-29811</v>
      </c>
    </row>
    <row r="24" spans="1:43">
      <c r="A24" s="49" t="s">
        <v>358</v>
      </c>
      <c r="B24" s="35">
        <v>0</v>
      </c>
      <c r="C24" s="35">
        <v>0</v>
      </c>
      <c r="D24" s="35">
        <v>0</v>
      </c>
      <c r="E24" s="35">
        <v>0</v>
      </c>
      <c r="F24" s="60">
        <v>0</v>
      </c>
      <c r="G24" s="35">
        <v>0</v>
      </c>
      <c r="H24" s="35">
        <v>0</v>
      </c>
      <c r="I24" s="35">
        <v>0</v>
      </c>
      <c r="J24" s="35">
        <v>0</v>
      </c>
      <c r="K24" s="60">
        <v>0</v>
      </c>
      <c r="L24" s="35">
        <v>0</v>
      </c>
      <c r="M24" s="35">
        <v>0</v>
      </c>
      <c r="N24" s="35">
        <v>0</v>
      </c>
      <c r="O24" s="35">
        <v>0</v>
      </c>
      <c r="P24" s="60">
        <v>0</v>
      </c>
      <c r="Q24" s="35">
        <v>0</v>
      </c>
      <c r="R24" s="35">
        <v>0</v>
      </c>
      <c r="S24" s="35">
        <v>52200</v>
      </c>
      <c r="T24" s="35">
        <v>-1.0000000000047748</v>
      </c>
      <c r="U24" s="60">
        <v>52199</v>
      </c>
      <c r="V24" s="35">
        <v>0</v>
      </c>
      <c r="W24" s="35">
        <v>0</v>
      </c>
      <c r="X24" s="35">
        <v>0</v>
      </c>
      <c r="Y24" s="35">
        <v>0</v>
      </c>
      <c r="Z24" s="60">
        <v>0</v>
      </c>
      <c r="AA24" s="35">
        <v>0</v>
      </c>
      <c r="AB24" s="35">
        <v>0</v>
      </c>
      <c r="AC24" s="35">
        <v>0</v>
      </c>
      <c r="AD24" s="35">
        <v>0</v>
      </c>
      <c r="AE24" s="60">
        <v>0</v>
      </c>
      <c r="AF24" s="35">
        <v>0</v>
      </c>
      <c r="AG24" s="35">
        <v>0</v>
      </c>
      <c r="AH24" s="35">
        <v>0</v>
      </c>
      <c r="AI24" s="35">
        <v>-13360</v>
      </c>
      <c r="AJ24" s="60">
        <v>0</v>
      </c>
      <c r="AK24" s="35">
        <v>0</v>
      </c>
      <c r="AL24" s="35">
        <v>-6068</v>
      </c>
      <c r="AM24" s="35">
        <v>0</v>
      </c>
      <c r="AN24" s="35">
        <v>-3835</v>
      </c>
      <c r="AO24" s="60"/>
      <c r="AP24" s="35">
        <v>0</v>
      </c>
      <c r="AQ24" s="35"/>
    </row>
    <row r="25" spans="1:43">
      <c r="A25" s="49" t="s">
        <v>80</v>
      </c>
      <c r="B25" s="35">
        <v>0</v>
      </c>
      <c r="C25" s="35">
        <v>75</v>
      </c>
      <c r="D25" s="35">
        <v>36.000000000000007</v>
      </c>
      <c r="E25" s="35">
        <v>61.999999999999986</v>
      </c>
      <c r="F25" s="60">
        <v>173</v>
      </c>
      <c r="G25" s="35">
        <v>15</v>
      </c>
      <c r="H25" s="35">
        <v>0</v>
      </c>
      <c r="I25" s="35">
        <v>0</v>
      </c>
      <c r="J25" s="35">
        <v>2</v>
      </c>
      <c r="K25" s="60">
        <v>17</v>
      </c>
      <c r="L25" s="35">
        <v>-44</v>
      </c>
      <c r="M25" s="35">
        <v>-1.0000000000000009</v>
      </c>
      <c r="N25" s="35">
        <v>0</v>
      </c>
      <c r="O25" s="35">
        <v>0</v>
      </c>
      <c r="P25" s="60">
        <v>-45</v>
      </c>
      <c r="Q25" s="35">
        <v>0</v>
      </c>
      <c r="R25" s="35">
        <v>-107</v>
      </c>
      <c r="S25" s="35">
        <v>0</v>
      </c>
      <c r="T25" s="35">
        <v>0</v>
      </c>
      <c r="U25" s="60">
        <v>-107</v>
      </c>
      <c r="V25" s="35">
        <v>1566</v>
      </c>
      <c r="W25" s="35">
        <v>0</v>
      </c>
      <c r="X25" s="35">
        <v>0</v>
      </c>
      <c r="Y25" s="35">
        <v>0</v>
      </c>
      <c r="Z25" s="60">
        <v>1566</v>
      </c>
      <c r="AA25" s="35">
        <v>1300</v>
      </c>
      <c r="AB25" s="35">
        <v>-5388</v>
      </c>
      <c r="AC25" s="35">
        <v>-1311.9999999999995</v>
      </c>
      <c r="AD25" s="35">
        <v>109.99999999999832</v>
      </c>
      <c r="AE25" s="60">
        <v>-5290.0000000000009</v>
      </c>
      <c r="AF25" s="35">
        <v>3898</v>
      </c>
      <c r="AG25" s="35">
        <v>0</v>
      </c>
      <c r="AH25" s="35">
        <v>7961</v>
      </c>
      <c r="AI25" s="35">
        <v>1800</v>
      </c>
      <c r="AJ25" s="60">
        <v>13659</v>
      </c>
      <c r="AK25" s="35">
        <v>2868</v>
      </c>
      <c r="AL25" s="35">
        <v>-13521.91361</v>
      </c>
      <c r="AM25" s="35">
        <v>0</v>
      </c>
      <c r="AN25" s="35">
        <v>-1964</v>
      </c>
      <c r="AO25" s="60">
        <v>193.66561999994889</v>
      </c>
      <c r="AP25" s="35"/>
      <c r="AQ25" s="35"/>
    </row>
    <row r="26" spans="1:43">
      <c r="A26" s="49" t="s">
        <v>81</v>
      </c>
      <c r="B26" s="35"/>
      <c r="C26" s="35"/>
      <c r="D26" s="35"/>
      <c r="E26" s="35"/>
      <c r="F26" s="60"/>
      <c r="G26" s="35"/>
      <c r="H26" s="35"/>
      <c r="I26" s="35"/>
      <c r="J26" s="35"/>
      <c r="K26" s="60"/>
      <c r="L26" s="35"/>
      <c r="M26" s="35"/>
      <c r="N26" s="35"/>
      <c r="O26" s="35"/>
      <c r="P26" s="60"/>
      <c r="Q26" s="35"/>
      <c r="R26" s="35"/>
      <c r="S26" s="35"/>
      <c r="T26" s="35"/>
      <c r="U26" s="60"/>
      <c r="V26" s="35"/>
      <c r="W26" s="35"/>
      <c r="X26" s="35"/>
      <c r="Y26" s="35"/>
      <c r="Z26" s="60"/>
      <c r="AA26" s="35"/>
      <c r="AB26" s="35"/>
      <c r="AC26" s="35"/>
      <c r="AD26" s="35"/>
      <c r="AE26" s="60"/>
      <c r="AF26" s="35">
        <v>0</v>
      </c>
      <c r="AG26" s="35">
        <v>0</v>
      </c>
      <c r="AH26" s="35">
        <v>0</v>
      </c>
      <c r="AI26" s="35">
        <v>21000</v>
      </c>
      <c r="AJ26" s="60">
        <v>21000</v>
      </c>
      <c r="AK26" s="35">
        <v>-74</v>
      </c>
      <c r="AL26" s="35">
        <v>-1136.2505599999986</v>
      </c>
      <c r="AM26" s="35">
        <v>-488.74944000000141</v>
      </c>
      <c r="AN26" s="35">
        <v>-833</v>
      </c>
      <c r="AO26" s="60">
        <v>-2531.7874999999999</v>
      </c>
      <c r="AP26" s="35">
        <v>-741</v>
      </c>
      <c r="AQ26" s="35">
        <v>-853</v>
      </c>
    </row>
    <row r="27" spans="1:43">
      <c r="A27" s="49" t="s">
        <v>357</v>
      </c>
      <c r="B27" s="35"/>
      <c r="C27" s="35"/>
      <c r="D27" s="35"/>
      <c r="E27" s="35"/>
      <c r="F27" s="60"/>
      <c r="G27" s="35"/>
      <c r="H27" s="35"/>
      <c r="I27" s="35"/>
      <c r="J27" s="35"/>
      <c r="K27" s="60"/>
      <c r="L27" s="35"/>
      <c r="M27" s="35"/>
      <c r="N27" s="35"/>
      <c r="O27" s="35"/>
      <c r="P27" s="60"/>
      <c r="Q27" s="35"/>
      <c r="R27" s="35"/>
      <c r="S27" s="35"/>
      <c r="T27" s="35"/>
      <c r="U27" s="60"/>
      <c r="V27" s="35"/>
      <c r="W27" s="35"/>
      <c r="X27" s="35"/>
      <c r="Y27" s="35"/>
      <c r="Z27" s="60"/>
      <c r="AA27" s="35"/>
      <c r="AB27" s="35"/>
      <c r="AC27" s="35"/>
      <c r="AD27" s="35"/>
      <c r="AE27" s="60"/>
      <c r="AF27" s="35"/>
      <c r="AG27" s="35"/>
      <c r="AH27" s="35"/>
      <c r="AI27" s="35"/>
      <c r="AJ27" s="60"/>
      <c r="AK27" s="35"/>
      <c r="AL27" s="35"/>
      <c r="AM27" s="35"/>
      <c r="AN27" s="35"/>
      <c r="AO27" s="60"/>
      <c r="AP27" s="35">
        <v>-4239</v>
      </c>
      <c r="AQ27" s="35"/>
    </row>
    <row r="28" spans="1:43">
      <c r="A28" s="49" t="s">
        <v>82</v>
      </c>
      <c r="B28" s="35">
        <v>-6869</v>
      </c>
      <c r="C28" s="35">
        <v>0</v>
      </c>
      <c r="D28" s="35">
        <v>0</v>
      </c>
      <c r="E28" s="35">
        <v>0</v>
      </c>
      <c r="F28" s="60">
        <v>-6869</v>
      </c>
      <c r="G28" s="35">
        <v>0</v>
      </c>
      <c r="H28" s="35">
        <v>0</v>
      </c>
      <c r="I28" s="35">
        <v>0</v>
      </c>
      <c r="J28" s="35">
        <v>0</v>
      </c>
      <c r="K28" s="60">
        <v>0</v>
      </c>
      <c r="L28" s="35">
        <v>0</v>
      </c>
      <c r="M28" s="35">
        <v>0</v>
      </c>
      <c r="N28" s="35">
        <v>0</v>
      </c>
      <c r="O28" s="35">
        <v>0</v>
      </c>
      <c r="P28" s="60">
        <v>0</v>
      </c>
      <c r="Q28" s="35">
        <v>0</v>
      </c>
      <c r="R28" s="35">
        <v>0</v>
      </c>
      <c r="S28" s="35">
        <v>0</v>
      </c>
      <c r="T28" s="35">
        <v>0</v>
      </c>
      <c r="U28" s="60">
        <v>0</v>
      </c>
      <c r="V28" s="35">
        <v>0</v>
      </c>
      <c r="W28" s="35">
        <v>0</v>
      </c>
      <c r="X28" s="35">
        <v>0</v>
      </c>
      <c r="Y28" s="35">
        <v>0</v>
      </c>
      <c r="Z28" s="60">
        <v>0</v>
      </c>
      <c r="AA28" s="35">
        <v>0</v>
      </c>
      <c r="AB28" s="35">
        <v>0</v>
      </c>
      <c r="AC28" s="35">
        <v>0</v>
      </c>
      <c r="AD28" s="35">
        <v>0</v>
      </c>
      <c r="AE28" s="60">
        <v>0</v>
      </c>
      <c r="AF28" s="35">
        <v>0</v>
      </c>
      <c r="AG28" s="35">
        <v>0</v>
      </c>
      <c r="AH28" s="35">
        <v>0</v>
      </c>
      <c r="AI28" s="35">
        <v>0</v>
      </c>
      <c r="AJ28" s="60"/>
      <c r="AK28" s="35">
        <v>0</v>
      </c>
      <c r="AL28" s="35">
        <v>0</v>
      </c>
      <c r="AM28" s="35">
        <v>0</v>
      </c>
      <c r="AN28" s="35">
        <v>0</v>
      </c>
      <c r="AO28" s="60">
        <v>0</v>
      </c>
      <c r="AP28" s="35">
        <v>0</v>
      </c>
      <c r="AQ28" s="35"/>
    </row>
    <row r="29" spans="1:43">
      <c r="A29" s="49" t="s">
        <v>83</v>
      </c>
      <c r="B29" s="35">
        <v>-344</v>
      </c>
      <c r="C29" s="35">
        <v>-1844.0000000000002</v>
      </c>
      <c r="D29" s="35">
        <v>-2143.9999999999995</v>
      </c>
      <c r="E29" s="35">
        <v>-2514.0000000000005</v>
      </c>
      <c r="F29" s="60">
        <v>-6846</v>
      </c>
      <c r="G29" s="35">
        <v>-9658</v>
      </c>
      <c r="H29" s="35">
        <v>-3380.0000000000009</v>
      </c>
      <c r="I29" s="35">
        <v>-2949</v>
      </c>
      <c r="J29" s="35">
        <v>-3035</v>
      </c>
      <c r="K29" s="60">
        <v>-19022</v>
      </c>
      <c r="L29" s="35">
        <v>-1997</v>
      </c>
      <c r="M29" s="35">
        <v>-4541</v>
      </c>
      <c r="N29" s="35">
        <v>-1065.9999999999995</v>
      </c>
      <c r="O29" s="35">
        <v>-1084.0000000000002</v>
      </c>
      <c r="P29" s="60">
        <v>-8688</v>
      </c>
      <c r="Q29" s="35">
        <v>-3450</v>
      </c>
      <c r="R29" s="35">
        <v>-1726.9999999999993</v>
      </c>
      <c r="S29" s="35">
        <v>-4726.0000000000018</v>
      </c>
      <c r="T29" s="35">
        <v>-5006.9999999999973</v>
      </c>
      <c r="U29" s="60">
        <v>-14910</v>
      </c>
      <c r="V29" s="35">
        <v>-11649</v>
      </c>
      <c r="W29" s="35">
        <v>-5846.9999999999991</v>
      </c>
      <c r="X29" s="35">
        <v>-9522.9999999999982</v>
      </c>
      <c r="Y29" s="35">
        <v>-6261.0000000000045</v>
      </c>
      <c r="Z29" s="60">
        <v>-33280</v>
      </c>
      <c r="AA29" s="35">
        <v>-11572</v>
      </c>
      <c r="AB29" s="35">
        <v>-8804.0000000000018</v>
      </c>
      <c r="AC29" s="35">
        <v>-13239.999999999998</v>
      </c>
      <c r="AD29" s="35">
        <v>-19170.999999999996</v>
      </c>
      <c r="AE29" s="60">
        <v>-52786.999999999993</v>
      </c>
      <c r="AF29" s="35">
        <v>-12417</v>
      </c>
      <c r="AG29" s="35">
        <v>-8583</v>
      </c>
      <c r="AH29" s="35">
        <v>-31375</v>
      </c>
      <c r="AI29" s="35">
        <v>-13898</v>
      </c>
      <c r="AJ29" s="60">
        <v>-66273</v>
      </c>
      <c r="AK29" s="35">
        <v>-13792</v>
      </c>
      <c r="AL29" s="35">
        <v>-9520</v>
      </c>
      <c r="AM29" s="35">
        <v>-32017.037820296442</v>
      </c>
      <c r="AN29" s="35">
        <v>-129055.99897356081</v>
      </c>
      <c r="AO29" s="60">
        <v>-184384.99897356081</v>
      </c>
      <c r="AP29" s="35">
        <v>-11455.320051783616</v>
      </c>
      <c r="AQ29" s="35">
        <v>-9147</v>
      </c>
    </row>
    <row r="30" spans="1:43">
      <c r="A30" s="49" t="s">
        <v>356</v>
      </c>
      <c r="B30" s="35"/>
      <c r="C30" s="35"/>
      <c r="D30" s="35"/>
      <c r="E30" s="35"/>
      <c r="F30" s="60"/>
      <c r="G30" s="35"/>
      <c r="H30" s="35"/>
      <c r="I30" s="35"/>
      <c r="J30" s="35"/>
      <c r="K30" s="60"/>
      <c r="L30" s="35"/>
      <c r="M30" s="35"/>
      <c r="N30" s="35"/>
      <c r="O30" s="35"/>
      <c r="P30" s="60"/>
      <c r="Q30" s="35"/>
      <c r="R30" s="35"/>
      <c r="S30" s="35"/>
      <c r="T30" s="35"/>
      <c r="U30" s="60"/>
      <c r="V30" s="35"/>
      <c r="W30" s="35"/>
      <c r="X30" s="35"/>
      <c r="Y30" s="35"/>
      <c r="Z30" s="60"/>
      <c r="AA30" s="35"/>
      <c r="AB30" s="35"/>
      <c r="AC30" s="35"/>
      <c r="AD30" s="35"/>
      <c r="AE30" s="60"/>
      <c r="AF30" s="35"/>
      <c r="AG30" s="35"/>
      <c r="AH30" s="35"/>
      <c r="AI30" s="35"/>
      <c r="AJ30" s="60"/>
      <c r="AK30" s="35"/>
      <c r="AL30" s="35"/>
      <c r="AM30" s="35"/>
      <c r="AN30" s="35"/>
      <c r="AO30" s="60"/>
      <c r="AP30" s="35"/>
      <c r="AQ30" s="35">
        <v>2582</v>
      </c>
    </row>
    <row r="31" spans="1:43">
      <c r="A31" s="49" t="s">
        <v>84</v>
      </c>
      <c r="B31" s="35">
        <v>-512</v>
      </c>
      <c r="C31" s="35">
        <v>-154.00000000000003</v>
      </c>
      <c r="D31" s="35">
        <v>-1530.0000000000002</v>
      </c>
      <c r="E31" s="35">
        <v>440.00000000000017</v>
      </c>
      <c r="F31" s="60">
        <v>-1756</v>
      </c>
      <c r="G31" s="35">
        <v>-343</v>
      </c>
      <c r="H31" s="35">
        <v>-368.99999999999994</v>
      </c>
      <c r="I31" s="35">
        <v>-396.99999999999994</v>
      </c>
      <c r="J31" s="35">
        <v>-241.00000000000006</v>
      </c>
      <c r="K31" s="60">
        <v>-1350</v>
      </c>
      <c r="L31" s="35">
        <v>-828.00000000000011</v>
      </c>
      <c r="M31" s="35">
        <v>-487.99999999999977</v>
      </c>
      <c r="N31" s="35">
        <v>-972.99999999999989</v>
      </c>
      <c r="O31" s="35">
        <v>837.99999999999966</v>
      </c>
      <c r="P31" s="60">
        <v>-1451</v>
      </c>
      <c r="Q31" s="35">
        <v>-739</v>
      </c>
      <c r="R31" s="35">
        <v>-571.00000000000011</v>
      </c>
      <c r="S31" s="35">
        <v>-1435</v>
      </c>
      <c r="T31" s="35">
        <v>-1091.9999999999995</v>
      </c>
      <c r="U31" s="60">
        <v>-3836.9999999999995</v>
      </c>
      <c r="V31" s="35">
        <v>-1466</v>
      </c>
      <c r="W31" s="35">
        <v>-1235</v>
      </c>
      <c r="X31" s="35">
        <v>-856.99999999999955</v>
      </c>
      <c r="Y31" s="35">
        <v>-644.00000000000034</v>
      </c>
      <c r="Z31" s="60">
        <v>-4202</v>
      </c>
      <c r="AA31" s="35">
        <v>-1276</v>
      </c>
      <c r="AB31" s="35">
        <v>-80.999999999999957</v>
      </c>
      <c r="AC31" s="35">
        <v>-1030</v>
      </c>
      <c r="AD31" s="35">
        <v>-7033.0000000000009</v>
      </c>
      <c r="AE31" s="60">
        <v>-9420.0000000000018</v>
      </c>
      <c r="AF31" s="35">
        <v>-1780</v>
      </c>
      <c r="AG31" s="35">
        <v>-4732</v>
      </c>
      <c r="AH31" s="35">
        <v>-4019</v>
      </c>
      <c r="AI31" s="35">
        <v>-4316</v>
      </c>
      <c r="AJ31" s="60">
        <v>-14847</v>
      </c>
      <c r="AK31" s="35">
        <v>-5232</v>
      </c>
      <c r="AL31" s="35">
        <v>-4272.5393686783664</v>
      </c>
      <c r="AM31" s="35">
        <v>-4810.1356466137586</v>
      </c>
      <c r="AN31" s="35">
        <f>-3712+903</f>
        <v>-2809</v>
      </c>
      <c r="AO31" s="60">
        <v>-43694</v>
      </c>
      <c r="AP31" s="35">
        <v>-981</v>
      </c>
      <c r="AQ31" s="35">
        <v>-5122</v>
      </c>
    </row>
    <row r="32" spans="1:43">
      <c r="A32" s="49" t="s">
        <v>85</v>
      </c>
      <c r="B32" s="35">
        <v>-583</v>
      </c>
      <c r="C32" s="35">
        <v>-279</v>
      </c>
      <c r="D32" s="35">
        <v>-845.99999999999989</v>
      </c>
      <c r="E32" s="35">
        <v>270.99999999999966</v>
      </c>
      <c r="F32" s="60">
        <v>-1437</v>
      </c>
      <c r="G32" s="35">
        <v>-667</v>
      </c>
      <c r="H32" s="35">
        <v>-464.99999999999989</v>
      </c>
      <c r="I32" s="35">
        <v>-404.00000000000011</v>
      </c>
      <c r="J32" s="35">
        <v>-34.999999999999922</v>
      </c>
      <c r="K32" s="60">
        <v>-1571</v>
      </c>
      <c r="L32" s="35">
        <v>-460</v>
      </c>
      <c r="M32" s="35">
        <v>-659</v>
      </c>
      <c r="N32" s="35">
        <v>-607</v>
      </c>
      <c r="O32" s="35">
        <v>-637.99999999999989</v>
      </c>
      <c r="P32" s="60">
        <v>-2364</v>
      </c>
      <c r="Q32" s="35">
        <v>-1154</v>
      </c>
      <c r="R32" s="35">
        <v>-551.00000000000011</v>
      </c>
      <c r="S32" s="35">
        <v>-759.99999999999977</v>
      </c>
      <c r="T32" s="35">
        <v>-711.00000000000034</v>
      </c>
      <c r="U32" s="60">
        <v>-3176</v>
      </c>
      <c r="V32" s="35">
        <v>-1040</v>
      </c>
      <c r="W32" s="35">
        <v>-800</v>
      </c>
      <c r="X32" s="35">
        <v>-1163.0000000000002</v>
      </c>
      <c r="Y32" s="35">
        <v>-586.99999999999955</v>
      </c>
      <c r="Z32" s="60">
        <v>-3590</v>
      </c>
      <c r="AA32" s="35">
        <v>-5117</v>
      </c>
      <c r="AB32" s="35">
        <v>-863.99999999999989</v>
      </c>
      <c r="AC32" s="35">
        <v>-7457.0000000000018</v>
      </c>
      <c r="AD32" s="35">
        <v>-2330</v>
      </c>
      <c r="AE32" s="60">
        <v>-15768.000000000002</v>
      </c>
      <c r="AF32" s="35">
        <v>-9526</v>
      </c>
      <c r="AG32" s="35">
        <v>-1775.9999999999998</v>
      </c>
      <c r="AH32" s="35">
        <v>-12667.000000000002</v>
      </c>
      <c r="AI32" s="35">
        <v>-1525</v>
      </c>
      <c r="AJ32" s="60">
        <v>-25494</v>
      </c>
      <c r="AK32" s="35">
        <v>-13602</v>
      </c>
      <c r="AL32" s="35">
        <v>-4096</v>
      </c>
      <c r="AM32" s="35">
        <v>-11757.596640508786</v>
      </c>
      <c r="AN32" s="35">
        <v>-6581.0415020763758</v>
      </c>
      <c r="AO32" s="60">
        <v>-36037.041502076376</v>
      </c>
      <c r="AP32" s="35">
        <v>-7774.5172781497004</v>
      </c>
      <c r="AQ32" s="35">
        <v>-13397</v>
      </c>
    </row>
    <row r="33" spans="1:43">
      <c r="A33" s="49" t="s">
        <v>355</v>
      </c>
      <c r="B33" s="35"/>
      <c r="C33" s="35"/>
      <c r="D33" s="35"/>
      <c r="E33" s="35"/>
      <c r="F33" s="60"/>
      <c r="G33" s="35"/>
      <c r="H33" s="35"/>
      <c r="I33" s="35"/>
      <c r="J33" s="35"/>
      <c r="K33" s="60"/>
      <c r="L33" s="35"/>
      <c r="M33" s="35"/>
      <c r="N33" s="35"/>
      <c r="O33" s="35"/>
      <c r="P33" s="60"/>
      <c r="Q33" s="35"/>
      <c r="R33" s="35"/>
      <c r="S33" s="35"/>
      <c r="T33" s="35"/>
      <c r="U33" s="60"/>
      <c r="V33" s="35"/>
      <c r="W33" s="35"/>
      <c r="X33" s="35"/>
      <c r="Y33" s="35"/>
      <c r="Z33" s="60"/>
      <c r="AA33" s="35"/>
      <c r="AB33" s="35"/>
      <c r="AC33" s="35"/>
      <c r="AD33" s="35"/>
      <c r="AE33" s="60"/>
      <c r="AF33" s="35"/>
      <c r="AG33" s="35"/>
      <c r="AH33" s="35"/>
      <c r="AI33" s="35"/>
      <c r="AJ33" s="60"/>
      <c r="AK33" s="35"/>
      <c r="AL33" s="35">
        <v>-3458</v>
      </c>
      <c r="AM33" s="35"/>
      <c r="AN33" s="35"/>
      <c r="AO33" s="60"/>
      <c r="AP33" s="35">
        <v>-1200</v>
      </c>
      <c r="AQ33" s="35"/>
    </row>
    <row r="34" spans="1:43" s="2" customFormat="1">
      <c r="A34" s="62" t="s">
        <v>86</v>
      </c>
      <c r="B34" s="63">
        <v>3854.0000000000009</v>
      </c>
      <c r="C34" s="63">
        <v>1797.9999999999982</v>
      </c>
      <c r="D34" s="63">
        <v>-4484</v>
      </c>
      <c r="E34" s="63">
        <v>1258.9999999999995</v>
      </c>
      <c r="F34" s="64">
        <v>2426.9999999999968</v>
      </c>
      <c r="G34" s="63">
        <v>-10652.999999999998</v>
      </c>
      <c r="H34" s="63">
        <v>9786</v>
      </c>
      <c r="I34" s="63">
        <v>2250</v>
      </c>
      <c r="J34" s="63">
        <v>-3309</v>
      </c>
      <c r="K34" s="64">
        <v>-1925.9999999999991</v>
      </c>
      <c r="L34" s="63">
        <v>5238.9999999999991</v>
      </c>
      <c r="M34" s="63">
        <v>-3689</v>
      </c>
      <c r="N34" s="63">
        <v>3633.0000000000018</v>
      </c>
      <c r="O34" s="63">
        <v>2711.9999999999991</v>
      </c>
      <c r="P34" s="64">
        <v>7894.9999999999991</v>
      </c>
      <c r="Q34" s="63">
        <v>-387.00000000000057</v>
      </c>
      <c r="R34" s="63">
        <v>-2955.9999999999995</v>
      </c>
      <c r="S34" s="63">
        <v>45279</v>
      </c>
      <c r="T34" s="63">
        <v>-631.00000000000205</v>
      </c>
      <c r="U34" s="64">
        <v>41304.999999999993</v>
      </c>
      <c r="V34" s="63">
        <v>17375.999999999996</v>
      </c>
      <c r="W34" s="63">
        <v>-61855.999999999985</v>
      </c>
      <c r="X34" s="63">
        <v>64376.000000000007</v>
      </c>
      <c r="Y34" s="63">
        <v>-28525.000000000015</v>
      </c>
      <c r="Z34" s="64">
        <v>-8629.0000000000036</v>
      </c>
      <c r="AA34" s="63">
        <v>4735</v>
      </c>
      <c r="AB34" s="63">
        <v>49675</v>
      </c>
      <c r="AC34" s="63">
        <v>-13038.999999999993</v>
      </c>
      <c r="AD34" s="63">
        <v>-19496.000000000018</v>
      </c>
      <c r="AE34" s="64">
        <v>21874.999999999985</v>
      </c>
      <c r="AF34" s="63">
        <v>-19825</v>
      </c>
      <c r="AG34" s="63">
        <v>13606.999999999996</v>
      </c>
      <c r="AH34" s="63">
        <v>60650.000000000007</v>
      </c>
      <c r="AI34" s="63">
        <v>25002</v>
      </c>
      <c r="AJ34" s="64">
        <v>79434</v>
      </c>
      <c r="AK34" s="63">
        <v>-14832.342104340714</v>
      </c>
      <c r="AL34" s="63">
        <v>-42243.703538678317</v>
      </c>
      <c r="AM34" s="63">
        <v>-15999.067077418988</v>
      </c>
      <c r="AN34" s="63">
        <v>78272.951529387341</v>
      </c>
      <c r="AO34" s="64">
        <v>5197.9515293873465</v>
      </c>
      <c r="AP34" s="63">
        <v>-44724.313411516065</v>
      </c>
      <c r="AQ34" s="63">
        <v>-55748</v>
      </c>
    </row>
    <row r="35" spans="1:43" s="2" customFormat="1">
      <c r="A35" s="31"/>
      <c r="B35" s="65"/>
      <c r="C35" s="65"/>
      <c r="D35" s="65"/>
      <c r="E35" s="65"/>
      <c r="F35" s="66"/>
      <c r="G35" s="65"/>
      <c r="H35" s="65"/>
      <c r="I35" s="65"/>
      <c r="J35" s="65"/>
      <c r="K35" s="66"/>
      <c r="L35" s="65"/>
      <c r="M35" s="65"/>
      <c r="N35" s="65"/>
      <c r="O35" s="65"/>
      <c r="P35" s="66"/>
      <c r="Q35" s="65"/>
      <c r="R35" s="65"/>
      <c r="S35" s="65"/>
      <c r="T35" s="65"/>
      <c r="U35" s="66"/>
      <c r="V35" s="65"/>
      <c r="W35" s="65"/>
      <c r="X35" s="65"/>
      <c r="Y35" s="65"/>
      <c r="Z35" s="66"/>
      <c r="AA35" s="65"/>
      <c r="AB35" s="65"/>
      <c r="AC35" s="65"/>
      <c r="AD35" s="65"/>
      <c r="AE35" s="66"/>
      <c r="AF35" s="65">
        <v>0</v>
      </c>
      <c r="AG35" s="65">
        <v>0</v>
      </c>
      <c r="AH35" s="65">
        <v>0</v>
      </c>
      <c r="AI35" s="65">
        <v>0</v>
      </c>
      <c r="AJ35" s="66"/>
      <c r="AK35" s="65"/>
      <c r="AL35" s="65"/>
      <c r="AM35" s="65"/>
      <c r="AN35" s="65"/>
      <c r="AO35" s="66"/>
      <c r="AP35" s="65"/>
      <c r="AQ35" s="65"/>
    </row>
    <row r="36" spans="1:43" s="2" customFormat="1">
      <c r="A36" s="31" t="s">
        <v>89</v>
      </c>
      <c r="B36" s="65">
        <v>0</v>
      </c>
      <c r="C36" s="65">
        <v>0</v>
      </c>
      <c r="D36" s="65">
        <v>0</v>
      </c>
      <c r="E36" s="65">
        <v>0</v>
      </c>
      <c r="F36" s="66">
        <v>0</v>
      </c>
      <c r="G36" s="65">
        <v>0</v>
      </c>
      <c r="H36" s="65">
        <v>0</v>
      </c>
      <c r="I36" s="65">
        <v>0</v>
      </c>
      <c r="J36" s="65">
        <v>0</v>
      </c>
      <c r="K36" s="66">
        <v>0</v>
      </c>
      <c r="L36" s="65">
        <v>0</v>
      </c>
      <c r="M36" s="65">
        <v>0</v>
      </c>
      <c r="N36" s="65">
        <v>0</v>
      </c>
      <c r="O36" s="65">
        <v>-259</v>
      </c>
      <c r="P36" s="66">
        <v>-259</v>
      </c>
      <c r="Q36" s="65">
        <v>-2131</v>
      </c>
      <c r="R36" s="65">
        <v>-44.000000000000092</v>
      </c>
      <c r="S36" s="65">
        <v>-82.000000000000298</v>
      </c>
      <c r="T36" s="65">
        <v>562</v>
      </c>
      <c r="U36" s="66">
        <v>-1695</v>
      </c>
      <c r="V36" s="65">
        <v>-1825</v>
      </c>
      <c r="W36" s="65">
        <v>3945.9999999999995</v>
      </c>
      <c r="X36" s="65">
        <v>-1329.9999999999998</v>
      </c>
      <c r="Y36" s="65">
        <v>-1477</v>
      </c>
      <c r="Z36" s="66">
        <v>-686.00000000000034</v>
      </c>
      <c r="AA36" s="65">
        <v>12631</v>
      </c>
      <c r="AB36" s="65">
        <v>-6998</v>
      </c>
      <c r="AC36" s="65">
        <v>-1571.9999999999991</v>
      </c>
      <c r="AD36" s="65">
        <v>1608.9999999999982</v>
      </c>
      <c r="AE36" s="66">
        <v>5669.9999999999991</v>
      </c>
      <c r="AF36" s="65">
        <v>403</v>
      </c>
      <c r="AG36" s="65">
        <v>510</v>
      </c>
      <c r="AH36" s="65">
        <v>796.99999999999966</v>
      </c>
      <c r="AI36" s="65">
        <v>965</v>
      </c>
      <c r="AJ36" s="66">
        <v>-1052</v>
      </c>
      <c r="AK36" s="65">
        <v>-3231.3321278816038</v>
      </c>
      <c r="AL36" s="65">
        <v>-11210.43462054285</v>
      </c>
      <c r="AM36" s="65">
        <v>3729</v>
      </c>
      <c r="AN36" s="65">
        <v>-7423.1341349683244</v>
      </c>
      <c r="AO36" s="66">
        <v>-18136.134134968324</v>
      </c>
      <c r="AP36" s="65">
        <v>1635.0057343113899</v>
      </c>
      <c r="AQ36" s="65">
        <v>-3480</v>
      </c>
    </row>
    <row r="37" spans="1:43" s="2" customFormat="1">
      <c r="A37" s="31" t="s">
        <v>88</v>
      </c>
      <c r="B37" s="65">
        <v>0</v>
      </c>
      <c r="C37" s="65">
        <v>0</v>
      </c>
      <c r="D37" s="65">
        <v>0</v>
      </c>
      <c r="E37" s="65">
        <v>0</v>
      </c>
      <c r="F37" s="66">
        <v>0</v>
      </c>
      <c r="G37" s="65">
        <v>0</v>
      </c>
      <c r="H37" s="65">
        <v>0</v>
      </c>
      <c r="I37" s="65">
        <v>0</v>
      </c>
      <c r="J37" s="65">
        <v>0</v>
      </c>
      <c r="K37" s="66">
        <v>0</v>
      </c>
      <c r="L37" s="65">
        <v>0</v>
      </c>
      <c r="M37" s="65">
        <v>0</v>
      </c>
      <c r="N37" s="65">
        <v>0</v>
      </c>
      <c r="O37" s="65">
        <v>0</v>
      </c>
      <c r="P37" s="66">
        <v>0</v>
      </c>
      <c r="Q37" s="65">
        <v>0</v>
      </c>
      <c r="R37" s="65">
        <v>0</v>
      </c>
      <c r="S37" s="65">
        <v>0</v>
      </c>
      <c r="T37" s="65">
        <v>0</v>
      </c>
      <c r="U37" s="66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A37" s="65">
        <v>0</v>
      </c>
      <c r="AB37" s="65">
        <v>0</v>
      </c>
      <c r="AC37" s="65">
        <v>0</v>
      </c>
      <c r="AD37" s="65">
        <v>0</v>
      </c>
      <c r="AE37" s="66">
        <v>0</v>
      </c>
      <c r="AF37" s="65">
        <v>0</v>
      </c>
      <c r="AG37" s="65">
        <v>0</v>
      </c>
      <c r="AH37" s="65">
        <v>0</v>
      </c>
      <c r="AI37" s="65">
        <v>-3727</v>
      </c>
      <c r="AJ37" s="66">
        <v>3727</v>
      </c>
      <c r="AK37" s="65">
        <v>0</v>
      </c>
      <c r="AL37" s="65">
        <v>0</v>
      </c>
      <c r="AM37" s="65"/>
      <c r="AN37" s="65"/>
      <c r="AO37" s="66"/>
      <c r="AP37" s="65"/>
      <c r="AQ37" s="65"/>
    </row>
    <row r="38" spans="1:43">
      <c r="A38" s="49"/>
      <c r="B38" s="59"/>
      <c r="C38" s="59"/>
      <c r="D38" s="59"/>
      <c r="E38" s="59"/>
      <c r="F38" s="60"/>
      <c r="G38" s="59"/>
      <c r="H38" s="59"/>
      <c r="I38" s="59"/>
      <c r="J38" s="59"/>
      <c r="K38" s="60"/>
      <c r="L38" s="59"/>
      <c r="M38" s="59"/>
      <c r="N38" s="59"/>
      <c r="O38" s="59"/>
      <c r="P38" s="60"/>
      <c r="Q38" s="59"/>
      <c r="R38" s="59"/>
      <c r="S38" s="59"/>
      <c r="T38" s="59"/>
      <c r="U38" s="60"/>
      <c r="V38" s="59"/>
      <c r="W38" s="59"/>
      <c r="X38" s="59"/>
      <c r="Y38" s="59"/>
      <c r="Z38" s="60"/>
      <c r="AA38" s="59"/>
      <c r="AB38" s="59"/>
      <c r="AC38" s="59"/>
      <c r="AD38" s="59"/>
      <c r="AE38" s="60"/>
      <c r="AF38" s="59"/>
      <c r="AG38" s="59"/>
      <c r="AH38" s="59"/>
      <c r="AI38" s="59"/>
      <c r="AJ38" s="60"/>
      <c r="AK38" s="59"/>
      <c r="AL38" s="59"/>
      <c r="AM38" s="59"/>
      <c r="AN38" s="59"/>
      <c r="AO38" s="60"/>
      <c r="AP38" s="59"/>
      <c r="AQ38" s="59"/>
    </row>
    <row r="39" spans="1:43" s="2" customFormat="1">
      <c r="A39" s="62" t="s">
        <v>90</v>
      </c>
      <c r="B39" s="63">
        <v>607.00000000000375</v>
      </c>
      <c r="C39" s="63">
        <v>4508</v>
      </c>
      <c r="D39" s="63">
        <v>-5344</v>
      </c>
      <c r="E39" s="63">
        <v>1305</v>
      </c>
      <c r="F39" s="64">
        <v>1075.9999999999916</v>
      </c>
      <c r="G39" s="63">
        <v>20641</v>
      </c>
      <c r="H39" s="63">
        <v>5195</v>
      </c>
      <c r="I39" s="63">
        <v>-7893</v>
      </c>
      <c r="J39" s="63">
        <v>-19225</v>
      </c>
      <c r="K39" s="64">
        <v>-1282</v>
      </c>
      <c r="L39" s="63">
        <v>8338</v>
      </c>
      <c r="M39" s="63">
        <v>-3833</v>
      </c>
      <c r="N39" s="63">
        <v>8695.9999999999982</v>
      </c>
      <c r="O39" s="63">
        <v>15162.000000000002</v>
      </c>
      <c r="P39" s="64">
        <v>28362.999999999996</v>
      </c>
      <c r="Q39" s="63">
        <v>-9172</v>
      </c>
      <c r="R39" s="63">
        <v>-3308.0000000000014</v>
      </c>
      <c r="S39" s="63">
        <v>59328</v>
      </c>
      <c r="T39" s="63">
        <v>32060.000000000044</v>
      </c>
      <c r="U39" s="64">
        <v>78908.000000000044</v>
      </c>
      <c r="V39" s="63">
        <v>32996.000000000007</v>
      </c>
      <c r="W39" s="63">
        <v>-53113.999999999985</v>
      </c>
      <c r="X39" s="63">
        <v>67187.000000000029</v>
      </c>
      <c r="Y39" s="63">
        <v>-3356.9999999999745</v>
      </c>
      <c r="Z39" s="64">
        <v>43712.000000000109</v>
      </c>
      <c r="AA39" s="63">
        <v>32339</v>
      </c>
      <c r="AB39" s="63">
        <v>24109</v>
      </c>
      <c r="AC39" s="63">
        <v>-97021.999999999985</v>
      </c>
      <c r="AD39" s="63">
        <v>6984.9999999999745</v>
      </c>
      <c r="AE39" s="64">
        <v>-39259.000000000044</v>
      </c>
      <c r="AF39" s="63">
        <v>-24501</v>
      </c>
      <c r="AG39" s="63">
        <v>6673</v>
      </c>
      <c r="AH39" s="63">
        <v>68945.000000000015</v>
      </c>
      <c r="AI39" s="63">
        <v>57341</v>
      </c>
      <c r="AJ39" s="64">
        <v>110446</v>
      </c>
      <c r="AK39" s="63">
        <v>-19997</v>
      </c>
      <c r="AL39" s="63">
        <f>-10893</f>
        <v>-10893</v>
      </c>
      <c r="AM39" s="63">
        <v>288</v>
      </c>
      <c r="AN39" s="63">
        <v>81633</v>
      </c>
      <c r="AO39" s="64">
        <v>32894</v>
      </c>
      <c r="AP39" s="63">
        <v>-73758</v>
      </c>
      <c r="AQ39" s="63">
        <v>-26648</v>
      </c>
    </row>
    <row r="40" spans="1:43">
      <c r="A40" s="62" t="s">
        <v>91</v>
      </c>
      <c r="B40" s="63"/>
      <c r="C40" s="63">
        <f>'4. Balanço Patrimonial'!B9</f>
        <v>11320</v>
      </c>
      <c r="D40" s="63">
        <f>'4. Balanço Patrimonial'!C9</f>
        <v>15828</v>
      </c>
      <c r="E40" s="63">
        <f>'4. Balanço Patrimonial'!D9</f>
        <v>10484</v>
      </c>
      <c r="F40" s="64"/>
      <c r="G40" s="63">
        <f>'4. Balanço Patrimonial'!F9</f>
        <v>11789</v>
      </c>
      <c r="H40" s="63">
        <f>'4. Balanço Patrimonial'!G9</f>
        <v>32430</v>
      </c>
      <c r="I40" s="63">
        <f>'4. Balanço Patrimonial'!H9</f>
        <v>37625</v>
      </c>
      <c r="J40" s="63">
        <f>'4. Balanço Patrimonial'!I9</f>
        <v>29732</v>
      </c>
      <c r="K40" s="64">
        <f>G40</f>
        <v>11789</v>
      </c>
      <c r="L40" s="63">
        <f>'4. Balanço Patrimonial'!K9</f>
        <v>10507</v>
      </c>
      <c r="M40" s="63">
        <f>'4. Balanço Patrimonial'!L9</f>
        <v>18845</v>
      </c>
      <c r="N40" s="63">
        <f>'4. Balanço Patrimonial'!M9</f>
        <v>15012</v>
      </c>
      <c r="O40" s="63">
        <f>'4. Balanço Patrimonial'!N9</f>
        <v>23708</v>
      </c>
      <c r="P40" s="64">
        <f>L40</f>
        <v>10507</v>
      </c>
      <c r="Q40" s="63">
        <f>'4. Balanço Patrimonial'!P9</f>
        <v>38870</v>
      </c>
      <c r="R40" s="63">
        <f>'4. Balanço Patrimonial'!Q9</f>
        <v>29698</v>
      </c>
      <c r="S40" s="63">
        <f>'4. Balanço Patrimonial'!R9</f>
        <v>26390</v>
      </c>
      <c r="T40" s="63">
        <f>'4. Balanço Patrimonial'!S9</f>
        <v>85718</v>
      </c>
      <c r="U40" s="64">
        <f>Q40</f>
        <v>38870</v>
      </c>
      <c r="V40" s="63">
        <f>'4. Balanço Patrimonial'!U9</f>
        <v>117778</v>
      </c>
      <c r="W40" s="63">
        <f>'4. Balanço Patrimonial'!V9</f>
        <v>150774</v>
      </c>
      <c r="X40" s="63">
        <f>'4. Balanço Patrimonial'!W9</f>
        <v>97661</v>
      </c>
      <c r="Y40" s="63">
        <f>'4. Balanço Patrimonial'!X9</f>
        <v>164848</v>
      </c>
      <c r="Z40" s="64">
        <f>V40</f>
        <v>117778</v>
      </c>
      <c r="AA40" s="63">
        <f>'4. Balanço Patrimonial'!Z9</f>
        <v>161490</v>
      </c>
      <c r="AB40" s="63">
        <f>'4. Balanço Patrimonial'!AA9</f>
        <v>193829</v>
      </c>
      <c r="AC40" s="63">
        <f>'4. Balanço Patrimonial'!AB9</f>
        <v>217938</v>
      </c>
      <c r="AD40" s="63">
        <f>'4. Balanço Patrimonial'!AC9</f>
        <v>120916</v>
      </c>
      <c r="AE40" s="64">
        <f>AA40</f>
        <v>161490</v>
      </c>
      <c r="AF40" s="63">
        <f>'4. Balanço Patrimonial'!AE9</f>
        <v>127901</v>
      </c>
      <c r="AG40" s="63">
        <f>'4. Balanço Patrimonial'!AF9</f>
        <v>103400</v>
      </c>
      <c r="AH40" s="63">
        <f>'4. Balanço Patrimonial'!AG9</f>
        <v>110074</v>
      </c>
      <c r="AI40" s="63">
        <f>'4. Balanço Patrimonial'!AH9</f>
        <v>178989</v>
      </c>
      <c r="AJ40" s="64">
        <f>AF40</f>
        <v>127901</v>
      </c>
      <c r="AK40" s="63">
        <f>'4. Balanço Patrimonial'!AJ9</f>
        <v>237320</v>
      </c>
      <c r="AL40" s="63">
        <f>'4. Balanço Patrimonial'!AK9</f>
        <v>214066</v>
      </c>
      <c r="AM40" s="63">
        <v>191963</v>
      </c>
      <c r="AN40" s="63">
        <v>195978.81320944056</v>
      </c>
      <c r="AO40" s="64">
        <v>237295</v>
      </c>
      <c r="AP40" s="63">
        <v>270188.81320944056</v>
      </c>
      <c r="AQ40" s="63">
        <v>198066</v>
      </c>
    </row>
    <row r="41" spans="1:43">
      <c r="A41" s="62" t="s">
        <v>92</v>
      </c>
      <c r="B41" s="63">
        <f>'4. Balanço Patrimonial'!B9</f>
        <v>11320</v>
      </c>
      <c r="C41" s="63">
        <f>'4. Balanço Patrimonial'!C9</f>
        <v>15828</v>
      </c>
      <c r="D41" s="63">
        <f>'4. Balanço Patrimonial'!D9</f>
        <v>10484</v>
      </c>
      <c r="E41" s="63">
        <f>'4. Balanço Patrimonial'!E9</f>
        <v>11789</v>
      </c>
      <c r="F41" s="64">
        <f>'4. Balanço Patrimonial'!F9</f>
        <v>11789</v>
      </c>
      <c r="G41" s="63">
        <f>'4. Balanço Patrimonial'!G9</f>
        <v>32430</v>
      </c>
      <c r="H41" s="63">
        <f>'4. Balanço Patrimonial'!H9</f>
        <v>37625</v>
      </c>
      <c r="I41" s="63">
        <f>'4. Balanço Patrimonial'!I9</f>
        <v>29732</v>
      </c>
      <c r="J41" s="63">
        <f>'4. Balanço Patrimonial'!J9</f>
        <v>10507</v>
      </c>
      <c r="K41" s="64">
        <f>'4. Balanço Patrimonial'!K9</f>
        <v>10507</v>
      </c>
      <c r="L41" s="63">
        <f>'4. Balanço Patrimonial'!L9</f>
        <v>18845</v>
      </c>
      <c r="M41" s="63">
        <f>'4. Balanço Patrimonial'!M9</f>
        <v>15012</v>
      </c>
      <c r="N41" s="63">
        <f>'4. Balanço Patrimonial'!N9</f>
        <v>23708</v>
      </c>
      <c r="O41" s="63">
        <f>'4. Balanço Patrimonial'!O9</f>
        <v>38870</v>
      </c>
      <c r="P41" s="64">
        <f>'4. Balanço Patrimonial'!P9</f>
        <v>38870</v>
      </c>
      <c r="Q41" s="63">
        <f>'4. Balanço Patrimonial'!Q9</f>
        <v>29698</v>
      </c>
      <c r="R41" s="63">
        <f>'4. Balanço Patrimonial'!R9</f>
        <v>26390</v>
      </c>
      <c r="S41" s="63">
        <f>'4. Balanço Patrimonial'!S9</f>
        <v>85718</v>
      </c>
      <c r="T41" s="63">
        <f>'4. Balanço Patrimonial'!T9</f>
        <v>117778</v>
      </c>
      <c r="U41" s="64">
        <f>'4. Balanço Patrimonial'!U9</f>
        <v>117778</v>
      </c>
      <c r="V41" s="63">
        <f>'4. Balanço Patrimonial'!V9</f>
        <v>150774</v>
      </c>
      <c r="W41" s="63">
        <f>'4. Balanço Patrimonial'!W9</f>
        <v>97661</v>
      </c>
      <c r="X41" s="63">
        <f>'4. Balanço Patrimonial'!X9</f>
        <v>164848</v>
      </c>
      <c r="Y41" s="63">
        <f>'4. Balanço Patrimonial'!Y9</f>
        <v>161490</v>
      </c>
      <c r="Z41" s="64">
        <f>'4. Balanço Patrimonial'!Z9</f>
        <v>161490</v>
      </c>
      <c r="AA41" s="63">
        <f>'4. Balanço Patrimonial'!AA9</f>
        <v>193829</v>
      </c>
      <c r="AB41" s="63">
        <f>'4. Balanço Patrimonial'!AB9</f>
        <v>217938</v>
      </c>
      <c r="AC41" s="63">
        <f>'4. Balanço Patrimonial'!AC9</f>
        <v>120916</v>
      </c>
      <c r="AD41" s="63">
        <f>'4. Balanço Patrimonial'!AD9</f>
        <v>127901</v>
      </c>
      <c r="AE41" s="64">
        <f>'4. Balanço Patrimonial'!AE9</f>
        <v>127901</v>
      </c>
      <c r="AF41" s="63">
        <f>'4. Balanço Patrimonial'!AF9</f>
        <v>103400</v>
      </c>
      <c r="AG41" s="63">
        <f>'4. Balanço Patrimonial'!AG9</f>
        <v>110074</v>
      </c>
      <c r="AH41" s="63">
        <f>'4. Balanço Patrimonial'!AH9</f>
        <v>178989</v>
      </c>
      <c r="AI41" s="63">
        <v>237295</v>
      </c>
      <c r="AJ41" s="64">
        <f>'4. Balanço Patrimonial'!AJ9</f>
        <v>237320</v>
      </c>
      <c r="AK41" s="63">
        <f>'4. Balanço Patrimonial'!AK9</f>
        <v>214066</v>
      </c>
      <c r="AL41" s="63">
        <f>'4. Balanço Patrimonial'!AL9</f>
        <v>191963</v>
      </c>
      <c r="AM41" s="63">
        <v>195980</v>
      </c>
      <c r="AN41" s="63">
        <v>270189</v>
      </c>
      <c r="AO41" s="64">
        <v>270189.34102515777</v>
      </c>
      <c r="AP41" s="63">
        <v>198065.89920394018</v>
      </c>
      <c r="AQ41" s="63">
        <v>167938</v>
      </c>
    </row>
    <row r="42" spans="1:4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N42" s="3"/>
      <c r="AO42" s="3"/>
    </row>
    <row r="43" spans="1: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N43" s="3"/>
      <c r="AO43" s="3"/>
    </row>
    <row r="44" spans="1:4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N44" s="3"/>
      <c r="AO44" s="3"/>
    </row>
    <row r="45" spans="1:4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N45" s="3"/>
      <c r="AO45" s="3"/>
    </row>
    <row r="46" spans="1:4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N46" s="3"/>
      <c r="AO46" s="3"/>
    </row>
    <row r="47" spans="1:4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N47" s="3"/>
      <c r="AO47" s="3"/>
    </row>
    <row r="48" spans="1:4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N48" s="3"/>
      <c r="AO48" s="3"/>
    </row>
    <row r="49" spans="1:4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N49" s="3"/>
      <c r="AO49" s="3"/>
    </row>
    <row r="50" spans="1:4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N50" s="3"/>
      <c r="AO50" s="3"/>
    </row>
    <row r="51" spans="1:4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N51" s="3"/>
      <c r="AO51" s="3"/>
    </row>
    <row r="52" spans="1:4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N52" s="3"/>
      <c r="AO52" s="3"/>
    </row>
    <row r="53" spans="1:4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N53" s="3"/>
      <c r="AO53" s="3"/>
    </row>
    <row r="54" spans="1:4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N54" s="3"/>
      <c r="AO54" s="3"/>
    </row>
    <row r="55" spans="1:4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N55" s="3"/>
      <c r="AO55" s="3"/>
    </row>
    <row r="56" spans="1:4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N56" s="3"/>
      <c r="AO56" s="3"/>
    </row>
    <row r="57" spans="1:4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N57" s="3"/>
      <c r="AO57" s="3"/>
    </row>
    <row r="58" spans="1:4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N58" s="3"/>
      <c r="AO58" s="3"/>
    </row>
    <row r="59" spans="1:4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N59" s="3"/>
      <c r="AO59" s="3"/>
    </row>
    <row r="60" spans="1:4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N60" s="3"/>
      <c r="AO60" s="3"/>
    </row>
    <row r="61" spans="1:4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N61" s="3"/>
      <c r="AO61" s="3"/>
    </row>
    <row r="62" spans="1:4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N62" s="3"/>
      <c r="AO62" s="3"/>
    </row>
    <row r="63" spans="1:4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N63" s="3"/>
      <c r="AO63" s="3"/>
    </row>
    <row r="64" spans="1:4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N64" s="3"/>
      <c r="AO64" s="3"/>
    </row>
    <row r="65" spans="1:4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N65" s="3"/>
      <c r="AO65" s="3"/>
    </row>
    <row r="66" spans="1:4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N66" s="3"/>
      <c r="AO66" s="3"/>
    </row>
    <row r="67" spans="1:4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N67" s="3"/>
      <c r="AO67" s="3"/>
    </row>
    <row r="68" spans="1:4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N68" s="3"/>
      <c r="AO68" s="3"/>
    </row>
    <row r="69" spans="1:4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N69" s="3"/>
      <c r="AO69" s="3"/>
    </row>
    <row r="70" spans="1:4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N70" s="3"/>
      <c r="AO70" s="3"/>
    </row>
    <row r="71" spans="1:4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N71" s="3"/>
      <c r="AO71" s="3"/>
    </row>
    <row r="72" spans="1:4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N72" s="3"/>
      <c r="AO72" s="3"/>
    </row>
    <row r="73" spans="1:4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N73" s="3"/>
      <c r="AO73" s="3"/>
    </row>
    <row r="74" spans="1:4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N74" s="3"/>
      <c r="AO74" s="3"/>
    </row>
    <row r="75" spans="1:4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N75" s="3"/>
      <c r="AO75" s="3"/>
    </row>
    <row r="76" spans="1:4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N76" s="3"/>
      <c r="AO76" s="3"/>
    </row>
    <row r="77" spans="1:4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N77" s="3"/>
      <c r="AO77" s="3"/>
    </row>
    <row r="78" spans="1:4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N78" s="3"/>
      <c r="AO78" s="3"/>
    </row>
    <row r="79" spans="1:4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N79" s="3"/>
      <c r="AO79" s="3"/>
    </row>
    <row r="80" spans="1:4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N80" s="3"/>
      <c r="AO80" s="3"/>
    </row>
    <row r="81" spans="1:4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N81" s="3"/>
      <c r="AO81" s="3"/>
    </row>
    <row r="82" spans="1:4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N82" s="3"/>
      <c r="AO82" s="3"/>
    </row>
    <row r="83" spans="1:4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N83" s="3"/>
      <c r="AO83" s="3"/>
    </row>
    <row r="84" spans="1:4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N84" s="3"/>
      <c r="AO84" s="3"/>
    </row>
    <row r="85" spans="1:4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N85" s="3"/>
      <c r="AO85" s="3"/>
    </row>
    <row r="86" spans="1:4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N86" s="3"/>
      <c r="AO86" s="3"/>
    </row>
    <row r="87" spans="1:4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N87" s="3"/>
      <c r="AO87" s="3"/>
    </row>
    <row r="88" spans="1:4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N88" s="3"/>
      <c r="AO88" s="3"/>
    </row>
    <row r="89" spans="1:4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N89" s="3"/>
      <c r="AO89" s="3"/>
    </row>
    <row r="90" spans="1:4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N90" s="3"/>
      <c r="AO90" s="3"/>
    </row>
    <row r="91" spans="1:4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N91" s="3"/>
      <c r="AO91" s="3"/>
    </row>
    <row r="92" spans="1:4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N92" s="3"/>
      <c r="AO92" s="3"/>
    </row>
    <row r="93" spans="1:4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N93" s="3"/>
      <c r="AO93" s="3"/>
    </row>
    <row r="94" spans="1:4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N94" s="3"/>
      <c r="AO94" s="3"/>
    </row>
    <row r="95" spans="1:4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N95" s="3"/>
      <c r="AO95" s="3"/>
    </row>
    <row r="96" spans="1:4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N96" s="3"/>
      <c r="AO96" s="3"/>
    </row>
    <row r="97" spans="1:4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N97" s="3"/>
      <c r="AO97" s="3"/>
    </row>
    <row r="98" spans="1:4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N98" s="3"/>
      <c r="AO98" s="3"/>
    </row>
    <row r="99" spans="1:4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N99" s="3"/>
      <c r="AO99" s="3"/>
    </row>
    <row r="100" spans="1:4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N100" s="3"/>
      <c r="AO100" s="3"/>
    </row>
    <row r="101" spans="1:4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N101" s="3"/>
      <c r="AO101" s="3"/>
    </row>
    <row r="102" spans="1:4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N102" s="3"/>
      <c r="AO102" s="3"/>
    </row>
    <row r="103" spans="1:4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N103" s="3"/>
      <c r="AO103" s="3"/>
    </row>
    <row r="104" spans="1:4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N104" s="3"/>
      <c r="AO104" s="3"/>
    </row>
    <row r="105" spans="1:4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N105" s="3"/>
      <c r="AO105" s="3"/>
    </row>
    <row r="106" spans="1:4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N106" s="3"/>
      <c r="AO106" s="3"/>
    </row>
    <row r="107" spans="1:4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N107" s="3"/>
      <c r="AO107" s="3"/>
    </row>
    <row r="108" spans="1:4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N108" s="3"/>
      <c r="AO108" s="3"/>
    </row>
  </sheetData>
  <mergeCells count="1">
    <mergeCell ref="B3:C3"/>
  </mergeCells>
  <phoneticPr fontId="2" type="noConversion"/>
  <hyperlinks>
    <hyperlink ref="B3" location="Index!A1" display="Back to Index" xr:uid="{18BEE31F-0A42-4389-B8ED-815B4BE4FBCB}"/>
    <hyperlink ref="B3:C3" location="Índice!A1" display="Voltar ao índice" xr:uid="{DCE81D39-DF28-4A05-BA34-77D04F56D31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B234-6659-474A-8A0A-12FE36AC9BA6}">
  <sheetPr codeName="Sheet8">
    <tabColor rgb="FF2D3D70"/>
  </sheetPr>
  <dimension ref="A2:AQ46"/>
  <sheetViews>
    <sheetView showGridLines="0" topLeftCell="A15" zoomScaleNormal="100" workbookViewId="0">
      <pane xSplit="1" topLeftCell="AH1" activePane="topRight" state="frozen"/>
      <selection activeCell="A6" sqref="A6:AJ7"/>
      <selection pane="topRight" activeCell="AQ36" sqref="AQ36"/>
    </sheetView>
  </sheetViews>
  <sheetFormatPr defaultRowHeight="14.4"/>
  <cols>
    <col min="1" max="1" width="70.21875" style="1" customWidth="1"/>
    <col min="2" max="3" width="11" style="1" customWidth="1"/>
    <col min="4" max="30" width="10.44140625" style="1" bestFit="1" customWidth="1"/>
    <col min="31" max="31" width="11.6640625" style="1" bestFit="1" customWidth="1"/>
    <col min="32" max="35" width="11.5546875" style="1" bestFit="1" customWidth="1"/>
    <col min="36" max="36" width="10.44140625" style="1" bestFit="1" customWidth="1"/>
    <col min="37" max="40" width="11.5546875" style="1" customWidth="1"/>
    <col min="41" max="41" width="10.44140625" style="1" bestFit="1" customWidth="1"/>
    <col min="42" max="43" width="11.5546875" style="1" customWidth="1"/>
    <col min="44" max="16384" width="8.88671875" style="1"/>
  </cols>
  <sheetData>
    <row r="2" spans="1:43" ht="15" thickBot="1"/>
    <row r="3" spans="1:43" ht="21.6" thickBot="1">
      <c r="B3" s="283" t="s">
        <v>16</v>
      </c>
      <c r="C3" s="284"/>
    </row>
    <row r="5" spans="1:43">
      <c r="A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/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>
      <c r="A8" s="17"/>
      <c r="F8" s="67"/>
      <c r="K8" s="67"/>
      <c r="P8" s="67"/>
      <c r="U8" s="67"/>
      <c r="Z8" s="67"/>
      <c r="AE8" s="67"/>
      <c r="AJ8" s="67"/>
      <c r="AO8" s="67"/>
    </row>
    <row r="9" spans="1:43">
      <c r="A9" s="31" t="s">
        <v>122</v>
      </c>
      <c r="B9" s="68">
        <v>31321</v>
      </c>
      <c r="C9" s="68">
        <v>37685</v>
      </c>
      <c r="D9" s="68">
        <v>34189</v>
      </c>
      <c r="E9" s="68">
        <v>32793</v>
      </c>
      <c r="F9" s="69">
        <v>135988</v>
      </c>
      <c r="G9" s="68">
        <v>33915</v>
      </c>
      <c r="H9" s="68">
        <v>32483</v>
      </c>
      <c r="I9" s="68">
        <v>29613</v>
      </c>
      <c r="J9" s="68">
        <v>26724</v>
      </c>
      <c r="K9" s="69">
        <v>121735</v>
      </c>
      <c r="L9" s="68">
        <v>20064</v>
      </c>
      <c r="M9" s="68">
        <v>25558</v>
      </c>
      <c r="N9" s="68">
        <v>35252</v>
      </c>
      <c r="O9" s="68">
        <v>33432</v>
      </c>
      <c r="P9" s="69">
        <v>114306</v>
      </c>
      <c r="Q9" s="68">
        <v>25968</v>
      </c>
      <c r="R9" s="68">
        <v>21789</v>
      </c>
      <c r="S9" s="68">
        <v>35963</v>
      </c>
      <c r="T9" s="68">
        <v>45457</v>
      </c>
      <c r="U9" s="69">
        <v>129177</v>
      </c>
      <c r="V9" s="68">
        <v>40185</v>
      </c>
      <c r="W9" s="68">
        <v>40430</v>
      </c>
      <c r="X9" s="68">
        <v>34843</v>
      </c>
      <c r="Y9" s="68">
        <v>43926.016165291643</v>
      </c>
      <c r="Z9" s="69">
        <v>159384.01616529166</v>
      </c>
      <c r="AA9" s="68">
        <v>29545</v>
      </c>
      <c r="AB9" s="68">
        <v>29293</v>
      </c>
      <c r="AC9" s="68">
        <v>31980</v>
      </c>
      <c r="AD9" s="68">
        <v>39072</v>
      </c>
      <c r="AE9" s="69">
        <v>129890</v>
      </c>
      <c r="AF9" s="68">
        <v>26803.108403283899</v>
      </c>
      <c r="AG9" s="68">
        <v>23330.434999999998</v>
      </c>
      <c r="AH9" s="68">
        <v>36942.200057394199</v>
      </c>
      <c r="AI9" s="68">
        <v>42662.010963529989</v>
      </c>
      <c r="AJ9" s="272">
        <v>129737.75442420808</v>
      </c>
      <c r="AK9" s="68">
        <v>43186</v>
      </c>
      <c r="AL9" s="68">
        <v>39634.655176475564</v>
      </c>
      <c r="AM9" s="68">
        <v>43759.683451558449</v>
      </c>
      <c r="AN9" s="68">
        <v>43093.590188132534</v>
      </c>
      <c r="AO9" s="272">
        <v>169673.38359532232</v>
      </c>
      <c r="AP9" s="68">
        <v>39630.66783828695</v>
      </c>
      <c r="AQ9" s="68">
        <v>41752.013568578179</v>
      </c>
    </row>
    <row r="10" spans="1:43">
      <c r="A10" s="31" t="s">
        <v>123</v>
      </c>
      <c r="B10" s="68">
        <v>0</v>
      </c>
      <c r="C10" s="68">
        <v>0</v>
      </c>
      <c r="D10" s="68">
        <v>0</v>
      </c>
      <c r="E10" s="68">
        <v>0</v>
      </c>
      <c r="F10" s="69">
        <v>0</v>
      </c>
      <c r="G10" s="68">
        <v>0</v>
      </c>
      <c r="H10" s="68">
        <v>0</v>
      </c>
      <c r="I10" s="68">
        <v>0</v>
      </c>
      <c r="J10" s="68">
        <v>0</v>
      </c>
      <c r="K10" s="69">
        <v>0</v>
      </c>
      <c r="L10" s="68">
        <v>5857</v>
      </c>
      <c r="M10" s="68">
        <v>9578</v>
      </c>
      <c r="N10" s="68">
        <v>12119</v>
      </c>
      <c r="O10" s="68">
        <v>14842</v>
      </c>
      <c r="P10" s="69">
        <v>42396</v>
      </c>
      <c r="Q10" s="68">
        <v>12121.537203850705</v>
      </c>
      <c r="R10" s="68">
        <v>13032.812999999998</v>
      </c>
      <c r="S10" s="68">
        <v>14268.074077180474</v>
      </c>
      <c r="T10" s="68">
        <v>14368.609949000002</v>
      </c>
      <c r="U10" s="69">
        <v>53791.034230031175</v>
      </c>
      <c r="V10" s="68">
        <v>16591.693619192429</v>
      </c>
      <c r="W10" s="68">
        <v>13869</v>
      </c>
      <c r="X10" s="68">
        <v>17146.300730808962</v>
      </c>
      <c r="Y10" s="68">
        <v>19456.198597477269</v>
      </c>
      <c r="Z10" s="69">
        <v>67063.192947478659</v>
      </c>
      <c r="AA10" s="68">
        <v>18938</v>
      </c>
      <c r="AB10" s="68">
        <v>17659</v>
      </c>
      <c r="AC10" s="68">
        <v>18644</v>
      </c>
      <c r="AD10" s="68">
        <v>20384</v>
      </c>
      <c r="AE10" s="69">
        <v>75625</v>
      </c>
      <c r="AF10" s="68">
        <v>17500.7354848957</v>
      </c>
      <c r="AG10" s="68">
        <v>17224.562805135058</v>
      </c>
      <c r="AH10" s="68">
        <v>19277.976231134944</v>
      </c>
      <c r="AI10" s="68">
        <v>18969.82050778234</v>
      </c>
      <c r="AJ10" s="272">
        <v>72973.095028948039</v>
      </c>
      <c r="AK10" s="68">
        <v>18933</v>
      </c>
      <c r="AL10" s="68">
        <v>18831.30980660169</v>
      </c>
      <c r="AM10" s="68">
        <v>20033.123389334265</v>
      </c>
      <c r="AN10" s="68">
        <v>19842.370035335742</v>
      </c>
      <c r="AO10" s="272">
        <v>77639.853671227655</v>
      </c>
      <c r="AP10" s="68">
        <v>18848.452241470211</v>
      </c>
      <c r="AQ10" s="68">
        <v>21577.771852514103</v>
      </c>
    </row>
    <row r="11" spans="1:43" s="2" customFormat="1">
      <c r="A11" s="31" t="s">
        <v>125</v>
      </c>
      <c r="B11" s="68">
        <v>31321</v>
      </c>
      <c r="C11" s="68">
        <v>37685</v>
      </c>
      <c r="D11" s="68">
        <v>34189</v>
      </c>
      <c r="E11" s="68">
        <v>32793</v>
      </c>
      <c r="F11" s="69">
        <v>135988</v>
      </c>
      <c r="G11" s="68">
        <v>33915</v>
      </c>
      <c r="H11" s="68">
        <v>32483</v>
      </c>
      <c r="I11" s="68">
        <v>29613</v>
      </c>
      <c r="J11" s="68">
        <v>26724</v>
      </c>
      <c r="K11" s="69">
        <v>121735</v>
      </c>
      <c r="L11" s="68">
        <v>30245</v>
      </c>
      <c r="M11" s="68">
        <v>41327</v>
      </c>
      <c r="N11" s="68">
        <v>52542</v>
      </c>
      <c r="O11" s="68">
        <v>53385</v>
      </c>
      <c r="P11" s="69">
        <v>177499</v>
      </c>
      <c r="Q11" s="68">
        <v>39736</v>
      </c>
      <c r="R11" s="68">
        <v>36537</v>
      </c>
      <c r="S11" s="68">
        <v>53872</v>
      </c>
      <c r="T11" s="68">
        <v>64530</v>
      </c>
      <c r="U11" s="69">
        <v>194675</v>
      </c>
      <c r="V11" s="68">
        <v>65198</v>
      </c>
      <c r="W11" s="68">
        <v>63020</v>
      </c>
      <c r="X11" s="68">
        <v>61588</v>
      </c>
      <c r="Y11" s="68">
        <v>76827.229317406978</v>
      </c>
      <c r="Z11" s="69">
        <v>266633.22931740701</v>
      </c>
      <c r="AA11" s="68">
        <v>59938</v>
      </c>
      <c r="AB11" s="68">
        <v>55645</v>
      </c>
      <c r="AC11" s="68">
        <v>58175</v>
      </c>
      <c r="AD11" s="68">
        <v>67663</v>
      </c>
      <c r="AE11" s="69">
        <v>241421</v>
      </c>
      <c r="AF11" s="68">
        <v>53265.073261207101</v>
      </c>
      <c r="AG11" s="68">
        <v>48522.07295990501</v>
      </c>
      <c r="AH11" s="68">
        <v>64874.7995280982</v>
      </c>
      <c r="AI11" s="68">
        <v>69194.010963529989</v>
      </c>
      <c r="AJ11" s="272">
        <v>235855.9567127403</v>
      </c>
      <c r="AK11" s="68">
        <v>68187</v>
      </c>
      <c r="AL11" s="68">
        <v>64326.655176475564</v>
      </c>
      <c r="AM11" s="68">
        <v>68245.763632368587</v>
      </c>
      <c r="AN11" s="68">
        <v>66473.033576255053</v>
      </c>
      <c r="AO11" s="272">
        <v>267231.78359532228</v>
      </c>
      <c r="AP11" s="68">
        <v>60086.551797671404</v>
      </c>
      <c r="AQ11" s="68">
        <v>64032.730388206168</v>
      </c>
    </row>
    <row r="12" spans="1:43">
      <c r="A12" s="39"/>
      <c r="B12" s="35"/>
      <c r="C12" s="35"/>
      <c r="D12" s="35"/>
      <c r="E12" s="35"/>
      <c r="F12" s="70"/>
      <c r="G12" s="35"/>
      <c r="H12" s="35"/>
      <c r="I12" s="35"/>
      <c r="J12" s="35"/>
      <c r="K12" s="70"/>
      <c r="L12" s="35"/>
      <c r="M12" s="35"/>
      <c r="N12" s="35"/>
      <c r="O12" s="35"/>
      <c r="P12" s="70"/>
      <c r="Q12" s="35"/>
      <c r="R12" s="35"/>
      <c r="S12" s="35"/>
      <c r="T12" s="35"/>
      <c r="U12" s="70"/>
      <c r="V12" s="35"/>
      <c r="W12" s="35"/>
      <c r="X12" s="35"/>
      <c r="Y12" s="35"/>
      <c r="Z12" s="70"/>
      <c r="AA12" s="35"/>
      <c r="AB12" s="35"/>
      <c r="AC12" s="35"/>
      <c r="AD12" s="35"/>
      <c r="AE12" s="70"/>
      <c r="AF12" s="35"/>
      <c r="AG12" s="35"/>
      <c r="AH12" s="35"/>
      <c r="AI12" s="35"/>
      <c r="AJ12" s="273"/>
      <c r="AK12" s="35"/>
      <c r="AL12" s="35"/>
      <c r="AM12" s="35"/>
      <c r="AN12" s="35"/>
      <c r="AO12" s="273"/>
      <c r="AP12" s="35"/>
      <c r="AQ12" s="35"/>
    </row>
    <row r="13" spans="1:43">
      <c r="A13" s="31" t="s">
        <v>124</v>
      </c>
      <c r="B13" s="68">
        <v>30082</v>
      </c>
      <c r="C13" s="68">
        <v>36757</v>
      </c>
      <c r="D13" s="68">
        <v>32106</v>
      </c>
      <c r="E13" s="68">
        <v>30204</v>
      </c>
      <c r="F13" s="69">
        <v>129149</v>
      </c>
      <c r="G13" s="68">
        <v>34845</v>
      </c>
      <c r="H13" s="68">
        <v>35738</v>
      </c>
      <c r="I13" s="68">
        <v>28448</v>
      </c>
      <c r="J13" s="68">
        <v>26424</v>
      </c>
      <c r="K13" s="69">
        <v>125455</v>
      </c>
      <c r="L13" s="68">
        <v>30438</v>
      </c>
      <c r="M13" s="68">
        <v>41780</v>
      </c>
      <c r="N13" s="68">
        <v>52530</v>
      </c>
      <c r="O13" s="68">
        <v>54320</v>
      </c>
      <c r="P13" s="69">
        <v>179068</v>
      </c>
      <c r="Q13" s="68">
        <v>35216</v>
      </c>
      <c r="R13" s="68">
        <v>40515</v>
      </c>
      <c r="S13" s="68">
        <v>52733</v>
      </c>
      <c r="T13" s="68">
        <v>58662</v>
      </c>
      <c r="U13" s="69">
        <v>187126</v>
      </c>
      <c r="V13" s="68">
        <v>66912</v>
      </c>
      <c r="W13" s="68">
        <v>63168</v>
      </c>
      <c r="X13" s="68">
        <v>61714</v>
      </c>
      <c r="Y13" s="68">
        <v>71689</v>
      </c>
      <c r="Z13" s="69">
        <v>263483</v>
      </c>
      <c r="AA13" s="68">
        <v>65520</v>
      </c>
      <c r="AB13" s="68">
        <v>55655</v>
      </c>
      <c r="AC13" s="68">
        <v>57963</v>
      </c>
      <c r="AD13" s="68">
        <v>68077</v>
      </c>
      <c r="AE13" s="69">
        <v>247215</v>
      </c>
      <c r="AF13" s="68">
        <v>53886.223311751899</v>
      </c>
      <c r="AG13" s="68">
        <v>47949.601192567265</v>
      </c>
      <c r="AH13" s="68">
        <v>63516.208402708471</v>
      </c>
      <c r="AI13" s="68">
        <v>68571.154835500609</v>
      </c>
      <c r="AJ13" s="272">
        <v>233923.18774252824</v>
      </c>
      <c r="AK13" s="68">
        <v>69086</v>
      </c>
      <c r="AL13" s="68">
        <v>63258.157747295932</v>
      </c>
      <c r="AM13" s="68">
        <v>68172.237392291499</v>
      </c>
      <c r="AN13" s="68">
        <v>69340.563912337762</v>
      </c>
      <c r="AO13" s="272">
        <v>269832.8974523709</v>
      </c>
      <c r="AP13" s="68">
        <v>60491.249013933499</v>
      </c>
      <c r="AQ13" s="68">
        <v>62451.880057102666</v>
      </c>
    </row>
    <row r="14" spans="1:43">
      <c r="A14" s="33" t="s">
        <v>5</v>
      </c>
      <c r="B14" s="35">
        <v>21796</v>
      </c>
      <c r="C14" s="35">
        <v>25308</v>
      </c>
      <c r="D14" s="35">
        <v>15311</v>
      </c>
      <c r="E14" s="35">
        <v>17926</v>
      </c>
      <c r="F14" s="71">
        <v>80341</v>
      </c>
      <c r="G14" s="35">
        <v>19625</v>
      </c>
      <c r="H14" s="35">
        <v>21121</v>
      </c>
      <c r="I14" s="35">
        <v>14281</v>
      </c>
      <c r="J14" s="35">
        <v>11118</v>
      </c>
      <c r="K14" s="71">
        <v>66145</v>
      </c>
      <c r="L14" s="35">
        <v>5688</v>
      </c>
      <c r="M14" s="35">
        <v>12728</v>
      </c>
      <c r="N14" s="35">
        <v>19558</v>
      </c>
      <c r="O14" s="35">
        <v>18748</v>
      </c>
      <c r="P14" s="71">
        <v>56722</v>
      </c>
      <c r="Q14" s="35">
        <v>12848</v>
      </c>
      <c r="R14" s="35">
        <v>8831</v>
      </c>
      <c r="S14" s="35">
        <v>19231</v>
      </c>
      <c r="T14" s="35">
        <v>15584</v>
      </c>
      <c r="U14" s="71">
        <v>56494</v>
      </c>
      <c r="V14" s="35">
        <v>22871</v>
      </c>
      <c r="W14" s="35">
        <v>24324</v>
      </c>
      <c r="X14" s="35">
        <v>18094</v>
      </c>
      <c r="Y14" s="35">
        <v>24890</v>
      </c>
      <c r="Z14" s="71">
        <v>90179</v>
      </c>
      <c r="AA14" s="35">
        <v>20522</v>
      </c>
      <c r="AB14" s="35">
        <v>16273</v>
      </c>
      <c r="AC14" s="35">
        <v>14616</v>
      </c>
      <c r="AD14" s="35">
        <v>12055</v>
      </c>
      <c r="AE14" s="71">
        <v>63466</v>
      </c>
      <c r="AF14" s="35">
        <v>14322</v>
      </c>
      <c r="AG14" s="35">
        <v>16314.993999999999</v>
      </c>
      <c r="AH14" s="35">
        <v>17719.91</v>
      </c>
      <c r="AI14" s="35">
        <v>17744.204000000002</v>
      </c>
      <c r="AJ14" s="274">
        <v>66101.107999999993</v>
      </c>
      <c r="AK14" s="35">
        <v>19228</v>
      </c>
      <c r="AL14" s="35">
        <v>19737.754883941161</v>
      </c>
      <c r="AM14" s="35">
        <v>20756.697147645424</v>
      </c>
      <c r="AN14" s="35">
        <v>19338.343999999997</v>
      </c>
      <c r="AO14" s="274">
        <v>79036.468599999993</v>
      </c>
      <c r="AP14" s="35">
        <v>17526.165054549048</v>
      </c>
      <c r="AQ14" s="35">
        <v>17835.884584418374</v>
      </c>
    </row>
    <row r="15" spans="1:43">
      <c r="A15" s="33" t="s">
        <v>6</v>
      </c>
      <c r="B15" s="35">
        <v>8286</v>
      </c>
      <c r="C15" s="35">
        <v>11449</v>
      </c>
      <c r="D15" s="35">
        <v>16795</v>
      </c>
      <c r="E15" s="35">
        <v>12278</v>
      </c>
      <c r="F15" s="71">
        <v>48808</v>
      </c>
      <c r="G15" s="35">
        <v>15220</v>
      </c>
      <c r="H15" s="35">
        <v>14617</v>
      </c>
      <c r="I15" s="35">
        <v>14167</v>
      </c>
      <c r="J15" s="35">
        <v>15306</v>
      </c>
      <c r="K15" s="71">
        <v>59310</v>
      </c>
      <c r="L15" s="35">
        <v>14328</v>
      </c>
      <c r="M15" s="35">
        <v>13528</v>
      </c>
      <c r="N15" s="35">
        <v>15003</v>
      </c>
      <c r="O15" s="35">
        <v>15845</v>
      </c>
      <c r="P15" s="71">
        <v>58704</v>
      </c>
      <c r="Q15" s="35">
        <v>8196</v>
      </c>
      <c r="R15" s="35">
        <v>17242</v>
      </c>
      <c r="S15" s="35">
        <v>16825</v>
      </c>
      <c r="T15" s="35">
        <v>24389</v>
      </c>
      <c r="U15" s="71">
        <v>66652</v>
      </c>
      <c r="V15" s="35">
        <v>19487</v>
      </c>
      <c r="W15" s="35">
        <v>14935</v>
      </c>
      <c r="X15" s="35">
        <v>16521</v>
      </c>
      <c r="Y15" s="35">
        <v>16847</v>
      </c>
      <c r="Z15" s="71">
        <v>67790</v>
      </c>
      <c r="AA15" s="35">
        <v>11041</v>
      </c>
      <c r="AB15" s="35">
        <v>12835</v>
      </c>
      <c r="AC15" s="35">
        <v>17474</v>
      </c>
      <c r="AD15" s="35">
        <v>27044</v>
      </c>
      <c r="AE15" s="71">
        <v>68394</v>
      </c>
      <c r="AF15" s="35">
        <v>13276.55</v>
      </c>
      <c r="AG15" s="35">
        <v>6736</v>
      </c>
      <c r="AH15" s="35">
        <v>9584.32</v>
      </c>
      <c r="AI15" s="35">
        <v>14726.680000000004</v>
      </c>
      <c r="AJ15" s="274">
        <v>44323.55</v>
      </c>
      <c r="AK15" s="35">
        <v>12860</v>
      </c>
      <c r="AL15" s="35">
        <v>8257.6782705814639</v>
      </c>
      <c r="AM15" s="35">
        <v>7957</v>
      </c>
      <c r="AN15" s="35">
        <v>9944</v>
      </c>
      <c r="AO15" s="274">
        <v>39018.729266368304</v>
      </c>
      <c r="AP15" s="35">
        <v>9408</v>
      </c>
      <c r="AQ15" s="35">
        <v>8219</v>
      </c>
    </row>
    <row r="16" spans="1:43">
      <c r="A16" s="33" t="s">
        <v>3</v>
      </c>
      <c r="B16" s="35">
        <v>0</v>
      </c>
      <c r="C16" s="35">
        <v>0</v>
      </c>
      <c r="D16" s="35">
        <v>0</v>
      </c>
      <c r="E16" s="35">
        <v>0</v>
      </c>
      <c r="F16" s="71">
        <v>0</v>
      </c>
      <c r="G16" s="35">
        <v>0</v>
      </c>
      <c r="H16" s="35">
        <v>0</v>
      </c>
      <c r="I16" s="35">
        <v>0</v>
      </c>
      <c r="J16" s="35">
        <v>0</v>
      </c>
      <c r="K16" s="71">
        <v>0</v>
      </c>
      <c r="L16" s="35">
        <v>10422</v>
      </c>
      <c r="M16" s="35">
        <v>15524</v>
      </c>
      <c r="N16" s="35">
        <v>17969</v>
      </c>
      <c r="O16" s="35">
        <v>19727</v>
      </c>
      <c r="P16" s="71">
        <v>63642</v>
      </c>
      <c r="Q16" s="35">
        <v>14172</v>
      </c>
      <c r="R16" s="35">
        <v>14442</v>
      </c>
      <c r="S16" s="35">
        <v>16677</v>
      </c>
      <c r="T16" s="35">
        <v>18689</v>
      </c>
      <c r="U16" s="71">
        <v>63980</v>
      </c>
      <c r="V16" s="35">
        <v>24554</v>
      </c>
      <c r="W16" s="35">
        <v>23909</v>
      </c>
      <c r="X16" s="35">
        <v>27099</v>
      </c>
      <c r="Y16" s="35">
        <v>29952</v>
      </c>
      <c r="Z16" s="71">
        <v>105514</v>
      </c>
      <c r="AA16" s="35">
        <v>33957</v>
      </c>
      <c r="AB16" s="35">
        <v>26547</v>
      </c>
      <c r="AC16" s="35">
        <v>25873</v>
      </c>
      <c r="AD16" s="35">
        <v>28978</v>
      </c>
      <c r="AE16" s="71">
        <v>115355</v>
      </c>
      <c r="AF16" s="35">
        <v>26287.6733117519</v>
      </c>
      <c r="AG16" s="35">
        <v>24898.607192567266</v>
      </c>
      <c r="AH16" s="35">
        <v>27997.978402708472</v>
      </c>
      <c r="AI16" s="35">
        <v>26509.2708355006</v>
      </c>
      <c r="AJ16" s="274">
        <v>105693.52974252823</v>
      </c>
      <c r="AK16" s="35">
        <v>25103</v>
      </c>
      <c r="AL16" s="35">
        <v>24682.724592773309</v>
      </c>
      <c r="AM16" s="35">
        <v>24483.540244646076</v>
      </c>
      <c r="AN16" s="35">
        <v>23379.219912337765</v>
      </c>
      <c r="AO16" s="274">
        <v>97648.699586002607</v>
      </c>
      <c r="AP16" s="35">
        <v>20455.468161855231</v>
      </c>
      <c r="AQ16" s="35">
        <v>22289.995472684292</v>
      </c>
    </row>
    <row r="17" spans="1:43">
      <c r="A17" s="33" t="s">
        <v>4</v>
      </c>
      <c r="B17" s="35">
        <v>0</v>
      </c>
      <c r="C17" s="35">
        <v>0</v>
      </c>
      <c r="D17" s="35">
        <v>0</v>
      </c>
      <c r="E17" s="35">
        <v>0</v>
      </c>
      <c r="F17" s="72">
        <v>0</v>
      </c>
      <c r="G17" s="35">
        <v>0</v>
      </c>
      <c r="H17" s="35">
        <v>0</v>
      </c>
      <c r="I17" s="35">
        <v>0</v>
      </c>
      <c r="J17" s="35">
        <v>0</v>
      </c>
      <c r="K17" s="72">
        <v>0</v>
      </c>
      <c r="L17" s="35">
        <v>0</v>
      </c>
      <c r="M17" s="35">
        <v>0</v>
      </c>
      <c r="N17" s="35">
        <v>0</v>
      </c>
      <c r="O17" s="35">
        <v>0</v>
      </c>
      <c r="P17" s="72">
        <v>0</v>
      </c>
      <c r="Q17" s="35">
        <v>0</v>
      </c>
      <c r="R17" s="35">
        <v>0</v>
      </c>
      <c r="S17" s="35">
        <v>0</v>
      </c>
      <c r="T17" s="35">
        <v>0</v>
      </c>
      <c r="U17" s="72">
        <v>0</v>
      </c>
      <c r="V17" s="35">
        <v>0</v>
      </c>
      <c r="W17" s="35">
        <v>0</v>
      </c>
      <c r="X17" s="35">
        <v>0</v>
      </c>
      <c r="Y17" s="35">
        <v>0</v>
      </c>
      <c r="Z17" s="72">
        <v>0</v>
      </c>
      <c r="AA17" s="35">
        <v>0</v>
      </c>
      <c r="AB17" s="35">
        <v>0</v>
      </c>
      <c r="AC17" s="35">
        <v>0</v>
      </c>
      <c r="AD17" s="35">
        <v>0</v>
      </c>
      <c r="AE17" s="72">
        <v>0</v>
      </c>
      <c r="AF17" s="35">
        <v>0</v>
      </c>
      <c r="AG17" s="35">
        <v>0</v>
      </c>
      <c r="AH17" s="35">
        <v>8214</v>
      </c>
      <c r="AI17" s="35">
        <v>9591</v>
      </c>
      <c r="AJ17" s="274">
        <v>17805</v>
      </c>
      <c r="AK17" s="35">
        <v>11895</v>
      </c>
      <c r="AL17" s="35">
        <v>10580</v>
      </c>
      <c r="AM17" s="35">
        <v>14975</v>
      </c>
      <c r="AN17" s="35">
        <v>16679</v>
      </c>
      <c r="AO17" s="274">
        <v>54129</v>
      </c>
      <c r="AP17" s="35">
        <v>13101.2</v>
      </c>
      <c r="AQ17" s="35">
        <v>12917</v>
      </c>
    </row>
    <row r="18" spans="1:43">
      <c r="A18" s="33" t="s">
        <v>290</v>
      </c>
      <c r="B18" s="35"/>
      <c r="C18" s="35"/>
      <c r="D18" s="35"/>
      <c r="E18" s="35"/>
      <c r="F18" s="72"/>
      <c r="G18" s="35"/>
      <c r="H18" s="35"/>
      <c r="I18" s="35"/>
      <c r="J18" s="35"/>
      <c r="K18" s="72"/>
      <c r="L18" s="35"/>
      <c r="M18" s="35"/>
      <c r="N18" s="35"/>
      <c r="O18" s="35"/>
      <c r="P18" s="72"/>
      <c r="Q18" s="35"/>
      <c r="R18" s="35"/>
      <c r="S18" s="35"/>
      <c r="T18" s="35"/>
      <c r="U18" s="72"/>
      <c r="V18" s="35"/>
      <c r="W18" s="35"/>
      <c r="X18" s="35"/>
      <c r="Y18" s="35"/>
      <c r="Z18" s="72"/>
      <c r="AA18" s="35"/>
      <c r="AB18" s="35"/>
      <c r="AC18" s="35"/>
      <c r="AD18" s="35"/>
      <c r="AE18" s="72"/>
      <c r="AF18" s="35"/>
      <c r="AG18" s="35"/>
      <c r="AH18" s="35"/>
      <c r="AI18" s="35"/>
      <c r="AJ18" s="274"/>
      <c r="AK18" s="35"/>
      <c r="AL18" s="35"/>
      <c r="AM18" s="35"/>
      <c r="AN18" s="35"/>
      <c r="AO18" s="274"/>
      <c r="AP18" s="215" t="s">
        <v>173</v>
      </c>
      <c r="AQ18" s="35">
        <v>1190</v>
      </c>
    </row>
    <row r="19" spans="1:43">
      <c r="A19" s="31"/>
      <c r="B19" s="68"/>
      <c r="C19" s="68"/>
      <c r="D19" s="68"/>
      <c r="E19" s="68"/>
      <c r="F19" s="73"/>
      <c r="G19" s="68"/>
      <c r="H19" s="68"/>
      <c r="I19" s="68"/>
      <c r="J19" s="68"/>
      <c r="K19" s="73"/>
      <c r="L19" s="68"/>
      <c r="M19" s="68"/>
      <c r="N19" s="68"/>
      <c r="O19" s="68"/>
      <c r="P19" s="73"/>
      <c r="Q19" s="68"/>
      <c r="R19" s="68"/>
      <c r="S19" s="68"/>
      <c r="T19" s="68"/>
      <c r="U19" s="73"/>
      <c r="V19" s="68"/>
      <c r="W19" s="68"/>
      <c r="X19" s="68"/>
      <c r="Y19" s="68"/>
      <c r="Z19" s="73"/>
      <c r="AA19" s="68"/>
      <c r="AB19" s="68"/>
      <c r="AC19" s="68"/>
      <c r="AD19" s="68"/>
      <c r="AE19" s="73"/>
      <c r="AF19" s="68"/>
      <c r="AG19" s="68"/>
      <c r="AH19" s="68"/>
      <c r="AI19" s="68"/>
      <c r="AJ19" s="275"/>
      <c r="AK19" s="68"/>
      <c r="AL19" s="68"/>
      <c r="AM19" s="68"/>
      <c r="AN19" s="68"/>
      <c r="AO19" s="275"/>
      <c r="AP19" s="68"/>
      <c r="AQ19" s="68"/>
    </row>
    <row r="20" spans="1:43" s="2" customFormat="1">
      <c r="A20" s="31" t="s">
        <v>127</v>
      </c>
      <c r="B20" s="68">
        <v>34902</v>
      </c>
      <c r="C20" s="68">
        <v>44247</v>
      </c>
      <c r="D20" s="68">
        <v>39828</v>
      </c>
      <c r="E20" s="68">
        <v>38734</v>
      </c>
      <c r="F20" s="69">
        <v>157711</v>
      </c>
      <c r="G20" s="68">
        <v>45023</v>
      </c>
      <c r="H20" s="68">
        <v>45338</v>
      </c>
      <c r="I20" s="68">
        <v>33176</v>
      </c>
      <c r="J20" s="68">
        <v>31816</v>
      </c>
      <c r="K20" s="69">
        <v>155353</v>
      </c>
      <c r="L20" s="68">
        <v>25591</v>
      </c>
      <c r="M20" s="68">
        <v>33546</v>
      </c>
      <c r="N20" s="68">
        <v>49980</v>
      </c>
      <c r="O20" s="68">
        <v>46380</v>
      </c>
      <c r="P20" s="69">
        <v>155497</v>
      </c>
      <c r="Q20" s="68">
        <v>31273</v>
      </c>
      <c r="R20" s="68">
        <v>43185</v>
      </c>
      <c r="S20" s="68">
        <v>64620</v>
      </c>
      <c r="T20" s="68">
        <v>72722</v>
      </c>
      <c r="U20" s="69">
        <v>211800</v>
      </c>
      <c r="V20" s="68">
        <v>79882</v>
      </c>
      <c r="W20" s="68">
        <v>70123</v>
      </c>
      <c r="X20" s="68">
        <v>59627</v>
      </c>
      <c r="Y20" s="68">
        <v>71440</v>
      </c>
      <c r="Z20" s="69">
        <v>281072</v>
      </c>
      <c r="AA20" s="68">
        <v>56804</v>
      </c>
      <c r="AB20" s="68">
        <v>52991</v>
      </c>
      <c r="AC20" s="68">
        <v>53326</v>
      </c>
      <c r="AD20" s="68">
        <v>65770</v>
      </c>
      <c r="AE20" s="69">
        <v>228891</v>
      </c>
      <c r="AF20" s="68">
        <v>50239</v>
      </c>
      <c r="AG20" s="68">
        <v>43414</v>
      </c>
      <c r="AH20" s="68">
        <v>51053</v>
      </c>
      <c r="AI20" s="68">
        <v>61124</v>
      </c>
      <c r="AJ20" s="69">
        <v>205830</v>
      </c>
      <c r="AK20" s="68">
        <v>87916</v>
      </c>
      <c r="AL20" s="68">
        <v>85171</v>
      </c>
      <c r="AM20" s="68">
        <v>105436</v>
      </c>
      <c r="AN20" s="68">
        <v>118853</v>
      </c>
      <c r="AO20" s="69">
        <v>397376</v>
      </c>
      <c r="AP20" s="68">
        <v>111542</v>
      </c>
      <c r="AQ20" s="68">
        <v>127928</v>
      </c>
    </row>
    <row r="21" spans="1:43" s="2" customFormat="1">
      <c r="A21" s="31" t="s">
        <v>128</v>
      </c>
      <c r="B21" s="68">
        <v>1219</v>
      </c>
      <c r="C21" s="68">
        <v>1257</v>
      </c>
      <c r="D21" s="68">
        <v>1278</v>
      </c>
      <c r="E21" s="68">
        <v>1277</v>
      </c>
      <c r="F21" s="69">
        <v>1257.75</v>
      </c>
      <c r="G21" s="68">
        <v>1329</v>
      </c>
      <c r="H21" s="68">
        <v>1278</v>
      </c>
      <c r="I21" s="68">
        <v>1278</v>
      </c>
      <c r="J21" s="68">
        <v>1278</v>
      </c>
      <c r="K21" s="69">
        <v>1290.75</v>
      </c>
      <c r="L21" s="68">
        <v>1304</v>
      </c>
      <c r="M21" s="68">
        <v>1310</v>
      </c>
      <c r="N21" s="68">
        <v>1310</v>
      </c>
      <c r="O21" s="68">
        <v>1481</v>
      </c>
      <c r="P21" s="69">
        <v>1351.25</v>
      </c>
      <c r="Q21" s="68">
        <v>1583</v>
      </c>
      <c r="R21" s="68">
        <v>1705</v>
      </c>
      <c r="S21" s="68">
        <v>1909</v>
      </c>
      <c r="T21" s="68">
        <v>1874</v>
      </c>
      <c r="U21" s="69">
        <v>1767.75</v>
      </c>
      <c r="V21" s="68">
        <v>1794</v>
      </c>
      <c r="W21" s="68">
        <v>1816</v>
      </c>
      <c r="X21" s="68">
        <v>1790</v>
      </c>
      <c r="Y21" s="68">
        <v>1789.5223076923075</v>
      </c>
      <c r="Z21" s="69">
        <v>1797.3805769230769</v>
      </c>
      <c r="AA21" s="68">
        <v>1877</v>
      </c>
      <c r="AB21" s="68">
        <v>1871</v>
      </c>
      <c r="AC21" s="68">
        <v>1729</v>
      </c>
      <c r="AD21" s="68">
        <v>1796.74166666667</v>
      </c>
      <c r="AE21" s="69">
        <v>1818.4354166666676</v>
      </c>
      <c r="AF21" s="68">
        <v>1890.2584615384601</v>
      </c>
      <c r="AG21" s="68">
        <v>1975.6186440677959</v>
      </c>
      <c r="AH21" s="68">
        <v>1928.3975280898874</v>
      </c>
      <c r="AI21" s="68">
        <v>1991.07</v>
      </c>
      <c r="AJ21" s="69">
        <v>1946.3361584240358</v>
      </c>
      <c r="AK21" s="68">
        <v>2071.7800000000002</v>
      </c>
      <c r="AL21" s="68">
        <v>2338.0140000000001</v>
      </c>
      <c r="AM21" s="68">
        <v>2478.92</v>
      </c>
      <c r="AN21" s="68">
        <v>2663</v>
      </c>
      <c r="AO21" s="69">
        <v>2386.1999999999998</v>
      </c>
      <c r="AP21" s="68">
        <v>2861.9279369999999</v>
      </c>
      <c r="AQ21" s="68">
        <v>3288.57</v>
      </c>
    </row>
    <row r="22" spans="1:43" s="2" customFormat="1">
      <c r="A22" s="31" t="s">
        <v>129</v>
      </c>
      <c r="B22" s="68">
        <v>1209</v>
      </c>
      <c r="C22" s="68">
        <v>1162</v>
      </c>
      <c r="D22" s="68">
        <v>1241</v>
      </c>
      <c r="E22" s="68">
        <v>1282</v>
      </c>
      <c r="F22" s="69">
        <v>1223.5</v>
      </c>
      <c r="G22" s="68">
        <v>1339</v>
      </c>
      <c r="H22" s="68">
        <v>1309</v>
      </c>
      <c r="I22" s="68">
        <v>1205</v>
      </c>
      <c r="J22" s="68">
        <v>1306</v>
      </c>
      <c r="K22" s="69">
        <v>1289.75</v>
      </c>
      <c r="L22" s="68">
        <v>1329</v>
      </c>
      <c r="M22" s="68">
        <v>1302</v>
      </c>
      <c r="N22" s="68">
        <v>1473</v>
      </c>
      <c r="O22" s="68">
        <v>1369</v>
      </c>
      <c r="P22" s="69">
        <v>1368.25</v>
      </c>
      <c r="Q22" s="68">
        <v>1561</v>
      </c>
      <c r="R22" s="68">
        <v>1701</v>
      </c>
      <c r="S22" s="68">
        <v>1877</v>
      </c>
      <c r="T22" s="68">
        <v>1863</v>
      </c>
      <c r="U22" s="69">
        <v>1750.5</v>
      </c>
      <c r="V22" s="68">
        <v>1762</v>
      </c>
      <c r="W22" s="68">
        <v>1809</v>
      </c>
      <c r="X22" s="68">
        <v>1783</v>
      </c>
      <c r="Y22" s="68">
        <v>1778.3496251320066</v>
      </c>
      <c r="Z22" s="69">
        <v>1783.0874062830017</v>
      </c>
      <c r="AA22" s="68">
        <v>1873</v>
      </c>
      <c r="AB22" s="68">
        <v>1889</v>
      </c>
      <c r="AC22" s="68">
        <v>1718</v>
      </c>
      <c r="AD22" s="68">
        <v>1729.1235069950601</v>
      </c>
      <c r="AE22" s="69">
        <v>1802.280876748765</v>
      </c>
      <c r="AF22" s="68">
        <v>1887.9252714363599</v>
      </c>
      <c r="AG22" s="68">
        <v>1965.8154437938772</v>
      </c>
      <c r="AH22" s="68">
        <v>1941.4255721639277</v>
      </c>
      <c r="AI22" s="68">
        <v>1966.8400968439737</v>
      </c>
      <c r="AJ22" s="69">
        <v>1940.5015960595347</v>
      </c>
      <c r="AK22" s="68">
        <v>2070.1407361935294</v>
      </c>
      <c r="AL22" s="68">
        <v>2291.1732357213436</v>
      </c>
      <c r="AM22" s="68">
        <v>2506.8955393626952</v>
      </c>
      <c r="AN22" s="68">
        <v>2585.9339535414806</v>
      </c>
      <c r="AO22" s="69">
        <v>2307.8540593394205</v>
      </c>
      <c r="AP22" s="68">
        <v>2786.0867472551231</v>
      </c>
      <c r="AQ22" s="68">
        <v>3185.3383269721189</v>
      </c>
    </row>
    <row r="23" spans="1:43">
      <c r="A23" s="31"/>
      <c r="B23" s="68"/>
      <c r="C23" s="68"/>
      <c r="D23" s="68"/>
      <c r="E23" s="68"/>
      <c r="F23" s="74"/>
      <c r="G23" s="68"/>
      <c r="H23" s="68"/>
      <c r="I23" s="68"/>
      <c r="J23" s="68"/>
      <c r="K23" s="74"/>
      <c r="L23" s="68"/>
      <c r="M23" s="68"/>
      <c r="N23" s="68"/>
      <c r="O23" s="68"/>
      <c r="P23" s="74"/>
      <c r="Q23" s="68"/>
      <c r="R23" s="68"/>
      <c r="S23" s="68"/>
      <c r="T23" s="68"/>
      <c r="U23" s="74"/>
      <c r="V23" s="68"/>
      <c r="W23" s="68"/>
      <c r="X23" s="68"/>
      <c r="Y23" s="68"/>
      <c r="Z23" s="73"/>
      <c r="AA23" s="68"/>
      <c r="AB23" s="68"/>
      <c r="AC23" s="68"/>
      <c r="AD23" s="68"/>
      <c r="AE23" s="73"/>
      <c r="AF23" s="68"/>
      <c r="AG23" s="68"/>
      <c r="AH23" s="68"/>
      <c r="AI23" s="68"/>
      <c r="AJ23" s="73"/>
      <c r="AK23" s="68"/>
      <c r="AL23" s="68"/>
      <c r="AM23" s="68"/>
      <c r="AN23" s="68"/>
      <c r="AO23" s="73"/>
      <c r="AP23" s="68"/>
      <c r="AQ23" s="68"/>
    </row>
    <row r="24" spans="1:43" s="2" customFormat="1">
      <c r="A24" s="31" t="s">
        <v>130</v>
      </c>
      <c r="B24" s="68"/>
      <c r="C24" s="68"/>
      <c r="D24" s="68"/>
      <c r="E24" s="68"/>
      <c r="F24" s="74"/>
      <c r="G24" s="68"/>
      <c r="H24" s="68"/>
      <c r="I24" s="68"/>
      <c r="J24" s="68"/>
      <c r="K24" s="74"/>
      <c r="L24" s="68"/>
      <c r="M24" s="68"/>
      <c r="N24" s="68"/>
      <c r="O24" s="68"/>
      <c r="P24" s="74"/>
      <c r="Q24" s="68"/>
      <c r="R24" s="68"/>
      <c r="S24" s="68"/>
      <c r="T24" s="68"/>
      <c r="U24" s="74"/>
      <c r="V24" s="68"/>
      <c r="W24" s="68"/>
      <c r="X24" s="68"/>
      <c r="Y24" s="68"/>
      <c r="Z24" s="73"/>
      <c r="AA24" s="68"/>
      <c r="AB24" s="68"/>
      <c r="AC24" s="68"/>
      <c r="AD24" s="68"/>
      <c r="AE24" s="73"/>
      <c r="AF24" s="68"/>
      <c r="AG24" s="68"/>
      <c r="AH24" s="68"/>
      <c r="AI24" s="68"/>
      <c r="AJ24" s="73"/>
      <c r="AK24" s="68"/>
      <c r="AL24" s="68"/>
      <c r="AM24" s="68"/>
      <c r="AN24" s="68"/>
      <c r="AO24" s="73"/>
      <c r="AP24" s="68"/>
      <c r="AQ24" s="68"/>
    </row>
    <row r="25" spans="1:43">
      <c r="A25" s="33" t="s">
        <v>5</v>
      </c>
      <c r="B25" s="35">
        <v>783</v>
      </c>
      <c r="C25" s="35">
        <v>764</v>
      </c>
      <c r="D25" s="35">
        <v>1003</v>
      </c>
      <c r="E25" s="35">
        <v>874</v>
      </c>
      <c r="F25" s="70">
        <v>849</v>
      </c>
      <c r="G25" s="35">
        <v>837</v>
      </c>
      <c r="H25" s="35">
        <v>975</v>
      </c>
      <c r="I25" s="35">
        <v>1062</v>
      </c>
      <c r="J25" s="35">
        <v>1062</v>
      </c>
      <c r="K25" s="70">
        <v>959</v>
      </c>
      <c r="L25" s="35">
        <v>1192</v>
      </c>
      <c r="M25" s="35">
        <v>1165</v>
      </c>
      <c r="N25" s="35">
        <v>841</v>
      </c>
      <c r="O25" s="35">
        <v>846</v>
      </c>
      <c r="P25" s="70">
        <v>907</v>
      </c>
      <c r="Q25" s="35">
        <v>1060</v>
      </c>
      <c r="R25" s="35">
        <v>900</v>
      </c>
      <c r="S25" s="35">
        <v>776</v>
      </c>
      <c r="T25" s="35">
        <v>924</v>
      </c>
      <c r="U25" s="70">
        <v>846</v>
      </c>
      <c r="V25" s="35">
        <v>858.31054926190973</v>
      </c>
      <c r="W25" s="35">
        <v>850.34272297960365</v>
      </c>
      <c r="X25" s="35">
        <v>811.4133281575015</v>
      </c>
      <c r="Y25" s="35">
        <v>661.54484340740191</v>
      </c>
      <c r="Z25" s="75">
        <v>792</v>
      </c>
      <c r="AA25" s="35">
        <v>987</v>
      </c>
      <c r="AB25" s="35">
        <v>1319</v>
      </c>
      <c r="AC25" s="35">
        <v>1252</v>
      </c>
      <c r="AD25" s="35">
        <v>1453.92580706279</v>
      </c>
      <c r="AE25" s="75">
        <v>1222</v>
      </c>
      <c r="AF25" s="35">
        <v>1347.3676860773601</v>
      </c>
      <c r="AG25" s="35">
        <v>1111.2463648514185</v>
      </c>
      <c r="AH25" s="35">
        <v>1366.767664169852</v>
      </c>
      <c r="AI25" s="35">
        <v>1197.4614358581539</v>
      </c>
      <c r="AJ25" s="75">
        <v>1254</v>
      </c>
      <c r="AK25" s="35">
        <v>1187</v>
      </c>
      <c r="AL25" s="35">
        <v>1094</v>
      </c>
      <c r="AM25" s="35">
        <v>997.50937505723118</v>
      </c>
      <c r="AN25" s="35">
        <v>1234.4903989710806</v>
      </c>
      <c r="AO25" s="75">
        <v>1125.6855844867157</v>
      </c>
      <c r="AP25" s="35">
        <v>1148.8537245501866</v>
      </c>
      <c r="AQ25" s="35">
        <v>1178.2426546064855</v>
      </c>
    </row>
    <row r="26" spans="1:43">
      <c r="A26" s="33" t="s">
        <v>6</v>
      </c>
      <c r="B26" s="35">
        <v>1012</v>
      </c>
      <c r="C26" s="35">
        <v>840</v>
      </c>
      <c r="D26" s="35">
        <v>783</v>
      </c>
      <c r="E26" s="35">
        <v>939</v>
      </c>
      <c r="F26" s="70">
        <v>908</v>
      </c>
      <c r="G26" s="35">
        <v>907</v>
      </c>
      <c r="H26" s="35">
        <v>839</v>
      </c>
      <c r="I26" s="35">
        <v>750</v>
      </c>
      <c r="J26" s="35">
        <v>722</v>
      </c>
      <c r="K26" s="70">
        <v>815</v>
      </c>
      <c r="L26" s="35">
        <v>843</v>
      </c>
      <c r="M26" s="35">
        <v>1017</v>
      </c>
      <c r="N26" s="35">
        <v>953</v>
      </c>
      <c r="O26" s="35">
        <v>1147</v>
      </c>
      <c r="P26" s="70">
        <v>963</v>
      </c>
      <c r="Q26" s="35">
        <v>1221</v>
      </c>
      <c r="R26" s="35">
        <v>832</v>
      </c>
      <c r="S26" s="35">
        <v>689</v>
      </c>
      <c r="T26" s="35">
        <v>587</v>
      </c>
      <c r="U26" s="70">
        <v>743</v>
      </c>
      <c r="V26" s="35">
        <v>746</v>
      </c>
      <c r="W26" s="35">
        <v>997</v>
      </c>
      <c r="X26" s="35">
        <v>997</v>
      </c>
      <c r="Y26" s="35">
        <v>971</v>
      </c>
      <c r="Z26" s="75">
        <v>883</v>
      </c>
      <c r="AA26" s="35">
        <v>1171</v>
      </c>
      <c r="AB26" s="35">
        <v>1191</v>
      </c>
      <c r="AC26" s="35">
        <v>1096</v>
      </c>
      <c r="AD26" s="35">
        <v>678.55214596877397</v>
      </c>
      <c r="AE26" s="75">
        <v>961</v>
      </c>
      <c r="AF26" s="35">
        <v>811.50600118253601</v>
      </c>
      <c r="AG26" s="35">
        <v>1348.2847133106461</v>
      </c>
      <c r="AH26" s="35">
        <v>1610.3385529698508</v>
      </c>
      <c r="AI26" s="35">
        <v>1124.9650294567407</v>
      </c>
      <c r="AJ26" s="75">
        <v>1170</v>
      </c>
      <c r="AK26" s="35">
        <v>740</v>
      </c>
      <c r="AL26" s="35">
        <v>1252</v>
      </c>
      <c r="AM26" s="35">
        <v>1094.759331406309</v>
      </c>
      <c r="AN26" s="35">
        <v>1792.538213998391</v>
      </c>
      <c r="AO26" s="75">
        <v>1189.1129962326047</v>
      </c>
      <c r="AP26" s="35">
        <v>1228.1548439043356</v>
      </c>
      <c r="AQ26" s="35">
        <v>1168.0457810906564</v>
      </c>
    </row>
    <row r="27" spans="1:43">
      <c r="A27" s="33" t="s">
        <v>3</v>
      </c>
      <c r="B27" s="35">
        <v>0</v>
      </c>
      <c r="C27" s="35">
        <v>0</v>
      </c>
      <c r="D27" s="35">
        <v>0</v>
      </c>
      <c r="E27" s="35">
        <v>0</v>
      </c>
      <c r="F27" s="75">
        <v>0</v>
      </c>
      <c r="G27" s="35">
        <v>0</v>
      </c>
      <c r="H27" s="35">
        <v>0</v>
      </c>
      <c r="I27" s="35">
        <v>0</v>
      </c>
      <c r="J27" s="35">
        <v>0</v>
      </c>
      <c r="K27" s="75">
        <v>0</v>
      </c>
      <c r="L27" s="35">
        <v>1023</v>
      </c>
      <c r="M27" s="35">
        <v>812</v>
      </c>
      <c r="N27" s="35">
        <v>736</v>
      </c>
      <c r="O27" s="35">
        <v>540</v>
      </c>
      <c r="P27" s="70">
        <v>749</v>
      </c>
      <c r="Q27" s="35">
        <v>1051</v>
      </c>
      <c r="R27" s="35">
        <v>859.98</v>
      </c>
      <c r="S27" s="35">
        <v>757</v>
      </c>
      <c r="T27" s="35">
        <v>757.35234862292361</v>
      </c>
      <c r="U27" s="70">
        <v>840</v>
      </c>
      <c r="V27" s="35">
        <v>673.83437653967292</v>
      </c>
      <c r="W27" s="35">
        <v>786.52829410450545</v>
      </c>
      <c r="X27" s="35">
        <v>719.57335351928555</v>
      </c>
      <c r="Y27" s="35">
        <v>519.33214788951386</v>
      </c>
      <c r="Z27" s="75">
        <v>667</v>
      </c>
      <c r="AA27" s="35">
        <v>601</v>
      </c>
      <c r="AB27" s="35">
        <v>707</v>
      </c>
      <c r="AC27" s="35">
        <v>728</v>
      </c>
      <c r="AD27" s="35">
        <v>703.04197129214401</v>
      </c>
      <c r="AE27" s="75">
        <v>680</v>
      </c>
      <c r="AF27" s="35">
        <v>778.92020937608902</v>
      </c>
      <c r="AG27" s="35">
        <v>850.40901429702717</v>
      </c>
      <c r="AH27" s="35">
        <v>830.41709889135564</v>
      </c>
      <c r="AI27" s="35">
        <v>840.00801599488773</v>
      </c>
      <c r="AJ27" s="75">
        <v>825</v>
      </c>
      <c r="AK27" s="35">
        <v>926</v>
      </c>
      <c r="AL27" s="35">
        <v>958</v>
      </c>
      <c r="AM27" s="35">
        <v>996.91465188893199</v>
      </c>
      <c r="AN27" s="35">
        <v>979.50231384389053</v>
      </c>
      <c r="AO27" s="75">
        <v>964.66150567159002</v>
      </c>
      <c r="AP27" s="35">
        <v>1164.2363700288965</v>
      </c>
      <c r="AQ27" s="35">
        <v>1110.3187540046447</v>
      </c>
    </row>
    <row r="28" spans="1:43">
      <c r="A28" s="33" t="s">
        <v>4</v>
      </c>
      <c r="B28" s="35">
        <v>0</v>
      </c>
      <c r="C28" s="35">
        <v>0</v>
      </c>
      <c r="D28" s="35">
        <v>0</v>
      </c>
      <c r="E28" s="35">
        <v>0</v>
      </c>
      <c r="F28" s="75">
        <v>0</v>
      </c>
      <c r="G28" s="35">
        <v>0</v>
      </c>
      <c r="H28" s="35">
        <v>0</v>
      </c>
      <c r="I28" s="35">
        <v>0</v>
      </c>
      <c r="J28" s="35">
        <v>0</v>
      </c>
      <c r="K28" s="75">
        <v>0</v>
      </c>
      <c r="L28" s="35">
        <v>0</v>
      </c>
      <c r="M28" s="35">
        <v>0</v>
      </c>
      <c r="N28" s="35">
        <v>0</v>
      </c>
      <c r="O28" s="35">
        <v>0</v>
      </c>
      <c r="P28" s="75">
        <v>0</v>
      </c>
      <c r="Q28" s="35">
        <v>0</v>
      </c>
      <c r="R28" s="35">
        <v>0</v>
      </c>
      <c r="S28" s="35">
        <v>0</v>
      </c>
      <c r="T28" s="35">
        <v>0</v>
      </c>
      <c r="U28" s="75">
        <v>0</v>
      </c>
      <c r="V28" s="35">
        <v>0</v>
      </c>
      <c r="W28" s="35">
        <v>0</v>
      </c>
      <c r="X28" s="35">
        <v>0</v>
      </c>
      <c r="Y28" s="35">
        <v>0</v>
      </c>
      <c r="Z28" s="75">
        <v>0</v>
      </c>
      <c r="AA28" s="35">
        <v>0</v>
      </c>
      <c r="AB28" s="35">
        <v>0</v>
      </c>
      <c r="AC28" s="35">
        <v>0</v>
      </c>
      <c r="AD28" s="35">
        <v>0</v>
      </c>
      <c r="AE28" s="75">
        <v>0</v>
      </c>
      <c r="AF28" s="35">
        <v>0</v>
      </c>
      <c r="AG28" s="35">
        <v>0</v>
      </c>
      <c r="AH28" s="35">
        <v>959</v>
      </c>
      <c r="AI28" s="35">
        <v>1486.7062871441976</v>
      </c>
      <c r="AJ28" s="75">
        <v>1243</v>
      </c>
      <c r="AK28" s="35">
        <v>1151</v>
      </c>
      <c r="AL28" s="35">
        <v>1203</v>
      </c>
      <c r="AM28" s="35">
        <v>899.23205342237065</v>
      </c>
      <c r="AN28" s="35">
        <v>692.48755920618737</v>
      </c>
      <c r="AO28" s="75">
        <v>950.3517803280082</v>
      </c>
      <c r="AP28" s="35">
        <v>1069.1362893144017</v>
      </c>
      <c r="AQ28" s="35">
        <v>1166.7777264199106</v>
      </c>
    </row>
    <row r="29" spans="1:43">
      <c r="A29" s="33" t="s">
        <v>290</v>
      </c>
      <c r="B29" s="35"/>
      <c r="C29" s="35"/>
      <c r="D29" s="35"/>
      <c r="E29" s="35"/>
      <c r="F29" s="75"/>
      <c r="G29" s="35"/>
      <c r="H29" s="35"/>
      <c r="I29" s="35"/>
      <c r="J29" s="35"/>
      <c r="K29" s="75"/>
      <c r="L29" s="35"/>
      <c r="M29" s="35"/>
      <c r="N29" s="35"/>
      <c r="O29" s="35"/>
      <c r="P29" s="75"/>
      <c r="Q29" s="35"/>
      <c r="R29" s="35"/>
      <c r="S29" s="35"/>
      <c r="T29" s="35"/>
      <c r="U29" s="75"/>
      <c r="V29" s="35"/>
      <c r="W29" s="35"/>
      <c r="X29" s="35"/>
      <c r="Y29" s="35"/>
      <c r="Z29" s="75"/>
      <c r="AA29" s="35"/>
      <c r="AB29" s="35"/>
      <c r="AC29" s="35"/>
      <c r="AD29" s="35"/>
      <c r="AE29" s="75"/>
      <c r="AF29" s="35"/>
      <c r="AG29" s="35"/>
      <c r="AH29" s="35"/>
      <c r="AI29" s="35"/>
      <c r="AJ29" s="75"/>
      <c r="AK29" s="35"/>
      <c r="AL29" s="35"/>
      <c r="AM29" s="35"/>
      <c r="AN29" s="35"/>
      <c r="AO29" s="75"/>
      <c r="AP29" s="215" t="s">
        <v>173</v>
      </c>
      <c r="AQ29" s="35">
        <v>936.13445378151266</v>
      </c>
    </row>
    <row r="30" spans="1:43" s="2" customFormat="1">
      <c r="A30" s="31" t="s">
        <v>277</v>
      </c>
      <c r="B30" s="68">
        <v>849</v>
      </c>
      <c r="C30" s="68">
        <v>794</v>
      </c>
      <c r="D30" s="68">
        <v>902</v>
      </c>
      <c r="E30" s="68">
        <v>900</v>
      </c>
      <c r="F30" s="74">
        <v>872</v>
      </c>
      <c r="G30" s="68">
        <v>865</v>
      </c>
      <c r="H30" s="68">
        <v>916</v>
      </c>
      <c r="I30" s="68">
        <v>896</v>
      </c>
      <c r="J30" s="68">
        <v>862</v>
      </c>
      <c r="K30" s="74">
        <v>890</v>
      </c>
      <c r="L30" s="68">
        <v>978</v>
      </c>
      <c r="M30" s="68">
        <v>983</v>
      </c>
      <c r="N30" s="68">
        <v>837</v>
      </c>
      <c r="O30" s="68">
        <v>815</v>
      </c>
      <c r="P30" s="74">
        <v>868</v>
      </c>
      <c r="Q30" s="68">
        <v>1076</v>
      </c>
      <c r="R30" s="68">
        <v>858</v>
      </c>
      <c r="S30" s="68">
        <v>742</v>
      </c>
      <c r="T30" s="68">
        <v>739</v>
      </c>
      <c r="U30" s="74">
        <v>809</v>
      </c>
      <c r="V30" s="68">
        <v>724</v>
      </c>
      <c r="W30" s="68">
        <v>854</v>
      </c>
      <c r="X30" s="68">
        <v>825</v>
      </c>
      <c r="Y30" s="68">
        <v>676</v>
      </c>
      <c r="Z30" s="73">
        <v>765</v>
      </c>
      <c r="AA30" s="68">
        <v>804</v>
      </c>
      <c r="AB30" s="68">
        <v>998</v>
      </c>
      <c r="AC30" s="68">
        <v>971</v>
      </c>
      <c r="AD30" s="68">
        <v>826</v>
      </c>
      <c r="AE30" s="73">
        <v>897</v>
      </c>
      <c r="AF30" s="68">
        <v>938</v>
      </c>
      <c r="AG30" s="68">
        <v>1009</v>
      </c>
      <c r="AH30" s="68">
        <v>1114</v>
      </c>
      <c r="AI30" s="68">
        <v>1084</v>
      </c>
      <c r="AJ30" s="73">
        <v>1043</v>
      </c>
      <c r="AK30" s="68">
        <v>1003</v>
      </c>
      <c r="AL30" s="68">
        <v>1080</v>
      </c>
      <c r="AM30" s="68">
        <v>987</v>
      </c>
      <c r="AN30" s="68">
        <v>1098</v>
      </c>
      <c r="AO30" s="73">
        <v>1041</v>
      </c>
      <c r="AP30" s="68">
        <v>1149</v>
      </c>
      <c r="AQ30" s="68">
        <v>1145.6729250218896</v>
      </c>
    </row>
    <row r="31" spans="1:43">
      <c r="A31" s="31"/>
      <c r="B31" s="35"/>
      <c r="C31" s="35"/>
      <c r="D31" s="35"/>
      <c r="E31" s="35"/>
      <c r="F31" s="70"/>
      <c r="G31" s="35"/>
      <c r="H31" s="35"/>
      <c r="I31" s="35"/>
      <c r="J31" s="35"/>
      <c r="K31" s="70"/>
      <c r="L31" s="35"/>
      <c r="M31" s="35"/>
      <c r="N31" s="35"/>
      <c r="O31" s="35"/>
      <c r="P31" s="70"/>
      <c r="Q31" s="35"/>
      <c r="R31" s="35"/>
      <c r="S31" s="35"/>
      <c r="T31" s="35"/>
      <c r="U31" s="70"/>
      <c r="V31" s="68"/>
      <c r="W31" s="68"/>
      <c r="X31" s="68"/>
      <c r="Y31" s="68"/>
      <c r="Z31" s="73"/>
      <c r="AA31" s="68"/>
      <c r="AB31" s="68"/>
      <c r="AC31" s="68"/>
      <c r="AD31" s="68"/>
      <c r="AE31" s="73"/>
      <c r="AF31" s="68"/>
      <c r="AG31" s="68"/>
      <c r="AH31" s="68"/>
      <c r="AI31" s="68"/>
      <c r="AJ31" s="73"/>
      <c r="AK31" s="68"/>
      <c r="AL31" s="68"/>
      <c r="AM31" s="68"/>
      <c r="AN31" s="68"/>
      <c r="AO31" s="73"/>
      <c r="AP31" s="68"/>
      <c r="AQ31" s="68"/>
    </row>
    <row r="32" spans="1:43">
      <c r="A32" s="31" t="s">
        <v>132</v>
      </c>
      <c r="B32" s="35"/>
      <c r="C32" s="35"/>
      <c r="D32" s="35"/>
      <c r="E32" s="35"/>
      <c r="F32" s="70"/>
      <c r="G32" s="35"/>
      <c r="H32" s="35"/>
      <c r="I32" s="35"/>
      <c r="J32" s="35"/>
      <c r="K32" s="70"/>
      <c r="L32" s="35"/>
      <c r="M32" s="35"/>
      <c r="N32" s="35"/>
      <c r="O32" s="35"/>
      <c r="P32" s="70"/>
      <c r="Q32" s="35"/>
      <c r="R32" s="35"/>
      <c r="S32" s="35"/>
      <c r="T32" s="35"/>
      <c r="U32" s="70"/>
      <c r="V32" s="35"/>
      <c r="W32" s="35"/>
      <c r="X32" s="35"/>
      <c r="Y32" s="35"/>
      <c r="Z32" s="70"/>
      <c r="AA32" s="35"/>
      <c r="AB32" s="35"/>
      <c r="AC32" s="35"/>
      <c r="AD32" s="35"/>
      <c r="AE32" s="70"/>
      <c r="AF32" s="35"/>
      <c r="AG32" s="35"/>
      <c r="AH32" s="35"/>
      <c r="AI32" s="35"/>
      <c r="AJ32" s="70"/>
      <c r="AK32" s="35"/>
      <c r="AL32" s="35"/>
      <c r="AM32" s="35"/>
      <c r="AN32" s="35"/>
      <c r="AO32" s="70"/>
      <c r="AP32" s="35"/>
      <c r="AQ32" s="35"/>
    </row>
    <row r="33" spans="1:43">
      <c r="A33" s="33" t="s">
        <v>5</v>
      </c>
      <c r="B33" s="35"/>
      <c r="C33" s="35"/>
      <c r="D33" s="35"/>
      <c r="E33" s="35"/>
      <c r="F33" s="70"/>
      <c r="G33" s="35"/>
      <c r="H33" s="35"/>
      <c r="I33" s="35"/>
      <c r="J33" s="35"/>
      <c r="K33" s="70"/>
      <c r="L33" s="35"/>
      <c r="M33" s="35"/>
      <c r="N33" s="35"/>
      <c r="O33" s="35"/>
      <c r="P33" s="70"/>
      <c r="Q33" s="35"/>
      <c r="R33" s="35"/>
      <c r="S33" s="35"/>
      <c r="T33" s="35"/>
      <c r="U33" s="70"/>
      <c r="V33" s="35"/>
      <c r="W33" s="35"/>
      <c r="X33" s="35"/>
      <c r="Y33" s="35"/>
      <c r="Z33" s="75">
        <v>985</v>
      </c>
      <c r="AA33" s="35">
        <v>1085</v>
      </c>
      <c r="AB33" s="35">
        <v>1460</v>
      </c>
      <c r="AC33" s="35">
        <v>1358</v>
      </c>
      <c r="AD33" s="35">
        <v>1603</v>
      </c>
      <c r="AE33" s="75">
        <v>1342</v>
      </c>
      <c r="AF33" s="35">
        <v>1508.5336545175301</v>
      </c>
      <c r="AG33" s="35">
        <v>1196.9805235839822</v>
      </c>
      <c r="AH33" s="35">
        <v>1457.1977514951063</v>
      </c>
      <c r="AI33" s="35">
        <v>1283.5659468689412</v>
      </c>
      <c r="AJ33" s="75">
        <v>1357</v>
      </c>
      <c r="AK33" s="35">
        <v>1289</v>
      </c>
      <c r="AL33" s="35">
        <v>1159</v>
      </c>
      <c r="AM33" s="35">
        <v>1088.6606784915843</v>
      </c>
      <c r="AN33" s="35">
        <v>1295.1234748952652</v>
      </c>
      <c r="AO33" s="75">
        <v>1205.3893612742654</v>
      </c>
      <c r="AP33" s="35">
        <v>1248.9233789521222</v>
      </c>
      <c r="AQ33" s="35">
        <v>1292.1162037644756</v>
      </c>
    </row>
    <row r="34" spans="1:43">
      <c r="A34" s="33" t="s">
        <v>6</v>
      </c>
      <c r="B34" s="35"/>
      <c r="C34" s="35"/>
      <c r="D34" s="35"/>
      <c r="E34" s="35"/>
      <c r="F34" s="70"/>
      <c r="G34" s="35"/>
      <c r="H34" s="35"/>
      <c r="I34" s="35"/>
      <c r="J34" s="35"/>
      <c r="K34" s="70"/>
      <c r="L34" s="35"/>
      <c r="M34" s="35"/>
      <c r="N34" s="35"/>
      <c r="O34" s="35"/>
      <c r="P34" s="70"/>
      <c r="Q34" s="35"/>
      <c r="R34" s="35"/>
      <c r="S34" s="35"/>
      <c r="T34" s="35"/>
      <c r="U34" s="70"/>
      <c r="V34" s="35"/>
      <c r="W34" s="35"/>
      <c r="X34" s="35"/>
      <c r="Y34" s="35"/>
      <c r="Z34" s="75">
        <v>1151</v>
      </c>
      <c r="AA34" s="35">
        <v>1253</v>
      </c>
      <c r="AB34" s="35">
        <v>1523</v>
      </c>
      <c r="AC34" s="35">
        <v>1564</v>
      </c>
      <c r="AD34" s="35">
        <v>875</v>
      </c>
      <c r="AE34" s="75">
        <v>1254</v>
      </c>
      <c r="AF34" s="35">
        <v>1066.2328874464999</v>
      </c>
      <c r="AG34" s="35">
        <v>2655.6182880681936</v>
      </c>
      <c r="AH34" s="35">
        <v>2550.3730037301598</v>
      </c>
      <c r="AI34" s="35">
        <v>1646.0052883649805</v>
      </c>
      <c r="AJ34" s="75">
        <v>1822</v>
      </c>
      <c r="AK34" s="35">
        <v>1207</v>
      </c>
      <c r="AL34" s="35">
        <v>1958</v>
      </c>
      <c r="AM34" s="35">
        <v>1888.417198267407</v>
      </c>
      <c r="AN34" s="35">
        <v>2494.0554117339479</v>
      </c>
      <c r="AO34" s="75">
        <v>1832.7713199701482</v>
      </c>
      <c r="AP34" s="35">
        <v>2041.4336252035398</v>
      </c>
      <c r="AQ34" s="35">
        <v>1751.4860698952205</v>
      </c>
    </row>
    <row r="35" spans="1:43">
      <c r="A35" s="33" t="s">
        <v>3</v>
      </c>
      <c r="B35" s="35"/>
      <c r="C35" s="35"/>
      <c r="D35" s="35"/>
      <c r="E35" s="35"/>
      <c r="F35" s="70"/>
      <c r="G35" s="35"/>
      <c r="H35" s="35"/>
      <c r="I35" s="35"/>
      <c r="J35" s="35"/>
      <c r="K35" s="70"/>
      <c r="L35" s="35"/>
      <c r="M35" s="35"/>
      <c r="N35" s="35"/>
      <c r="O35" s="35"/>
      <c r="P35" s="70"/>
      <c r="Q35" s="35"/>
      <c r="R35" s="35"/>
      <c r="S35" s="35"/>
      <c r="T35" s="35"/>
      <c r="U35" s="70"/>
      <c r="V35" s="35"/>
      <c r="W35" s="35"/>
      <c r="X35" s="35"/>
      <c r="Y35" s="35"/>
      <c r="Z35" s="75">
        <v>931</v>
      </c>
      <c r="AA35" s="35">
        <v>811</v>
      </c>
      <c r="AB35" s="35">
        <v>1023</v>
      </c>
      <c r="AC35" s="35">
        <v>980</v>
      </c>
      <c r="AD35" s="35">
        <v>877</v>
      </c>
      <c r="AE35" s="75">
        <v>914</v>
      </c>
      <c r="AF35" s="35">
        <v>1009.18022243301</v>
      </c>
      <c r="AG35" s="35">
        <v>1163.8402010153609</v>
      </c>
      <c r="AH35" s="35">
        <v>1081.478082612952</v>
      </c>
      <c r="AI35" s="35">
        <v>1068.909068673933</v>
      </c>
      <c r="AJ35" s="75">
        <v>1080</v>
      </c>
      <c r="AK35" s="35">
        <v>1263</v>
      </c>
      <c r="AL35" s="35">
        <v>1206</v>
      </c>
      <c r="AM35" s="35">
        <v>1337.9192581090522</v>
      </c>
      <c r="AN35" s="35">
        <v>1431.3158456012566</v>
      </c>
      <c r="AO35" s="75">
        <v>1307.7999937021423</v>
      </c>
      <c r="AP35" s="35">
        <v>1545.1372586494454</v>
      </c>
      <c r="AQ35" s="35">
        <v>1513.8255008318806</v>
      </c>
    </row>
    <row r="36" spans="1:43">
      <c r="A36" s="33" t="s">
        <v>4</v>
      </c>
      <c r="B36" s="35"/>
      <c r="C36" s="35"/>
      <c r="D36" s="35"/>
      <c r="E36" s="35"/>
      <c r="F36" s="70"/>
      <c r="G36" s="35"/>
      <c r="H36" s="35"/>
      <c r="I36" s="35"/>
      <c r="J36" s="35"/>
      <c r="K36" s="70"/>
      <c r="L36" s="35"/>
      <c r="M36" s="35"/>
      <c r="N36" s="35"/>
      <c r="O36" s="35"/>
      <c r="P36" s="70"/>
      <c r="Q36" s="35"/>
      <c r="R36" s="35"/>
      <c r="S36" s="35"/>
      <c r="T36" s="35"/>
      <c r="U36" s="70"/>
      <c r="V36" s="35"/>
      <c r="W36" s="35"/>
      <c r="X36" s="35"/>
      <c r="Y36" s="35"/>
      <c r="Z36" s="75">
        <v>0</v>
      </c>
      <c r="AA36" s="35">
        <v>0</v>
      </c>
      <c r="AB36" s="35">
        <v>0</v>
      </c>
      <c r="AC36" s="35">
        <v>0</v>
      </c>
      <c r="AD36" s="35">
        <v>0</v>
      </c>
      <c r="AE36" s="75">
        <v>0</v>
      </c>
      <c r="AF36" s="35">
        <v>0</v>
      </c>
      <c r="AG36" s="35">
        <v>0</v>
      </c>
      <c r="AH36" s="35">
        <v>1306.8458576820062</v>
      </c>
      <c r="AI36" s="35">
        <v>1514.7534146595767</v>
      </c>
      <c r="AJ36" s="75">
        <v>1419</v>
      </c>
      <c r="AK36" s="35">
        <v>1422</v>
      </c>
      <c r="AL36" s="35">
        <v>1434</v>
      </c>
      <c r="AM36" s="35">
        <v>1181.9305930304261</v>
      </c>
      <c r="AN36" s="35">
        <v>712.70267011775331</v>
      </c>
      <c r="AO36" s="75">
        <v>1139.4949189127344</v>
      </c>
      <c r="AP36" s="35">
        <v>1194.8399866223244</v>
      </c>
      <c r="AQ36" s="35">
        <v>1363.7140287017878</v>
      </c>
    </row>
    <row r="37" spans="1:43">
      <c r="A37" s="33" t="s">
        <v>290</v>
      </c>
      <c r="B37" s="35"/>
      <c r="C37" s="35"/>
      <c r="D37" s="35"/>
      <c r="E37" s="35"/>
      <c r="F37" s="70"/>
      <c r="G37" s="35"/>
      <c r="H37" s="35"/>
      <c r="I37" s="35"/>
      <c r="J37" s="35"/>
      <c r="K37" s="70"/>
      <c r="L37" s="35"/>
      <c r="M37" s="35"/>
      <c r="N37" s="35"/>
      <c r="O37" s="35"/>
      <c r="P37" s="70"/>
      <c r="Q37" s="35"/>
      <c r="R37" s="35"/>
      <c r="S37" s="35"/>
      <c r="T37" s="35"/>
      <c r="U37" s="70"/>
      <c r="V37" s="35"/>
      <c r="W37" s="35"/>
      <c r="X37" s="35"/>
      <c r="Y37" s="35"/>
      <c r="Z37" s="75"/>
      <c r="AA37" s="35"/>
      <c r="AB37" s="35"/>
      <c r="AC37" s="35"/>
      <c r="AD37" s="35"/>
      <c r="AE37" s="75"/>
      <c r="AF37" s="35"/>
      <c r="AG37" s="35"/>
      <c r="AH37" s="35"/>
      <c r="AI37" s="35"/>
      <c r="AJ37" s="75"/>
      <c r="AK37" s="35"/>
      <c r="AL37" s="35"/>
      <c r="AM37" s="35"/>
      <c r="AN37" s="35"/>
      <c r="AO37" s="75"/>
      <c r="AP37" s="35"/>
      <c r="AQ37" s="35">
        <v>1441.4415411241316</v>
      </c>
    </row>
    <row r="38" spans="1:43" s="2" customFormat="1">
      <c r="A38" s="76" t="s">
        <v>131</v>
      </c>
      <c r="B38" s="77"/>
      <c r="C38" s="77"/>
      <c r="D38" s="77"/>
      <c r="E38" s="77"/>
      <c r="F38" s="78"/>
      <c r="G38" s="77"/>
      <c r="H38" s="77"/>
      <c r="I38" s="77"/>
      <c r="J38" s="77"/>
      <c r="K38" s="78"/>
      <c r="L38" s="77"/>
      <c r="M38" s="77"/>
      <c r="N38" s="77"/>
      <c r="O38" s="77"/>
      <c r="P38" s="78"/>
      <c r="Q38" s="77"/>
      <c r="R38" s="77"/>
      <c r="S38" s="77"/>
      <c r="T38" s="77"/>
      <c r="U38" s="78"/>
      <c r="V38" s="77"/>
      <c r="W38" s="77"/>
      <c r="X38" s="77"/>
      <c r="Y38" s="77"/>
      <c r="Z38" s="79">
        <v>1005</v>
      </c>
      <c r="AA38" s="77">
        <v>976</v>
      </c>
      <c r="AB38" s="77">
        <v>1266</v>
      </c>
      <c r="AC38" s="77">
        <v>1251</v>
      </c>
      <c r="AD38" s="77">
        <v>1005</v>
      </c>
      <c r="AE38" s="79">
        <v>1118</v>
      </c>
      <c r="AF38" s="77">
        <v>1156</v>
      </c>
      <c r="AG38" s="77">
        <v>1385</v>
      </c>
      <c r="AH38" s="77">
        <v>1437</v>
      </c>
      <c r="AI38" s="77">
        <v>1311</v>
      </c>
      <c r="AJ38" s="79">
        <v>1324</v>
      </c>
      <c r="AK38" s="77">
        <v>1287</v>
      </c>
      <c r="AL38" s="77">
        <v>1328</v>
      </c>
      <c r="AM38" s="77">
        <v>1292</v>
      </c>
      <c r="AN38" s="77">
        <v>1373</v>
      </c>
      <c r="AO38" s="79">
        <v>1320</v>
      </c>
      <c r="AP38" s="77">
        <v>1461</v>
      </c>
      <c r="AQ38" s="77">
        <v>1449.3566670141859</v>
      </c>
    </row>
    <row r="39" spans="1:4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O39" s="3"/>
    </row>
    <row r="40" spans="1:43">
      <c r="A40" s="166" t="s">
        <v>126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O40" s="3"/>
    </row>
    <row r="41" spans="1:4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O41" s="3"/>
    </row>
    <row r="42" spans="1:4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O42" s="3"/>
    </row>
    <row r="43" spans="1: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O43" s="3"/>
    </row>
    <row r="44" spans="1:4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O44" s="3"/>
    </row>
    <row r="45" spans="1:4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O45" s="3"/>
    </row>
    <row r="46" spans="1:4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O46" s="3"/>
    </row>
  </sheetData>
  <mergeCells count="1">
    <mergeCell ref="B3:C3"/>
  </mergeCells>
  <phoneticPr fontId="2" type="noConversion"/>
  <hyperlinks>
    <hyperlink ref="B3" location="Index!A1" display="Back to Index" xr:uid="{3C2A66B3-5CDB-4848-A0CB-C6DF9A1AC3B6}"/>
    <hyperlink ref="B3:C3" location="Índice!A1" display="Voltar ao índice" xr:uid="{8701EDE8-19D2-4F81-8AFA-D262DACB6D49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D002-A5DB-4F27-AD94-289FAA56E182}">
  <sheetPr codeName="Sheet9">
    <tabColor rgb="FF2D3D70"/>
  </sheetPr>
  <dimension ref="A2:AS81"/>
  <sheetViews>
    <sheetView showGridLines="0" topLeftCell="A54" zoomScaleNormal="100" workbookViewId="0">
      <pane xSplit="1" topLeftCell="AK1" activePane="topRight" state="frozen"/>
      <selection activeCell="AP49" sqref="AP49"/>
      <selection pane="topRight" activeCell="AS72" sqref="AS72"/>
    </sheetView>
  </sheetViews>
  <sheetFormatPr defaultRowHeight="14.4"/>
  <cols>
    <col min="1" max="1" width="52.44140625" style="1" customWidth="1"/>
    <col min="2" max="5" width="11" style="1" customWidth="1"/>
    <col min="6" max="6" width="11" style="1" bestFit="1" customWidth="1"/>
    <col min="7" max="10" width="11.21875" style="1" bestFit="1" customWidth="1"/>
    <col min="11" max="11" width="11" style="1" bestFit="1" customWidth="1"/>
    <col min="12" max="15" width="11.21875" style="1" bestFit="1" customWidth="1"/>
    <col min="16" max="16" width="11" style="1" bestFit="1" customWidth="1"/>
    <col min="17" max="20" width="11.21875" style="1" bestFit="1" customWidth="1"/>
    <col min="21" max="21" width="11" style="1" bestFit="1" customWidth="1"/>
    <col min="22" max="25" width="11.21875" style="1" bestFit="1" customWidth="1"/>
    <col min="26" max="26" width="11" style="1" bestFit="1" customWidth="1"/>
    <col min="27" max="30" width="11.21875" style="1" bestFit="1" customWidth="1"/>
    <col min="31" max="31" width="12.109375" style="1" bestFit="1" customWidth="1"/>
    <col min="32" max="35" width="12.33203125" style="1" bestFit="1" customWidth="1"/>
    <col min="36" max="36" width="12.109375" style="1" bestFit="1" customWidth="1"/>
    <col min="37" max="40" width="12.33203125" style="1" bestFit="1" customWidth="1"/>
    <col min="41" max="41" width="12.109375" style="1" bestFit="1" customWidth="1"/>
    <col min="42" max="43" width="12.33203125" style="1" bestFit="1" customWidth="1"/>
    <col min="44" max="44" width="12.109375" style="1" bestFit="1" customWidth="1"/>
    <col min="45" max="45" width="9.33203125" style="1" bestFit="1" customWidth="1"/>
    <col min="46" max="16384" width="8.88671875" style="1"/>
  </cols>
  <sheetData>
    <row r="2" spans="1:43" ht="15" thickBot="1"/>
    <row r="3" spans="1:43" ht="21.6" thickBot="1">
      <c r="B3" s="283" t="s">
        <v>16</v>
      </c>
      <c r="C3" s="284"/>
    </row>
    <row r="5" spans="1:43">
      <c r="A5" s="8"/>
      <c r="G5" s="8"/>
      <c r="H5" s="8"/>
      <c r="I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8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>
      <c r="A8" s="80"/>
      <c r="F8" s="67"/>
      <c r="K8" s="67"/>
      <c r="P8" s="67"/>
      <c r="U8" s="67"/>
      <c r="Z8" s="67"/>
      <c r="AE8" s="67"/>
      <c r="AJ8" s="67"/>
      <c r="AO8" s="67"/>
    </row>
    <row r="9" spans="1:43" s="3" customFormat="1">
      <c r="A9" s="81" t="s">
        <v>133</v>
      </c>
      <c r="B9" s="35"/>
      <c r="C9" s="35"/>
      <c r="D9" s="35"/>
      <c r="E9" s="61"/>
      <c r="F9" s="82"/>
      <c r="G9" s="83"/>
      <c r="H9" s="83"/>
      <c r="I9" s="83"/>
      <c r="K9" s="82"/>
      <c r="L9" s="20"/>
      <c r="M9" s="20"/>
      <c r="N9" s="20"/>
      <c r="O9" s="20"/>
      <c r="P9" s="82"/>
      <c r="U9" s="82"/>
      <c r="Z9" s="82"/>
      <c r="AE9" s="82"/>
      <c r="AJ9" s="82"/>
      <c r="AO9" s="82"/>
    </row>
    <row r="10" spans="1:43" s="3" customFormat="1">
      <c r="A10" s="84" t="s">
        <v>134</v>
      </c>
      <c r="B10" s="27"/>
      <c r="C10" s="27"/>
      <c r="D10" s="27"/>
      <c r="E10" s="27"/>
      <c r="F10" s="82">
        <v>176412</v>
      </c>
      <c r="G10" s="35">
        <v>176412</v>
      </c>
      <c r="H10" s="35">
        <v>176412</v>
      </c>
      <c r="I10" s="35">
        <v>176412</v>
      </c>
      <c r="J10" s="35">
        <v>176412</v>
      </c>
      <c r="K10" s="82">
        <v>160128</v>
      </c>
      <c r="L10" s="35">
        <v>160128</v>
      </c>
      <c r="M10" s="35">
        <v>160128</v>
      </c>
      <c r="N10" s="35">
        <v>160128</v>
      </c>
      <c r="O10" s="35">
        <v>160128</v>
      </c>
      <c r="P10" s="82">
        <v>155616</v>
      </c>
      <c r="Q10" s="35">
        <v>155616</v>
      </c>
      <c r="R10" s="35">
        <v>155616</v>
      </c>
      <c r="S10" s="35">
        <v>155616</v>
      </c>
      <c r="T10" s="35">
        <v>155616</v>
      </c>
      <c r="U10" s="82">
        <v>187629</v>
      </c>
      <c r="V10" s="35">
        <v>187629</v>
      </c>
      <c r="W10" s="35">
        <v>187629</v>
      </c>
      <c r="X10" s="35">
        <v>187629</v>
      </c>
      <c r="Y10" s="35">
        <v>187629</v>
      </c>
      <c r="Z10" s="82">
        <v>194996</v>
      </c>
      <c r="AA10" s="35">
        <v>194996</v>
      </c>
      <c r="AB10" s="35">
        <v>194996</v>
      </c>
      <c r="AC10" s="35">
        <v>194996</v>
      </c>
      <c r="AD10" s="35">
        <v>194996</v>
      </c>
      <c r="AE10" s="82">
        <v>259004</v>
      </c>
      <c r="AF10" s="35">
        <v>259004</v>
      </c>
      <c r="AG10" s="35">
        <v>259004</v>
      </c>
      <c r="AH10" s="35">
        <v>259004</v>
      </c>
      <c r="AI10" s="35">
        <v>259004</v>
      </c>
      <c r="AJ10" s="82">
        <v>270386</v>
      </c>
      <c r="AK10" s="35">
        <v>270386</v>
      </c>
      <c r="AL10" s="35">
        <v>270386</v>
      </c>
      <c r="AM10" s="35">
        <v>270386</v>
      </c>
      <c r="AN10" s="35">
        <v>270386</v>
      </c>
      <c r="AO10" s="82">
        <v>264102</v>
      </c>
      <c r="AP10" s="35">
        <v>264102</v>
      </c>
      <c r="AQ10" s="35">
        <v>264102</v>
      </c>
    </row>
    <row r="11" spans="1:43" s="3" customFormat="1">
      <c r="A11" s="84" t="s">
        <v>135</v>
      </c>
      <c r="B11" s="27"/>
      <c r="C11" s="27"/>
      <c r="D11" s="27"/>
      <c r="E11" s="27"/>
      <c r="F11" s="82">
        <v>444399</v>
      </c>
      <c r="G11" s="85">
        <v>444399</v>
      </c>
      <c r="H11" s="85">
        <v>444399</v>
      </c>
      <c r="I11" s="85">
        <v>444399</v>
      </c>
      <c r="J11" s="85">
        <v>444399</v>
      </c>
      <c r="K11" s="82">
        <v>432081</v>
      </c>
      <c r="L11" s="85">
        <v>432081</v>
      </c>
      <c r="M11" s="85">
        <v>432081</v>
      </c>
      <c r="N11" s="85">
        <v>432081</v>
      </c>
      <c r="O11" s="85">
        <v>432081</v>
      </c>
      <c r="P11" s="82">
        <v>390117</v>
      </c>
      <c r="Q11" s="85">
        <v>390117</v>
      </c>
      <c r="R11" s="85">
        <v>390117</v>
      </c>
      <c r="S11" s="85">
        <v>390117</v>
      </c>
      <c r="T11" s="85">
        <v>390117</v>
      </c>
      <c r="U11" s="82">
        <v>379575</v>
      </c>
      <c r="V11" s="85">
        <v>379575</v>
      </c>
      <c r="W11" s="85">
        <v>379575</v>
      </c>
      <c r="X11" s="85">
        <v>379575</v>
      </c>
      <c r="Y11" s="85">
        <v>379575</v>
      </c>
      <c r="Z11" s="82">
        <v>392335</v>
      </c>
      <c r="AA11" s="85">
        <v>392335</v>
      </c>
      <c r="AB11" s="85">
        <v>392335</v>
      </c>
      <c r="AC11" s="85">
        <v>392335</v>
      </c>
      <c r="AD11" s="85">
        <v>392335</v>
      </c>
      <c r="AE11" s="82">
        <v>477490</v>
      </c>
      <c r="AF11" s="85">
        <v>477490</v>
      </c>
      <c r="AG11" s="85">
        <v>477490</v>
      </c>
      <c r="AH11" s="85">
        <v>477490</v>
      </c>
      <c r="AI11" s="85">
        <v>477490</v>
      </c>
      <c r="AJ11" s="82">
        <v>488904</v>
      </c>
      <c r="AK11" s="85">
        <v>488904</v>
      </c>
      <c r="AL11" s="85">
        <v>488904</v>
      </c>
      <c r="AM11" s="85">
        <v>488904</v>
      </c>
      <c r="AN11" s="85">
        <v>488904</v>
      </c>
      <c r="AO11" s="82">
        <v>521919</v>
      </c>
      <c r="AP11" s="85">
        <v>521919</v>
      </c>
      <c r="AQ11" s="85">
        <v>521919</v>
      </c>
    </row>
    <row r="12" spans="1:43" s="3" customFormat="1">
      <c r="A12" s="84" t="s">
        <v>136</v>
      </c>
      <c r="B12" s="35"/>
      <c r="C12" s="35"/>
      <c r="D12" s="35"/>
      <c r="E12" s="35"/>
      <c r="F12" s="82">
        <v>221081</v>
      </c>
      <c r="G12" s="35">
        <v>221081</v>
      </c>
      <c r="H12" s="35">
        <v>221081</v>
      </c>
      <c r="I12" s="35">
        <v>221081</v>
      </c>
      <c r="J12" s="35">
        <v>221081</v>
      </c>
      <c r="K12" s="82">
        <v>221081</v>
      </c>
      <c r="L12" s="35">
        <v>221081</v>
      </c>
      <c r="M12" s="35">
        <v>221081</v>
      </c>
      <c r="N12" s="35">
        <v>221081</v>
      </c>
      <c r="O12" s="35">
        <v>221081</v>
      </c>
      <c r="P12" s="82">
        <v>221081</v>
      </c>
      <c r="Q12" s="35">
        <v>221081</v>
      </c>
      <c r="R12" s="35">
        <v>221081</v>
      </c>
      <c r="S12" s="35">
        <v>221081</v>
      </c>
      <c r="T12" s="35">
        <v>221081</v>
      </c>
      <c r="U12" s="82">
        <v>111816</v>
      </c>
      <c r="V12" s="35">
        <v>111816</v>
      </c>
      <c r="W12" s="35">
        <v>111816</v>
      </c>
      <c r="X12" s="35">
        <v>111816</v>
      </c>
      <c r="Y12" s="35">
        <v>111816</v>
      </c>
      <c r="Z12" s="82">
        <v>123705</v>
      </c>
      <c r="AA12" s="35">
        <v>123705</v>
      </c>
      <c r="AB12" s="35">
        <v>123705</v>
      </c>
      <c r="AC12" s="35">
        <v>123705</v>
      </c>
      <c r="AD12" s="35">
        <v>123705</v>
      </c>
      <c r="AE12" s="82">
        <v>99051</v>
      </c>
      <c r="AF12" s="35">
        <v>99051</v>
      </c>
      <c r="AG12" s="35">
        <v>99051</v>
      </c>
      <c r="AH12" s="35">
        <v>99051</v>
      </c>
      <c r="AI12" s="35">
        <v>99051</v>
      </c>
      <c r="AJ12" s="82">
        <v>90443</v>
      </c>
      <c r="AK12" s="35">
        <v>90443</v>
      </c>
      <c r="AL12" s="35">
        <v>90443</v>
      </c>
      <c r="AM12" s="35">
        <v>90443</v>
      </c>
      <c r="AN12" s="35">
        <v>90443</v>
      </c>
      <c r="AO12" s="82">
        <v>101897</v>
      </c>
      <c r="AP12" s="35">
        <v>101897</v>
      </c>
      <c r="AQ12" s="35">
        <v>101897</v>
      </c>
    </row>
    <row r="13" spans="1:43" s="3" customFormat="1">
      <c r="A13" s="84"/>
      <c r="F13" s="82"/>
      <c r="G13" s="85"/>
      <c r="H13" s="85"/>
      <c r="I13" s="85"/>
      <c r="J13" s="85"/>
      <c r="K13" s="82"/>
      <c r="L13" s="85"/>
      <c r="M13" s="85"/>
      <c r="N13" s="85"/>
      <c r="O13" s="85"/>
      <c r="P13" s="82"/>
      <c r="Q13" s="85"/>
      <c r="R13" s="85"/>
      <c r="S13" s="85"/>
      <c r="T13" s="85"/>
      <c r="U13" s="82"/>
      <c r="V13" s="85"/>
      <c r="W13" s="85"/>
      <c r="X13" s="85"/>
      <c r="Y13" s="85"/>
      <c r="Z13" s="82"/>
      <c r="AA13" s="85"/>
      <c r="AB13" s="85"/>
      <c r="AC13" s="85"/>
      <c r="AD13" s="85"/>
      <c r="AE13" s="82"/>
      <c r="AF13" s="85"/>
      <c r="AG13" s="85"/>
      <c r="AH13" s="85"/>
      <c r="AI13" s="85"/>
      <c r="AJ13" s="82"/>
      <c r="AK13" s="85"/>
      <c r="AL13" s="85"/>
      <c r="AM13" s="85"/>
      <c r="AN13" s="85"/>
      <c r="AO13" s="82"/>
      <c r="AP13" s="85"/>
      <c r="AQ13" s="85"/>
    </row>
    <row r="14" spans="1:43" s="3" customFormat="1">
      <c r="A14" s="84" t="s">
        <v>137</v>
      </c>
      <c r="B14" s="35"/>
      <c r="C14" s="35"/>
      <c r="D14" s="35"/>
      <c r="E14" s="35"/>
      <c r="F14" s="82">
        <v>174000</v>
      </c>
      <c r="G14" s="35">
        <v>174000</v>
      </c>
      <c r="H14" s="35">
        <v>174000</v>
      </c>
      <c r="I14" s="35">
        <v>174000</v>
      </c>
      <c r="J14" s="35">
        <v>174000</v>
      </c>
      <c r="K14" s="82">
        <v>163000</v>
      </c>
      <c r="L14" s="35">
        <v>163000</v>
      </c>
      <c r="M14" s="35">
        <v>163000</v>
      </c>
      <c r="N14" s="35">
        <v>163000</v>
      </c>
      <c r="O14" s="35">
        <v>163000</v>
      </c>
      <c r="P14" s="82">
        <v>123000</v>
      </c>
      <c r="Q14" s="35">
        <v>123000</v>
      </c>
      <c r="R14" s="35">
        <v>123000</v>
      </c>
      <c r="S14" s="35">
        <v>123000</v>
      </c>
      <c r="T14" s="35">
        <v>123000</v>
      </c>
      <c r="U14" s="82">
        <v>206000</v>
      </c>
      <c r="V14" s="35">
        <v>206000</v>
      </c>
      <c r="W14" s="35">
        <v>206000</v>
      </c>
      <c r="X14" s="35">
        <v>206000</v>
      </c>
      <c r="Y14" s="35">
        <v>206000</v>
      </c>
      <c r="Z14" s="82">
        <v>200000</v>
      </c>
      <c r="AA14" s="35">
        <v>200000</v>
      </c>
      <c r="AB14" s="35">
        <v>200000</v>
      </c>
      <c r="AC14" s="35">
        <v>200000</v>
      </c>
      <c r="AD14" s="35">
        <v>200000</v>
      </c>
      <c r="AE14" s="82">
        <v>249000</v>
      </c>
      <c r="AF14" s="35">
        <v>249000</v>
      </c>
      <c r="AG14" s="35">
        <v>249000</v>
      </c>
      <c r="AH14" s="35">
        <v>249000</v>
      </c>
      <c r="AI14" s="35">
        <v>249000</v>
      </c>
      <c r="AJ14" s="82">
        <v>245000</v>
      </c>
      <c r="AK14" s="35">
        <v>245000</v>
      </c>
      <c r="AL14" s="35">
        <v>245000</v>
      </c>
      <c r="AM14" s="35">
        <v>245000</v>
      </c>
      <c r="AN14" s="35">
        <v>245000</v>
      </c>
      <c r="AO14" s="82">
        <v>237000</v>
      </c>
      <c r="AP14" s="35">
        <v>237000</v>
      </c>
      <c r="AQ14" s="35">
        <v>237000</v>
      </c>
    </row>
    <row r="15" spans="1:43" s="3" customFormat="1">
      <c r="A15" s="84" t="s">
        <v>138</v>
      </c>
      <c r="B15" s="35"/>
      <c r="C15" s="35"/>
      <c r="D15" s="35"/>
      <c r="E15" s="35"/>
      <c r="F15" s="82">
        <v>436000</v>
      </c>
      <c r="G15" s="85">
        <v>436000</v>
      </c>
      <c r="H15" s="85">
        <v>436000</v>
      </c>
      <c r="I15" s="85">
        <v>436000</v>
      </c>
      <c r="J15" s="85">
        <v>436000</v>
      </c>
      <c r="K15" s="82">
        <v>428000</v>
      </c>
      <c r="L15" s="85">
        <v>428000</v>
      </c>
      <c r="M15" s="85">
        <v>428000</v>
      </c>
      <c r="N15" s="85">
        <v>428000</v>
      </c>
      <c r="O15" s="85">
        <v>428000</v>
      </c>
      <c r="P15" s="82">
        <v>388000</v>
      </c>
      <c r="Q15" s="85">
        <v>388000</v>
      </c>
      <c r="R15" s="85">
        <v>388000</v>
      </c>
      <c r="S15" s="85">
        <v>388000</v>
      </c>
      <c r="T15" s="85">
        <v>388000</v>
      </c>
      <c r="U15" s="82">
        <v>433000</v>
      </c>
      <c r="V15" s="85">
        <v>433000</v>
      </c>
      <c r="W15" s="85">
        <v>433000</v>
      </c>
      <c r="X15" s="85">
        <v>433000</v>
      </c>
      <c r="Y15" s="85">
        <v>433000</v>
      </c>
      <c r="Z15" s="82">
        <v>424000</v>
      </c>
      <c r="AA15" s="85">
        <v>424000</v>
      </c>
      <c r="AB15" s="85">
        <v>424000</v>
      </c>
      <c r="AC15" s="85">
        <v>424000</v>
      </c>
      <c r="AD15" s="85">
        <v>424000</v>
      </c>
      <c r="AE15" s="82">
        <v>436000</v>
      </c>
      <c r="AF15" s="85">
        <v>132000</v>
      </c>
      <c r="AG15" s="85">
        <v>132000</v>
      </c>
      <c r="AH15" s="85">
        <v>132000</v>
      </c>
      <c r="AI15" s="85">
        <v>132000</v>
      </c>
      <c r="AJ15" s="82">
        <v>467000</v>
      </c>
      <c r="AK15" s="85">
        <v>467000</v>
      </c>
      <c r="AL15" s="85">
        <v>467000</v>
      </c>
      <c r="AM15" s="85">
        <v>467000</v>
      </c>
      <c r="AN15" s="85">
        <v>467000</v>
      </c>
      <c r="AO15" s="82">
        <v>493885</v>
      </c>
      <c r="AP15" s="85">
        <v>493885</v>
      </c>
      <c r="AQ15" s="85">
        <v>493885</v>
      </c>
    </row>
    <row r="16" spans="1:43" s="3" customFormat="1">
      <c r="A16" s="84" t="s">
        <v>139</v>
      </c>
      <c r="B16" s="35"/>
      <c r="C16" s="35"/>
      <c r="D16" s="35"/>
      <c r="E16" s="35"/>
      <c r="F16" s="82">
        <v>234000</v>
      </c>
      <c r="G16" s="35">
        <v>234000</v>
      </c>
      <c r="H16" s="35">
        <v>234000</v>
      </c>
      <c r="I16" s="35">
        <v>234000</v>
      </c>
      <c r="J16" s="35">
        <v>234000</v>
      </c>
      <c r="K16" s="82">
        <v>234000</v>
      </c>
      <c r="L16" s="35">
        <v>234000</v>
      </c>
      <c r="M16" s="35">
        <v>234000</v>
      </c>
      <c r="N16" s="35">
        <v>234000</v>
      </c>
      <c r="O16" s="35">
        <v>234000</v>
      </c>
      <c r="P16" s="82">
        <v>234000</v>
      </c>
      <c r="Q16" s="35">
        <v>234000</v>
      </c>
      <c r="R16" s="35">
        <v>234000</v>
      </c>
      <c r="S16" s="35">
        <v>234000</v>
      </c>
      <c r="T16" s="35">
        <v>234000</v>
      </c>
      <c r="U16" s="82">
        <v>110000</v>
      </c>
      <c r="V16" s="35">
        <v>110000</v>
      </c>
      <c r="W16" s="35">
        <v>110000</v>
      </c>
      <c r="X16" s="35">
        <v>110000</v>
      </c>
      <c r="Y16" s="35">
        <v>110000</v>
      </c>
      <c r="Z16" s="82">
        <v>128000</v>
      </c>
      <c r="AA16" s="35">
        <v>128000</v>
      </c>
      <c r="AB16" s="35">
        <v>128000</v>
      </c>
      <c r="AC16" s="35">
        <v>128000</v>
      </c>
      <c r="AD16" s="35">
        <v>128000</v>
      </c>
      <c r="AE16" s="82">
        <v>76000</v>
      </c>
      <c r="AF16" s="35">
        <v>76000</v>
      </c>
      <c r="AG16" s="35">
        <v>76000</v>
      </c>
      <c r="AH16" s="35">
        <v>76000</v>
      </c>
      <c r="AI16" s="35">
        <v>76000</v>
      </c>
      <c r="AJ16" s="82">
        <v>67000</v>
      </c>
      <c r="AK16" s="35">
        <v>67000</v>
      </c>
      <c r="AL16" s="35">
        <v>67000</v>
      </c>
      <c r="AM16" s="35">
        <v>67000</v>
      </c>
      <c r="AN16" s="35">
        <v>67000</v>
      </c>
      <c r="AO16" s="82">
        <v>78808</v>
      </c>
      <c r="AP16" s="35">
        <v>78808</v>
      </c>
      <c r="AQ16" s="35">
        <v>78808</v>
      </c>
    </row>
    <row r="17" spans="1:43" s="3" customFormat="1">
      <c r="A17" s="84"/>
      <c r="B17" s="86"/>
      <c r="C17" s="86"/>
      <c r="D17" s="86"/>
      <c r="E17" s="86"/>
      <c r="F17" s="87"/>
      <c r="G17" s="85"/>
      <c r="H17" s="85"/>
      <c r="I17" s="85"/>
      <c r="J17" s="85"/>
      <c r="K17" s="87"/>
      <c r="L17" s="85"/>
      <c r="M17" s="85"/>
      <c r="N17" s="85"/>
      <c r="O17" s="85"/>
      <c r="P17" s="87"/>
      <c r="Q17" s="85"/>
      <c r="R17" s="85"/>
      <c r="S17" s="85"/>
      <c r="T17" s="85"/>
      <c r="U17" s="87"/>
      <c r="V17" s="85"/>
      <c r="W17" s="85"/>
      <c r="X17" s="85"/>
      <c r="Y17" s="85"/>
      <c r="Z17" s="82"/>
      <c r="AA17" s="85"/>
      <c r="AB17" s="85"/>
      <c r="AC17" s="85"/>
      <c r="AD17" s="85"/>
      <c r="AE17" s="82"/>
      <c r="AF17" s="85"/>
      <c r="AG17" s="85"/>
      <c r="AH17" s="85"/>
      <c r="AI17" s="85"/>
      <c r="AJ17" s="87"/>
      <c r="AK17" s="85"/>
      <c r="AL17" s="85"/>
      <c r="AM17" s="85"/>
      <c r="AN17" s="85"/>
      <c r="AO17" s="87"/>
      <c r="AP17" s="85"/>
      <c r="AQ17" s="85"/>
    </row>
    <row r="18" spans="1:43" s="3" customFormat="1">
      <c r="A18" s="84" t="s">
        <v>140</v>
      </c>
      <c r="B18" s="35"/>
      <c r="C18" s="35"/>
      <c r="D18" s="35"/>
      <c r="E18" s="35"/>
      <c r="F18" s="82">
        <v>2872000</v>
      </c>
      <c r="G18" s="35">
        <v>2872000</v>
      </c>
      <c r="H18" s="35">
        <v>2872000</v>
      </c>
      <c r="I18" s="35">
        <v>2872000</v>
      </c>
      <c r="J18" s="35">
        <v>2872000</v>
      </c>
      <c r="K18" s="82">
        <v>2675400</v>
      </c>
      <c r="L18" s="35">
        <v>2675400</v>
      </c>
      <c r="M18" s="35">
        <v>2675400</v>
      </c>
      <c r="N18" s="35">
        <v>2675400</v>
      </c>
      <c r="O18" s="35">
        <v>2675400</v>
      </c>
      <c r="P18" s="82">
        <v>2518000</v>
      </c>
      <c r="Q18" s="35">
        <v>2518000</v>
      </c>
      <c r="R18" s="35">
        <v>2518000</v>
      </c>
      <c r="S18" s="35">
        <v>2518000</v>
      </c>
      <c r="T18" s="35">
        <v>2518000</v>
      </c>
      <c r="U18" s="82">
        <v>3714000</v>
      </c>
      <c r="V18" s="35">
        <v>3714000</v>
      </c>
      <c r="W18" s="35">
        <v>3714000</v>
      </c>
      <c r="X18" s="35">
        <v>3714000</v>
      </c>
      <c r="Y18" s="35">
        <v>3714000</v>
      </c>
      <c r="Z18" s="82">
        <v>3868000</v>
      </c>
      <c r="AA18" s="35">
        <v>3868000</v>
      </c>
      <c r="AB18" s="35">
        <v>3868000</v>
      </c>
      <c r="AC18" s="35">
        <v>3868000</v>
      </c>
      <c r="AD18" s="35">
        <v>3868000</v>
      </c>
      <c r="AE18" s="82">
        <v>5419000</v>
      </c>
      <c r="AF18" s="35">
        <v>5419000</v>
      </c>
      <c r="AG18" s="35">
        <v>5419000</v>
      </c>
      <c r="AH18" s="35">
        <v>5419000</v>
      </c>
      <c r="AI18" s="35">
        <v>5419000</v>
      </c>
      <c r="AJ18" s="82">
        <v>5721000</v>
      </c>
      <c r="AK18" s="35">
        <v>5721000</v>
      </c>
      <c r="AL18" s="35">
        <v>5721000</v>
      </c>
      <c r="AM18" s="35">
        <v>5721000</v>
      </c>
      <c r="AN18" s="35">
        <v>5721000</v>
      </c>
      <c r="AO18" s="82">
        <v>6129000</v>
      </c>
      <c r="AP18" s="35">
        <v>6129000</v>
      </c>
      <c r="AQ18" s="35">
        <v>6129000</v>
      </c>
    </row>
    <row r="19" spans="1:43" s="3" customFormat="1">
      <c r="A19" s="84" t="s">
        <v>141</v>
      </c>
      <c r="B19" s="35"/>
      <c r="C19" s="35"/>
      <c r="D19" s="35"/>
      <c r="E19" s="35"/>
      <c r="F19" s="82">
        <v>8000000</v>
      </c>
      <c r="G19" s="85">
        <v>8000000</v>
      </c>
      <c r="H19" s="85">
        <v>8000000</v>
      </c>
      <c r="I19" s="85">
        <v>8000000</v>
      </c>
      <c r="J19" s="85">
        <v>8000000</v>
      </c>
      <c r="K19" s="82">
        <v>7785000</v>
      </c>
      <c r="L19" s="85">
        <v>7785000</v>
      </c>
      <c r="M19" s="85">
        <v>7785000</v>
      </c>
      <c r="N19" s="85">
        <v>7785000</v>
      </c>
      <c r="O19" s="85">
        <v>7785000</v>
      </c>
      <c r="P19" s="82">
        <v>7124000</v>
      </c>
      <c r="Q19" s="85">
        <v>7124000</v>
      </c>
      <c r="R19" s="85">
        <v>7124000</v>
      </c>
      <c r="S19" s="85">
        <v>7124000</v>
      </c>
      <c r="T19" s="85">
        <v>7124000</v>
      </c>
      <c r="U19" s="82">
        <v>7854000</v>
      </c>
      <c r="V19" s="85">
        <v>7854000</v>
      </c>
      <c r="W19" s="85">
        <v>7854000</v>
      </c>
      <c r="X19" s="85">
        <v>7854000</v>
      </c>
      <c r="Y19" s="85">
        <v>7854000</v>
      </c>
      <c r="Z19" s="82">
        <v>8137000</v>
      </c>
      <c r="AA19" s="85">
        <v>8137000</v>
      </c>
      <c r="AB19" s="85">
        <v>8137000</v>
      </c>
      <c r="AC19" s="85">
        <v>8137000</v>
      </c>
      <c r="AD19" s="85">
        <v>8137000</v>
      </c>
      <c r="AE19" s="82">
        <v>10386000</v>
      </c>
      <c r="AF19" s="85">
        <v>10386000</v>
      </c>
      <c r="AG19" s="85">
        <v>10386000</v>
      </c>
      <c r="AH19" s="85">
        <v>10386000</v>
      </c>
      <c r="AI19" s="85">
        <v>10386000</v>
      </c>
      <c r="AJ19" s="82">
        <v>10592000</v>
      </c>
      <c r="AK19" s="85">
        <v>10592000</v>
      </c>
      <c r="AL19" s="85">
        <v>10592000</v>
      </c>
      <c r="AM19" s="85">
        <v>10592000</v>
      </c>
      <c r="AN19" s="85">
        <v>10592000</v>
      </c>
      <c r="AO19" s="82">
        <v>12260000</v>
      </c>
      <c r="AP19" s="85">
        <v>12260000</v>
      </c>
      <c r="AQ19" s="85">
        <v>12260000</v>
      </c>
    </row>
    <row r="20" spans="1:43" s="3" customFormat="1">
      <c r="A20" s="84" t="s">
        <v>142</v>
      </c>
      <c r="B20" s="86"/>
      <c r="C20" s="86"/>
      <c r="D20" s="86"/>
      <c r="E20" s="86"/>
      <c r="F20" s="82">
        <v>4211000</v>
      </c>
      <c r="G20" s="35">
        <v>4211000</v>
      </c>
      <c r="H20" s="35">
        <v>4211000</v>
      </c>
      <c r="I20" s="35">
        <v>4211000</v>
      </c>
      <c r="J20" s="35">
        <v>4211000</v>
      </c>
      <c r="K20" s="82">
        <v>4211000</v>
      </c>
      <c r="L20" s="35">
        <v>4211000</v>
      </c>
      <c r="M20" s="35">
        <v>4211000</v>
      </c>
      <c r="N20" s="35">
        <v>4211000</v>
      </c>
      <c r="O20" s="35">
        <v>4211000</v>
      </c>
      <c r="P20" s="82">
        <v>4211000</v>
      </c>
      <c r="Q20" s="35">
        <v>4211000</v>
      </c>
      <c r="R20" s="35">
        <v>4211000</v>
      </c>
      <c r="S20" s="35">
        <v>4211000</v>
      </c>
      <c r="T20" s="35">
        <v>4211000</v>
      </c>
      <c r="U20" s="82">
        <v>2229000</v>
      </c>
      <c r="V20" s="35">
        <v>2229000</v>
      </c>
      <c r="W20" s="35">
        <v>2229000</v>
      </c>
      <c r="X20" s="35">
        <v>2229000</v>
      </c>
      <c r="Y20" s="35">
        <v>2229000</v>
      </c>
      <c r="Z20" s="82">
        <v>2224000</v>
      </c>
      <c r="AA20" s="35">
        <v>2224000</v>
      </c>
      <c r="AB20" s="35">
        <v>2224000</v>
      </c>
      <c r="AC20" s="35">
        <v>2224000</v>
      </c>
      <c r="AD20" s="35">
        <v>2224000</v>
      </c>
      <c r="AE20" s="82">
        <v>2276000</v>
      </c>
      <c r="AF20" s="35">
        <v>2276000</v>
      </c>
      <c r="AG20" s="35">
        <v>2276000</v>
      </c>
      <c r="AH20" s="35">
        <v>2276000</v>
      </c>
      <c r="AI20" s="35">
        <v>2276000</v>
      </c>
      <c r="AJ20" s="82">
        <v>2056000</v>
      </c>
      <c r="AK20" s="35">
        <v>2056000</v>
      </c>
      <c r="AL20" s="35">
        <v>2056000</v>
      </c>
      <c r="AM20" s="35">
        <v>2056000</v>
      </c>
      <c r="AN20" s="35">
        <v>2056000</v>
      </c>
      <c r="AO20" s="82">
        <v>2496000</v>
      </c>
      <c r="AP20" s="35">
        <v>2496000</v>
      </c>
      <c r="AQ20" s="35">
        <v>2496000</v>
      </c>
    </row>
    <row r="21" spans="1:43" s="3" customFormat="1">
      <c r="A21" s="84"/>
      <c r="B21" s="88"/>
      <c r="C21" s="88"/>
      <c r="D21" s="88"/>
      <c r="E21" s="88"/>
      <c r="F21" s="70"/>
      <c r="G21" s="89"/>
      <c r="H21" s="89"/>
      <c r="I21" s="89"/>
      <c r="K21" s="70"/>
      <c r="L21" s="20"/>
      <c r="M21" s="20"/>
      <c r="N21" s="20"/>
      <c r="O21" s="20"/>
      <c r="P21" s="82"/>
      <c r="U21" s="82"/>
      <c r="Z21" s="82"/>
      <c r="AE21" s="82"/>
      <c r="AJ21" s="82"/>
      <c r="AO21" s="82"/>
    </row>
    <row r="22" spans="1:43" s="90" customFormat="1">
      <c r="A22" s="81" t="s">
        <v>143</v>
      </c>
      <c r="B22" s="68"/>
      <c r="C22" s="68"/>
      <c r="D22" s="68"/>
      <c r="E22" s="68"/>
      <c r="F22" s="82"/>
      <c r="G22" s="83"/>
      <c r="H22" s="83"/>
      <c r="I22" s="83"/>
      <c r="J22" s="68">
        <v>153129</v>
      </c>
      <c r="K22" s="82">
        <v>153129</v>
      </c>
      <c r="L22" s="68">
        <v>160176</v>
      </c>
      <c r="M22" s="68">
        <v>187096</v>
      </c>
      <c r="N22" s="68">
        <v>207015</v>
      </c>
      <c r="O22" s="68">
        <v>206502</v>
      </c>
      <c r="P22" s="82">
        <v>760789</v>
      </c>
      <c r="Q22" s="68">
        <v>217559.1808494</v>
      </c>
      <c r="R22" s="68">
        <v>188112.47467999998</v>
      </c>
      <c r="S22" s="68">
        <v>227942.42366348801</v>
      </c>
      <c r="T22" s="68">
        <v>258084.93565</v>
      </c>
      <c r="U22" s="82">
        <v>891699.01484288799</v>
      </c>
      <c r="V22" s="68">
        <v>275665.52689999994</v>
      </c>
      <c r="W22" s="68">
        <v>298459</v>
      </c>
      <c r="X22" s="68">
        <v>300656.78700000001</v>
      </c>
      <c r="Y22" s="68">
        <v>295440.97014374996</v>
      </c>
      <c r="Z22" s="82">
        <v>1170222</v>
      </c>
      <c r="AA22" s="68">
        <v>298080</v>
      </c>
      <c r="AB22" s="68">
        <v>307197</v>
      </c>
      <c r="AC22" s="68">
        <v>313008</v>
      </c>
      <c r="AD22" s="68">
        <v>299544</v>
      </c>
      <c r="AE22" s="82">
        <v>1217829.47755</v>
      </c>
      <c r="AF22" s="68">
        <v>290397.40385</v>
      </c>
      <c r="AG22" s="68">
        <v>303824.00870000001</v>
      </c>
      <c r="AH22" s="68">
        <v>314146.78019999998</v>
      </c>
      <c r="AI22" s="68">
        <v>309044.02874999994</v>
      </c>
      <c r="AJ22" s="82">
        <v>1217412.2215</v>
      </c>
      <c r="AK22" s="68">
        <v>297923</v>
      </c>
      <c r="AL22" s="68">
        <v>302381.31229800003</v>
      </c>
      <c r="AM22" s="68">
        <v>307693.15940815001</v>
      </c>
      <c r="AN22" s="68">
        <v>311012.8248455</v>
      </c>
      <c r="AO22" s="82">
        <v>1219010.7744536502</v>
      </c>
      <c r="AP22" s="68">
        <v>295697.86355000001</v>
      </c>
      <c r="AQ22" s="68">
        <v>316042.28739999991</v>
      </c>
    </row>
    <row r="23" spans="1:43" s="90" customFormat="1">
      <c r="A23" s="81" t="s">
        <v>144</v>
      </c>
      <c r="B23" s="68"/>
      <c r="C23" s="68"/>
      <c r="D23" s="68"/>
      <c r="E23" s="68"/>
      <c r="F23" s="82"/>
      <c r="G23" s="83"/>
      <c r="H23" s="83"/>
      <c r="I23" s="83"/>
      <c r="J23" s="91">
        <v>146151</v>
      </c>
      <c r="K23" s="82">
        <v>146151</v>
      </c>
      <c r="L23" s="91">
        <v>159303</v>
      </c>
      <c r="M23" s="91">
        <v>201675</v>
      </c>
      <c r="N23" s="91">
        <v>223364</v>
      </c>
      <c r="O23" s="91">
        <v>231611</v>
      </c>
      <c r="P23" s="82">
        <v>815953</v>
      </c>
      <c r="Q23" s="91">
        <v>197233.372344</v>
      </c>
      <c r="R23" s="91">
        <v>211319.11424999998</v>
      </c>
      <c r="S23" s="91">
        <v>227176.58897248798</v>
      </c>
      <c r="T23" s="91">
        <v>260301.045636</v>
      </c>
      <c r="U23" s="82">
        <v>896030.12120248796</v>
      </c>
      <c r="V23" s="91">
        <v>273813.20550000004</v>
      </c>
      <c r="W23" s="91">
        <v>292712.39116</v>
      </c>
      <c r="X23" s="91">
        <v>309994.28023000003</v>
      </c>
      <c r="Y23" s="91">
        <v>290951.5075549999</v>
      </c>
      <c r="Z23" s="82">
        <v>1167471</v>
      </c>
      <c r="AA23" s="91">
        <v>302119</v>
      </c>
      <c r="AB23" s="91">
        <v>307159</v>
      </c>
      <c r="AC23" s="91">
        <v>313308</v>
      </c>
      <c r="AD23" s="91">
        <v>297117</v>
      </c>
      <c r="AE23" s="82">
        <v>1219702.7420979999</v>
      </c>
      <c r="AF23" s="91">
        <v>290682.93195</v>
      </c>
      <c r="AG23" s="91">
        <v>302833.50378800032</v>
      </c>
      <c r="AH23" s="91">
        <v>315126.91845200019</v>
      </c>
      <c r="AI23" s="91">
        <v>301819.08264999976</v>
      </c>
      <c r="AJ23" s="82">
        <v>1210462.4368400006</v>
      </c>
      <c r="AK23" s="91">
        <v>303144</v>
      </c>
      <c r="AL23" s="91">
        <v>303249.29832</v>
      </c>
      <c r="AM23" s="91">
        <v>309835.45168300014</v>
      </c>
      <c r="AN23" s="91">
        <v>312372.26777400007</v>
      </c>
      <c r="AO23" s="82">
        <v>1228601.0092810001</v>
      </c>
      <c r="AP23" s="91">
        <v>289209.72084199998</v>
      </c>
      <c r="AQ23" s="91">
        <v>308922.0109259999</v>
      </c>
    </row>
    <row r="24" spans="1:43" s="3" customFormat="1">
      <c r="A24" s="92"/>
      <c r="B24" s="35"/>
      <c r="C24" s="35"/>
      <c r="D24" s="35"/>
      <c r="E24" s="35"/>
      <c r="F24" s="70"/>
      <c r="G24" s="93"/>
      <c r="H24" s="93"/>
      <c r="I24" s="93"/>
      <c r="K24" s="70"/>
      <c r="P24" s="82"/>
      <c r="U24" s="82"/>
      <c r="Z24" s="82"/>
      <c r="AE24" s="82"/>
      <c r="AJ24" s="82"/>
      <c r="AO24" s="82"/>
    </row>
    <row r="25" spans="1:43" s="3" customFormat="1">
      <c r="A25" s="92" t="s">
        <v>145</v>
      </c>
      <c r="B25" s="35"/>
      <c r="C25" s="35"/>
      <c r="D25" s="35"/>
      <c r="E25" s="35"/>
      <c r="F25" s="70"/>
      <c r="G25" s="93"/>
      <c r="H25" s="93"/>
      <c r="I25" s="93"/>
      <c r="K25" s="70"/>
      <c r="P25" s="82"/>
      <c r="U25" s="82"/>
      <c r="Z25" s="82"/>
      <c r="AE25" s="82"/>
      <c r="AJ25" s="82"/>
      <c r="AO25" s="82"/>
    </row>
    <row r="26" spans="1:43" s="3" customFormat="1">
      <c r="A26" s="94" t="s">
        <v>146</v>
      </c>
      <c r="B26" s="35"/>
      <c r="C26" s="35"/>
      <c r="D26" s="35"/>
      <c r="E26" s="35"/>
      <c r="F26" s="95"/>
      <c r="G26" s="96"/>
      <c r="H26" s="96"/>
      <c r="I26" s="96"/>
      <c r="J26" s="97">
        <v>1.2999999999999999E-2</v>
      </c>
      <c r="K26" s="157">
        <v>1.3000000000000001E-2</v>
      </c>
      <c r="L26" s="97">
        <v>1.0700000000000001E-2</v>
      </c>
      <c r="M26" s="97">
        <v>1.3899999999999999E-2</v>
      </c>
      <c r="N26" s="97">
        <v>1.4800000000000001E-2</v>
      </c>
      <c r="O26" s="97">
        <v>1.5700000000000002E-2</v>
      </c>
      <c r="P26" s="157">
        <v>1.2800000000000001E-2</v>
      </c>
      <c r="Q26" s="97">
        <v>1.4316058067638098E-2</v>
      </c>
      <c r="R26" s="97">
        <v>1.46121096788621E-2</v>
      </c>
      <c r="S26" s="97">
        <v>1.5372332378461702E-2</v>
      </c>
      <c r="T26" s="97">
        <v>1.3577074343162202E-2</v>
      </c>
      <c r="U26" s="157">
        <v>1.4469393617031026E-2</v>
      </c>
      <c r="V26" s="97">
        <v>1.44840724674673E-2</v>
      </c>
      <c r="W26" s="97">
        <v>1.1629039972522799E-2</v>
      </c>
      <c r="X26" s="97">
        <v>1.2997604753581899E-2</v>
      </c>
      <c r="Y26" s="97">
        <v>1.6532396563717199E-2</v>
      </c>
      <c r="Z26" s="157">
        <v>1.3899999999999999E-2</v>
      </c>
      <c r="AA26" s="97">
        <v>1.47E-2</v>
      </c>
      <c r="AB26" s="97">
        <v>1.3299999999999999E-2</v>
      </c>
      <c r="AC26" s="97">
        <v>1.43E-2</v>
      </c>
      <c r="AD26" s="97">
        <v>1.61E-2</v>
      </c>
      <c r="AE26" s="157">
        <v>1.4591232111972401E-2</v>
      </c>
      <c r="AF26" s="97">
        <v>1.4659274241853201E-2</v>
      </c>
      <c r="AG26" s="97">
        <v>1.4657818235190601E-2</v>
      </c>
      <c r="AH26" s="97">
        <v>1.52853410845121E-2</v>
      </c>
      <c r="AI26" s="97">
        <v>1.57574888840025E-2</v>
      </c>
      <c r="AJ26" s="157">
        <v>1.5095728696812076E-2</v>
      </c>
      <c r="AK26" s="97">
        <v>1.5100000000000001E-2</v>
      </c>
      <c r="AL26" s="97">
        <v>1.4899009184705899E-2</v>
      </c>
      <c r="AM26" s="97">
        <v>1.5217803262212301E-2</v>
      </c>
      <c r="AN26" s="97">
        <v>1.48777950283681E-2</v>
      </c>
      <c r="AO26" s="157">
        <v>1.5033508990018001E-2</v>
      </c>
      <c r="AP26" s="97">
        <v>1.4773226933058299E-2</v>
      </c>
      <c r="AQ26" s="97">
        <v>1.58994633454108E-2</v>
      </c>
    </row>
    <row r="27" spans="1:43" s="3" customFormat="1">
      <c r="A27" s="94" t="s">
        <v>147</v>
      </c>
      <c r="B27" s="35"/>
      <c r="C27" s="35"/>
      <c r="D27" s="35"/>
      <c r="E27" s="35"/>
      <c r="F27" s="98"/>
      <c r="G27" s="96"/>
      <c r="H27" s="96"/>
      <c r="I27" s="96"/>
      <c r="J27" s="86">
        <v>0.66</v>
      </c>
      <c r="K27" s="98">
        <v>0.66</v>
      </c>
      <c r="L27" s="86">
        <v>0.66</v>
      </c>
      <c r="M27" s="86">
        <v>0.79</v>
      </c>
      <c r="N27" s="86">
        <v>0.89</v>
      </c>
      <c r="O27" s="86">
        <v>0.98</v>
      </c>
      <c r="P27" s="98">
        <v>0.77</v>
      </c>
      <c r="Q27" s="86">
        <v>0.81705961462439436</v>
      </c>
      <c r="R27" s="86">
        <v>0.98848661499535906</v>
      </c>
      <c r="S27" s="86">
        <v>1.0221856766855397</v>
      </c>
      <c r="T27" s="86">
        <v>0.78811974057944445</v>
      </c>
      <c r="U27" s="98">
        <v>0.90396291172118437</v>
      </c>
      <c r="V27" s="86">
        <v>0.91290316815348183</v>
      </c>
      <c r="W27" s="86">
        <v>0.6933973612840848</v>
      </c>
      <c r="X27" s="86">
        <v>0.79712309762377165</v>
      </c>
      <c r="Y27" s="86">
        <v>0.99371564545251523</v>
      </c>
      <c r="Z27" s="98">
        <v>0.85</v>
      </c>
      <c r="AA27" s="86">
        <v>0.91</v>
      </c>
      <c r="AB27" s="86">
        <v>0.82</v>
      </c>
      <c r="AC27" s="86">
        <v>0.81</v>
      </c>
      <c r="AD27" s="86">
        <v>0.89</v>
      </c>
      <c r="AE27" s="98">
        <v>0.85691660900875999</v>
      </c>
      <c r="AF27" s="86">
        <v>0.84988346206198895</v>
      </c>
      <c r="AG27" s="86">
        <v>0.81912012235758447</v>
      </c>
      <c r="AH27" s="86">
        <v>0.91424294405755979</v>
      </c>
      <c r="AI27" s="86">
        <v>0.89943803996999672</v>
      </c>
      <c r="AJ27" s="98">
        <v>0.87129821376341243</v>
      </c>
      <c r="AK27" s="86">
        <v>0.83</v>
      </c>
      <c r="AL27" s="86">
        <v>0.79374968721989325</v>
      </c>
      <c r="AM27" s="86">
        <v>0.85763539177578185</v>
      </c>
      <c r="AN27" s="86">
        <v>0.83379730127285079</v>
      </c>
      <c r="AO27" s="98">
        <v>0.82794404494048879</v>
      </c>
      <c r="AP27" s="86">
        <v>0.84276822862120715</v>
      </c>
      <c r="AQ27" s="86">
        <v>0.90458064388478177</v>
      </c>
    </row>
    <row r="28" spans="1:43" s="3" customFormat="1">
      <c r="A28" s="94" t="s">
        <v>148</v>
      </c>
      <c r="B28" s="35"/>
      <c r="C28" s="35"/>
      <c r="D28" s="35"/>
      <c r="E28" s="35"/>
      <c r="F28" s="98"/>
      <c r="G28" s="96"/>
      <c r="H28" s="96"/>
      <c r="I28" s="96"/>
      <c r="J28" s="86">
        <v>15.48</v>
      </c>
      <c r="K28" s="98">
        <v>15.48</v>
      </c>
      <c r="L28" s="86">
        <v>14.93</v>
      </c>
      <c r="M28" s="86">
        <v>19.98</v>
      </c>
      <c r="N28" s="86">
        <v>21.61</v>
      </c>
      <c r="O28" s="86">
        <v>22.54</v>
      </c>
      <c r="P28" s="98">
        <v>18.36</v>
      </c>
      <c r="Q28" s="86">
        <v>22.75162134003936</v>
      </c>
      <c r="R28" s="86">
        <v>22.387060746730345</v>
      </c>
      <c r="S28" s="86">
        <v>22.479263305847219</v>
      </c>
      <c r="T28" s="86">
        <v>20.663183594744567</v>
      </c>
      <c r="U28" s="98">
        <v>22.070282246840371</v>
      </c>
      <c r="V28" s="86">
        <v>19.670233877509048</v>
      </c>
      <c r="W28" s="86">
        <v>16.181055099497843</v>
      </c>
      <c r="X28" s="86">
        <v>18.575154119422475</v>
      </c>
      <c r="Y28" s="86">
        <v>21.506321157561963</v>
      </c>
      <c r="Z28" s="98">
        <v>18.96</v>
      </c>
      <c r="AA28" s="86">
        <v>18.95</v>
      </c>
      <c r="AB28" s="86">
        <v>17.14</v>
      </c>
      <c r="AC28" s="86">
        <v>18.079999999999998</v>
      </c>
      <c r="AD28" s="86">
        <v>21.47</v>
      </c>
      <c r="AE28" s="98">
        <v>18.8848391273559</v>
      </c>
      <c r="AF28" s="86">
        <v>19.359733121103101</v>
      </c>
      <c r="AG28" s="86">
        <v>19.601325983017698</v>
      </c>
      <c r="AH28" s="86">
        <v>21.497849035582647</v>
      </c>
      <c r="AI28" s="86">
        <v>21.690237048257242</v>
      </c>
      <c r="AJ28" s="98">
        <v>20.553512957398649</v>
      </c>
      <c r="AK28" s="86">
        <v>21.57</v>
      </c>
      <c r="AL28" s="86">
        <v>20.67403881680443</v>
      </c>
      <c r="AM28" s="86">
        <v>21.892577478647873</v>
      </c>
      <c r="AN28" s="86">
        <v>22.386211597079896</v>
      </c>
      <c r="AO28" s="98">
        <v>21.636599501198535</v>
      </c>
      <c r="AP28" s="86">
        <v>22.15653005377413</v>
      </c>
      <c r="AQ28" s="86">
        <v>22.309466360155152</v>
      </c>
    </row>
    <row r="29" spans="1:43" s="3" customFormat="1">
      <c r="A29" s="94"/>
      <c r="B29" s="35"/>
      <c r="C29" s="35"/>
      <c r="D29" s="35"/>
      <c r="E29" s="35"/>
      <c r="F29" s="98"/>
      <c r="G29" s="96"/>
      <c r="H29" s="96"/>
      <c r="I29" s="96"/>
      <c r="K29" s="98"/>
      <c r="P29" s="98"/>
      <c r="U29" s="98"/>
      <c r="Z29" s="98"/>
      <c r="AE29" s="98"/>
      <c r="AJ29" s="98"/>
      <c r="AO29" s="98"/>
    </row>
    <row r="30" spans="1:43" s="3" customFormat="1">
      <c r="A30" s="92" t="s">
        <v>149</v>
      </c>
      <c r="B30" s="35"/>
      <c r="C30" s="35"/>
      <c r="D30" s="35"/>
      <c r="E30" s="35"/>
      <c r="F30" s="82"/>
      <c r="G30" s="93"/>
      <c r="H30" s="93"/>
      <c r="I30" s="93"/>
      <c r="K30" s="82"/>
      <c r="P30" s="82"/>
      <c r="R30" s="99"/>
      <c r="U30" s="82"/>
      <c r="W30" s="99"/>
      <c r="Z30" s="82"/>
      <c r="AE30" s="82"/>
      <c r="AJ30" s="82"/>
      <c r="AO30" s="82"/>
    </row>
    <row r="31" spans="1:43" s="3" customFormat="1">
      <c r="A31" s="94" t="s">
        <v>146</v>
      </c>
      <c r="B31" s="35"/>
      <c r="C31" s="35"/>
      <c r="D31" s="35"/>
      <c r="E31" s="35"/>
      <c r="F31" s="100"/>
      <c r="G31" s="96"/>
      <c r="H31" s="96"/>
      <c r="I31" s="96"/>
      <c r="J31" s="88">
        <v>0.86399999999999999</v>
      </c>
      <c r="K31" s="100">
        <v>0.8640000000000001</v>
      </c>
      <c r="L31" s="88">
        <v>0.86699999999999999</v>
      </c>
      <c r="M31" s="88">
        <v>0.88</v>
      </c>
      <c r="N31" s="88">
        <v>0.87599999999999989</v>
      </c>
      <c r="O31" s="88">
        <v>0.89</v>
      </c>
      <c r="P31" s="100">
        <v>0.80100000000000005</v>
      </c>
      <c r="Q31" s="88">
        <v>0.90957431830728963</v>
      </c>
      <c r="R31" s="88">
        <v>0.90649931266802153</v>
      </c>
      <c r="S31" s="88">
        <v>0.89856777734462867</v>
      </c>
      <c r="T31" s="88">
        <v>0.91276747443240058</v>
      </c>
      <c r="U31" s="100">
        <v>0.90685222068808513</v>
      </c>
      <c r="V31" s="88">
        <v>0.90921383634961239</v>
      </c>
      <c r="W31" s="88">
        <v>0.90413119570463518</v>
      </c>
      <c r="X31" s="88">
        <v>0.90580169167531988</v>
      </c>
      <c r="Y31" s="88">
        <v>0.90817065663944818</v>
      </c>
      <c r="Z31" s="100">
        <v>0.90700000000000003</v>
      </c>
      <c r="AA31" s="88">
        <v>0.92300000000000004</v>
      </c>
      <c r="AB31" s="88">
        <v>0.90900000000000003</v>
      </c>
      <c r="AC31" s="88">
        <v>0.91</v>
      </c>
      <c r="AD31" s="88">
        <v>0.90700000000000003</v>
      </c>
      <c r="AE31" s="100">
        <v>0.91213541402852405</v>
      </c>
      <c r="AF31" s="88">
        <v>0.91157913034135196</v>
      </c>
      <c r="AG31" s="88">
        <v>0.90507474164780766</v>
      </c>
      <c r="AH31" s="88">
        <v>0.90635046357422089</v>
      </c>
      <c r="AI31" s="88">
        <v>0.91816589143337801</v>
      </c>
      <c r="AJ31" s="100">
        <v>0.91023300821150943</v>
      </c>
      <c r="AK31" s="88">
        <v>0.90200000000000002</v>
      </c>
      <c r="AL31" s="88">
        <v>0.8963416189305754</v>
      </c>
      <c r="AM31" s="88">
        <v>0.91453794595276705</v>
      </c>
      <c r="AN31" s="88">
        <v>0.91857130379168672</v>
      </c>
      <c r="AO31" s="100">
        <v>0.9079057819700892</v>
      </c>
      <c r="AP31" s="88">
        <v>0.89736597559590425</v>
      </c>
      <c r="AQ31" s="88">
        <v>0.91644493695306928</v>
      </c>
    </row>
    <row r="32" spans="1:43" s="3" customFormat="1">
      <c r="A32" s="94" t="s">
        <v>150</v>
      </c>
      <c r="B32" s="35"/>
      <c r="C32" s="35"/>
      <c r="D32" s="35"/>
      <c r="E32" s="35"/>
      <c r="F32" s="100"/>
      <c r="G32" s="96"/>
      <c r="H32" s="96"/>
      <c r="I32" s="96"/>
      <c r="J32" s="88">
        <v>0.69599999999999995</v>
      </c>
      <c r="K32" s="100">
        <v>0.69599999999999995</v>
      </c>
      <c r="L32" s="88">
        <v>0.74199999999999999</v>
      </c>
      <c r="M32" s="88">
        <v>0.74900000000000011</v>
      </c>
      <c r="N32" s="88">
        <v>0.76900000000000002</v>
      </c>
      <c r="O32" s="88">
        <v>0.78500000000000003</v>
      </c>
      <c r="P32" s="100">
        <v>0.69499999999999995</v>
      </c>
      <c r="Q32" s="88">
        <v>0.76439656664789268</v>
      </c>
      <c r="R32" s="88">
        <v>0.75460532455421414</v>
      </c>
      <c r="S32" s="88">
        <v>0.78751023112836405</v>
      </c>
      <c r="T32" s="88">
        <v>0.79331381724046779</v>
      </c>
      <c r="U32" s="100">
        <v>0.77495648489273461</v>
      </c>
      <c r="V32" s="88">
        <v>0.80029492931715329</v>
      </c>
      <c r="W32" s="88">
        <v>0.78414614507256564</v>
      </c>
      <c r="X32" s="88">
        <v>0.80560446482807246</v>
      </c>
      <c r="Y32" s="88">
        <v>0.80160293128574012</v>
      </c>
      <c r="Z32" s="100">
        <v>0.79800000000000004</v>
      </c>
      <c r="AA32" s="88">
        <v>0.80700000000000005</v>
      </c>
      <c r="AB32" s="88">
        <v>0.79600000000000004</v>
      </c>
      <c r="AC32" s="88">
        <v>0.81599999999999995</v>
      </c>
      <c r="AD32" s="88">
        <v>0.81400000000000006</v>
      </c>
      <c r="AE32" s="100">
        <v>0.80804113407806599</v>
      </c>
      <c r="AF32" s="88">
        <v>0.82747002729761898</v>
      </c>
      <c r="AG32" s="88">
        <v>0.81246561804854223</v>
      </c>
      <c r="AH32" s="88">
        <v>0.80214937522290741</v>
      </c>
      <c r="AI32" s="88">
        <v>0.8095514561280609</v>
      </c>
      <c r="AJ32" s="100">
        <v>0.81265649566398035</v>
      </c>
      <c r="AK32" s="88">
        <v>0.80900000000000005</v>
      </c>
      <c r="AL32" s="88">
        <v>0.79838787930377053</v>
      </c>
      <c r="AM32" s="88">
        <v>0.80715703265983263</v>
      </c>
      <c r="AN32" s="88">
        <v>0.83409676636756658</v>
      </c>
      <c r="AO32" s="100">
        <v>0.81230746727837899</v>
      </c>
      <c r="AP32" s="88">
        <v>0.81232730022667943</v>
      </c>
      <c r="AQ32" s="88">
        <v>0.83051540128249979</v>
      </c>
    </row>
    <row r="33" spans="1:43" s="3" customFormat="1">
      <c r="A33" s="94" t="s">
        <v>151</v>
      </c>
      <c r="B33" s="35"/>
      <c r="C33" s="35"/>
      <c r="D33" s="35"/>
      <c r="E33" s="35"/>
      <c r="F33" s="100"/>
      <c r="G33" s="96"/>
      <c r="H33" s="96"/>
      <c r="I33" s="96"/>
      <c r="J33" s="88">
        <v>0.56499999999999995</v>
      </c>
      <c r="K33" s="100">
        <v>0.56499999999999995</v>
      </c>
      <c r="L33" s="88">
        <v>0.54600000000000004</v>
      </c>
      <c r="M33" s="88">
        <v>0.57899999999999996</v>
      </c>
      <c r="N33" s="88">
        <v>0.60199999999999998</v>
      </c>
      <c r="O33" s="88">
        <v>0.61899999999999999</v>
      </c>
      <c r="P33" s="100">
        <v>0.53800000000000003</v>
      </c>
      <c r="Q33" s="88">
        <v>0.60806695334594851</v>
      </c>
      <c r="R33" s="88">
        <v>0.60239030303815311</v>
      </c>
      <c r="S33" s="88">
        <v>0.61474246786815312</v>
      </c>
      <c r="T33" s="88">
        <v>0.59382820659369284</v>
      </c>
      <c r="U33" s="100">
        <v>0.60475698271148692</v>
      </c>
      <c r="V33" s="88">
        <v>0.60727022727285795</v>
      </c>
      <c r="W33" s="88">
        <v>0.55177426782059424</v>
      </c>
      <c r="X33" s="88">
        <v>0.57328801764445225</v>
      </c>
      <c r="Y33" s="88">
        <v>0.61417464287929235</v>
      </c>
      <c r="Z33" s="100">
        <v>0.58599999999999997</v>
      </c>
      <c r="AA33" s="88">
        <v>0.621</v>
      </c>
      <c r="AB33" s="88">
        <v>0.60899999999999999</v>
      </c>
      <c r="AC33" s="88">
        <v>0.621</v>
      </c>
      <c r="AD33" s="88">
        <v>0.66</v>
      </c>
      <c r="AE33" s="100">
        <v>0.62738254906979696</v>
      </c>
      <c r="AF33" s="88">
        <v>0.656079228886288</v>
      </c>
      <c r="AG33" s="88">
        <v>0.63191286955177317</v>
      </c>
      <c r="AH33" s="88">
        <v>0.6280992875196395</v>
      </c>
      <c r="AI33" s="88">
        <v>0.6209595493919744</v>
      </c>
      <c r="AJ33" s="100">
        <v>0.63399229367321275</v>
      </c>
      <c r="AK33" s="88">
        <v>0.64300000000000002</v>
      </c>
      <c r="AL33" s="88">
        <v>0.59734928910399854</v>
      </c>
      <c r="AM33" s="88">
        <v>0.62978151901353474</v>
      </c>
      <c r="AN33" s="88">
        <v>0.64990452139372556</v>
      </c>
      <c r="AO33" s="100">
        <v>0.63026246614900727</v>
      </c>
      <c r="AP33" s="88">
        <v>0.63444381740143885</v>
      </c>
      <c r="AQ33" s="88">
        <v>0.64666938412764863</v>
      </c>
    </row>
    <row r="34" spans="1:43" s="3" customFormat="1">
      <c r="A34" s="94"/>
      <c r="B34" s="35"/>
      <c r="C34" s="35"/>
      <c r="D34" s="35"/>
      <c r="E34" s="35"/>
      <c r="F34" s="70"/>
      <c r="G34" s="96"/>
      <c r="H34" s="96"/>
      <c r="I34" s="96"/>
      <c r="K34" s="70"/>
      <c r="P34" s="101"/>
      <c r="U34" s="101"/>
      <c r="Z34" s="101"/>
      <c r="AE34" s="101"/>
      <c r="AJ34" s="101"/>
      <c r="AO34" s="101"/>
    </row>
    <row r="35" spans="1:43" s="3" customFormat="1">
      <c r="A35" s="81" t="s">
        <v>152</v>
      </c>
      <c r="B35" s="35"/>
      <c r="C35" s="35"/>
      <c r="D35" s="35"/>
      <c r="E35" s="61"/>
      <c r="F35" s="70"/>
      <c r="G35" s="83"/>
      <c r="H35" s="83"/>
      <c r="I35" s="83"/>
      <c r="K35" s="70"/>
      <c r="P35" s="101"/>
      <c r="U35" s="101"/>
      <c r="Z35" s="101"/>
      <c r="AE35" s="101"/>
      <c r="AJ35" s="101"/>
      <c r="AO35" s="101"/>
    </row>
    <row r="36" spans="1:43" s="3" customFormat="1">
      <c r="A36" s="94" t="s">
        <v>123</v>
      </c>
      <c r="B36" s="27"/>
      <c r="C36" s="27"/>
      <c r="D36" s="27"/>
      <c r="E36" s="27"/>
      <c r="F36" s="71"/>
      <c r="G36" s="96"/>
      <c r="H36" s="96"/>
      <c r="I36" s="96"/>
      <c r="J36" s="35">
        <v>6289</v>
      </c>
      <c r="K36" s="71">
        <v>6289</v>
      </c>
      <c r="L36" s="35">
        <v>5857</v>
      </c>
      <c r="M36" s="35">
        <v>9578</v>
      </c>
      <c r="N36" s="35">
        <v>12119</v>
      </c>
      <c r="O36" s="35">
        <v>14842</v>
      </c>
      <c r="P36" s="71">
        <v>42396</v>
      </c>
      <c r="Q36" s="35">
        <v>12121.537203850705</v>
      </c>
      <c r="R36" s="35">
        <v>13032.812999999998</v>
      </c>
      <c r="S36" s="35">
        <v>14268.074077180474</v>
      </c>
      <c r="T36" s="35">
        <v>14368.609949000002</v>
      </c>
      <c r="U36" s="71">
        <v>14368.609949000002</v>
      </c>
      <c r="V36" s="35">
        <v>16591.693619192429</v>
      </c>
      <c r="W36" s="35">
        <v>13869</v>
      </c>
      <c r="X36" s="35">
        <v>17146.300730808962</v>
      </c>
      <c r="Y36" s="35">
        <v>19456.198597477269</v>
      </c>
      <c r="Z36" s="71">
        <v>67063</v>
      </c>
      <c r="AA36" s="35">
        <v>18938</v>
      </c>
      <c r="AB36" s="35">
        <v>17659</v>
      </c>
      <c r="AC36" s="35">
        <v>18644</v>
      </c>
      <c r="AD36" s="35">
        <v>20384</v>
      </c>
      <c r="AE36" s="71">
        <v>75625.071931965998</v>
      </c>
      <c r="AF36" s="35">
        <v>17500.7354848957</v>
      </c>
      <c r="AG36" s="35">
        <v>17224.562805135058</v>
      </c>
      <c r="AH36" s="35">
        <v>19277.976231134944</v>
      </c>
      <c r="AI36" s="35">
        <v>18969.82050778234</v>
      </c>
      <c r="AJ36" s="71">
        <v>72973.095028948039</v>
      </c>
      <c r="AK36" s="35">
        <v>18933</v>
      </c>
      <c r="AL36" s="35">
        <v>18831.30980660169</v>
      </c>
      <c r="AM36" s="35">
        <v>20033.123389334265</v>
      </c>
      <c r="AN36" s="35">
        <v>19842.370035335742</v>
      </c>
      <c r="AO36" s="71">
        <v>77639.853671227655</v>
      </c>
      <c r="AP36" s="35">
        <v>18848.452241470211</v>
      </c>
      <c r="AQ36" s="35">
        <v>21577.771852514103</v>
      </c>
    </row>
    <row r="37" spans="1:43" s="3" customFormat="1">
      <c r="A37" s="94" t="s">
        <v>153</v>
      </c>
      <c r="B37" s="27"/>
      <c r="C37" s="27"/>
      <c r="D37" s="27"/>
      <c r="E37" s="27"/>
      <c r="F37" s="102"/>
      <c r="G37" s="96"/>
      <c r="H37" s="96"/>
      <c r="I37" s="96"/>
      <c r="J37" s="88">
        <v>0.26300000000000001</v>
      </c>
      <c r="K37" s="102">
        <v>0.26300000000000001</v>
      </c>
      <c r="L37" s="88">
        <v>0.253</v>
      </c>
      <c r="M37" s="88">
        <v>0.255</v>
      </c>
      <c r="N37" s="88">
        <v>0.23899999999999999</v>
      </c>
      <c r="O37" s="88">
        <v>0.21899999999999997</v>
      </c>
      <c r="P37" s="102">
        <v>0.187</v>
      </c>
      <c r="Q37" s="88">
        <v>0.21208910858305183</v>
      </c>
      <c r="R37" s="88">
        <v>0.21451412024403332</v>
      </c>
      <c r="S37" s="88">
        <v>0.22000950814182491</v>
      </c>
      <c r="T37" s="88">
        <v>0.22443998577286536</v>
      </c>
      <c r="U37" s="102">
        <v>0.21776318068544387</v>
      </c>
      <c r="V37" s="88">
        <v>0.21723080603775888</v>
      </c>
      <c r="W37" s="88">
        <v>0.22193634810711724</v>
      </c>
      <c r="X37" s="88">
        <v>0.21289740874891946</v>
      </c>
      <c r="Y37" s="88">
        <v>0.22449539780037336</v>
      </c>
      <c r="Z37" s="102">
        <v>0.219</v>
      </c>
      <c r="AA37" s="88">
        <v>0.216</v>
      </c>
      <c r="AB37" s="88">
        <v>0.21099999999999999</v>
      </c>
      <c r="AC37" s="88">
        <v>0.21899999999999997</v>
      </c>
      <c r="AD37" s="88">
        <v>0.21299999999999999</v>
      </c>
      <c r="AE37" s="102">
        <v>0.21476953681199301</v>
      </c>
      <c r="AF37" s="88">
        <v>0.22203457154103401</v>
      </c>
      <c r="AG37" s="88">
        <v>0.23324562586487904</v>
      </c>
      <c r="AH37" s="88">
        <v>0.22660529536027776</v>
      </c>
      <c r="AI37" s="88">
        <v>0.23024409182137309</v>
      </c>
      <c r="AJ37" s="102">
        <v>0.22802243515650789</v>
      </c>
      <c r="AK37" s="88">
        <v>0.21879999999999999</v>
      </c>
      <c r="AL37" s="88">
        <v>0.21515685518536237</v>
      </c>
      <c r="AM37" s="88">
        <v>0.21534143111752257</v>
      </c>
      <c r="AN37" s="88">
        <v>0.21517050614769118</v>
      </c>
      <c r="AO37" s="102">
        <v>0.21609399285085146</v>
      </c>
      <c r="AP37" s="88">
        <v>0.20362458596898922</v>
      </c>
      <c r="AQ37" s="88">
        <v>0.20856775991338733</v>
      </c>
    </row>
    <row r="38" spans="1:43" s="3" customFormat="1" ht="16.2" customHeight="1">
      <c r="A38" s="94" t="s">
        <v>154</v>
      </c>
      <c r="B38" s="27"/>
      <c r="C38" s="27"/>
      <c r="D38" s="27"/>
      <c r="E38" s="27"/>
      <c r="F38" s="103"/>
      <c r="G38" s="96"/>
      <c r="H38" s="96"/>
      <c r="I38" s="96"/>
      <c r="J38" s="86">
        <v>9.3000000000000007</v>
      </c>
      <c r="K38" s="103">
        <v>9.3000000000000007</v>
      </c>
      <c r="L38" s="86">
        <v>12.7</v>
      </c>
      <c r="M38" s="86">
        <v>12.1</v>
      </c>
      <c r="N38" s="86">
        <v>12.5</v>
      </c>
      <c r="O38" s="86">
        <v>12</v>
      </c>
      <c r="P38" s="103">
        <v>9.6999999999999993</v>
      </c>
      <c r="Q38" s="86">
        <v>10.166864388264941</v>
      </c>
      <c r="R38" s="86">
        <v>12.089843828036203</v>
      </c>
      <c r="S38" s="86">
        <v>12.819813568384324</v>
      </c>
      <c r="T38" s="86">
        <v>11.322881708280365</v>
      </c>
      <c r="U38" s="103">
        <v>46.399403492965831</v>
      </c>
      <c r="V38" s="86">
        <v>12.044581736476605</v>
      </c>
      <c r="W38" s="86">
        <v>11.483379325905025</v>
      </c>
      <c r="X38" s="86">
        <v>11.616625172506916</v>
      </c>
      <c r="Y38" s="86">
        <v>11.90231828058889</v>
      </c>
      <c r="Z38" s="103">
        <v>11.8</v>
      </c>
      <c r="AA38" s="86">
        <v>11.7</v>
      </c>
      <c r="AB38" s="86">
        <v>11.4</v>
      </c>
      <c r="AC38" s="86">
        <v>11.1</v>
      </c>
      <c r="AD38" s="86">
        <v>10.5</v>
      </c>
      <c r="AE38" s="103">
        <v>11.1648140891306</v>
      </c>
      <c r="AF38" s="86">
        <v>11.686442320039101</v>
      </c>
      <c r="AG38" s="86">
        <v>11.700258911839049</v>
      </c>
      <c r="AH38" s="86">
        <v>11.992001886342866</v>
      </c>
      <c r="AI38" s="86">
        <v>11.576933032643224</v>
      </c>
      <c r="AJ38" s="103">
        <v>11.74</v>
      </c>
      <c r="AK38" s="86">
        <v>10.71</v>
      </c>
      <c r="AL38" s="86">
        <v>10.199610641805565</v>
      </c>
      <c r="AM38" s="86">
        <v>10.710393417041015</v>
      </c>
      <c r="AN38" s="86">
        <v>10.951721650725705</v>
      </c>
      <c r="AO38" s="103">
        <v>10.647582671875513</v>
      </c>
      <c r="AP38" s="86">
        <v>10.519027507188</v>
      </c>
      <c r="AQ38" s="86">
        <v>10.755013043095245</v>
      </c>
    </row>
    <row r="39" spans="1:43" s="3" customFormat="1">
      <c r="A39" s="94" t="s">
        <v>155</v>
      </c>
      <c r="B39" s="35"/>
      <c r="C39" s="35"/>
      <c r="D39" s="35"/>
      <c r="E39" s="35"/>
      <c r="F39" s="103"/>
      <c r="G39" s="96"/>
      <c r="H39" s="96"/>
      <c r="I39" s="96"/>
      <c r="J39" s="86">
        <v>225.2</v>
      </c>
      <c r="K39" s="103">
        <v>225.2</v>
      </c>
      <c r="L39" s="86">
        <v>216.5</v>
      </c>
      <c r="M39" s="86">
        <v>234.5</v>
      </c>
      <c r="N39" s="86">
        <v>237.9</v>
      </c>
      <c r="O39" s="86">
        <v>217.7</v>
      </c>
      <c r="P39" s="103">
        <v>179</v>
      </c>
      <c r="Q39" s="86">
        <v>225.00115542435211</v>
      </c>
      <c r="R39" s="86">
        <v>218.71687414681699</v>
      </c>
      <c r="S39" s="86">
        <v>221.00044284238345</v>
      </c>
      <c r="T39" s="86">
        <v>222.5541032830364</v>
      </c>
      <c r="U39" s="103">
        <v>887.27257569658889</v>
      </c>
      <c r="V39" s="86">
        <v>197.15086101346222</v>
      </c>
      <c r="W39" s="86">
        <v>188.97172980487295</v>
      </c>
      <c r="X39" s="86">
        <v>192.45998963392722</v>
      </c>
      <c r="Y39" s="86">
        <v>197.41694066980395</v>
      </c>
      <c r="Z39" s="103">
        <v>194.3</v>
      </c>
      <c r="AA39" s="86">
        <v>187.9</v>
      </c>
      <c r="AB39" s="86">
        <v>181.6</v>
      </c>
      <c r="AC39" s="86">
        <v>188.4</v>
      </c>
      <c r="AD39" s="86">
        <v>207.1</v>
      </c>
      <c r="AE39" s="103">
        <v>191.73787798952901</v>
      </c>
      <c r="AF39" s="86">
        <v>210.93437544940801</v>
      </c>
      <c r="AG39" s="86">
        <v>218.01000090350752</v>
      </c>
      <c r="AH39" s="86">
        <v>221.03799255813252</v>
      </c>
      <c r="AI39" s="86">
        <v>214.34877102753327</v>
      </c>
      <c r="AJ39" s="103">
        <v>864.33113993858171</v>
      </c>
      <c r="AK39" s="86">
        <v>222.57600380889861</v>
      </c>
      <c r="AL39" s="86">
        <v>198.94173143458326</v>
      </c>
      <c r="AM39" s="86">
        <v>213.34858343309861</v>
      </c>
      <c r="AN39" s="86">
        <v>229.15196320475897</v>
      </c>
      <c r="AO39" s="103">
        <v>216.14327998470262</v>
      </c>
      <c r="AP39" s="86">
        <v>216.00832679276638</v>
      </c>
      <c r="AQ39" s="86">
        <v>206.58708571606726</v>
      </c>
    </row>
    <row r="40" spans="1:43" s="3" customFormat="1">
      <c r="A40" s="94" t="s">
        <v>159</v>
      </c>
      <c r="B40" s="27"/>
      <c r="C40" s="27"/>
      <c r="D40" s="27"/>
      <c r="E40" s="27"/>
      <c r="F40" s="71"/>
      <c r="G40" s="96"/>
      <c r="H40" s="96"/>
      <c r="I40" s="96"/>
      <c r="J40" s="35">
        <v>1445</v>
      </c>
      <c r="K40" s="71">
        <v>1445</v>
      </c>
      <c r="L40" s="35">
        <v>3381</v>
      </c>
      <c r="M40" s="35">
        <v>5251</v>
      </c>
      <c r="N40" s="35">
        <v>6392</v>
      </c>
      <c r="O40" s="35">
        <v>7158</v>
      </c>
      <c r="P40" s="71">
        <v>22181</v>
      </c>
      <c r="Q40" s="35">
        <v>5668</v>
      </c>
      <c r="R40" s="35">
        <v>6045.1876362257599</v>
      </c>
      <c r="S40" s="35">
        <v>6920.5490089280311</v>
      </c>
      <c r="T40" s="35">
        <v>7109.6583421945907</v>
      </c>
      <c r="U40" s="71">
        <v>25743.394987348383</v>
      </c>
      <c r="V40" s="35">
        <v>11692.372451616342</v>
      </c>
      <c r="W40" s="35">
        <v>9460.152332083886</v>
      </c>
      <c r="X40" s="35">
        <v>8047.7587521255518</v>
      </c>
      <c r="Y40" s="35">
        <v>9629.4075930087492</v>
      </c>
      <c r="Z40" s="71">
        <v>32409</v>
      </c>
      <c r="AA40" s="35">
        <v>12596</v>
      </c>
      <c r="AB40" s="35">
        <v>11591</v>
      </c>
      <c r="AC40" s="35">
        <v>12914</v>
      </c>
      <c r="AD40" s="35">
        <v>13666.2</v>
      </c>
      <c r="AE40" s="71">
        <v>50767.575943209398</v>
      </c>
      <c r="AF40" s="35">
        <v>12264.689173480599</v>
      </c>
      <c r="AG40" s="35">
        <v>12947.169658178953</v>
      </c>
      <c r="AH40" s="35">
        <v>14289.443225222618</v>
      </c>
      <c r="AI40" s="35">
        <v>14244.00010584566</v>
      </c>
      <c r="AJ40" s="71">
        <v>53745.30216272785</v>
      </c>
      <c r="AK40" s="35">
        <v>13472.678383152641</v>
      </c>
      <c r="AL40" s="35">
        <v>12973.273582307373</v>
      </c>
      <c r="AM40" s="35">
        <v>14604.913716837382</v>
      </c>
      <c r="AN40" s="35">
        <v>15002.320354791314</v>
      </c>
      <c r="AO40" s="71">
        <v>56053.186037088708</v>
      </c>
      <c r="AP40" s="35">
        <v>13718.480292903147</v>
      </c>
      <c r="AQ40" s="35">
        <v>9921.7325614733272</v>
      </c>
    </row>
    <row r="41" spans="1:43" s="3" customFormat="1">
      <c r="A41" s="94" t="s">
        <v>291</v>
      </c>
      <c r="B41" s="27"/>
      <c r="C41" s="27"/>
      <c r="D41" s="27"/>
      <c r="E41" s="27"/>
      <c r="F41" s="71"/>
      <c r="G41" s="96"/>
      <c r="H41" s="96"/>
      <c r="I41" s="96"/>
      <c r="K41" s="71"/>
      <c r="P41" s="101"/>
      <c r="U41" s="101"/>
      <c r="Z41" s="101"/>
      <c r="AE41" s="101"/>
      <c r="AJ41" s="101"/>
      <c r="AO41" s="101"/>
      <c r="AQ41" s="35">
        <v>57.855985342176496</v>
      </c>
    </row>
    <row r="42" spans="1:43" s="3" customFormat="1">
      <c r="A42" s="94"/>
      <c r="B42" s="27"/>
      <c r="C42" s="27"/>
      <c r="D42" s="27"/>
      <c r="E42" s="27"/>
      <c r="F42" s="71"/>
      <c r="G42" s="96"/>
      <c r="H42" s="96"/>
      <c r="I42" s="96"/>
      <c r="K42" s="71"/>
      <c r="P42" s="101"/>
      <c r="U42" s="101"/>
      <c r="Z42" s="101"/>
      <c r="AE42" s="101"/>
      <c r="AJ42" s="101"/>
      <c r="AO42" s="101"/>
    </row>
    <row r="43" spans="1:43" s="90" customFormat="1">
      <c r="A43" s="81" t="s">
        <v>156</v>
      </c>
      <c r="B43" s="51"/>
      <c r="C43" s="51"/>
      <c r="D43" s="51"/>
      <c r="E43" s="51"/>
      <c r="F43" s="69"/>
      <c r="G43" s="83"/>
      <c r="H43" s="83"/>
      <c r="I43" s="83"/>
      <c r="J43" s="68"/>
      <c r="K43" s="69"/>
      <c r="L43" s="68">
        <v>10181</v>
      </c>
      <c r="M43" s="68">
        <v>15769</v>
      </c>
      <c r="N43" s="68">
        <v>17290</v>
      </c>
      <c r="O43" s="68">
        <v>19953</v>
      </c>
      <c r="P43" s="82">
        <v>63193</v>
      </c>
      <c r="Q43" s="68">
        <v>13768.454893587659</v>
      </c>
      <c r="R43" s="68">
        <v>14748</v>
      </c>
      <c r="S43" s="68">
        <v>17909.118522637011</v>
      </c>
      <c r="T43" s="68">
        <v>19073.024631487591</v>
      </c>
      <c r="U43" s="82">
        <v>65498.598047712258</v>
      </c>
      <c r="V43" s="68">
        <v>25012.833338028431</v>
      </c>
      <c r="W43" s="68">
        <v>22590.468663196505</v>
      </c>
      <c r="X43" s="68">
        <v>26744.700865121191</v>
      </c>
      <c r="Y43" s="68">
        <v>32901.213152115342</v>
      </c>
      <c r="Z43" s="82">
        <v>107249.21601846148</v>
      </c>
      <c r="AA43" s="68">
        <v>30393</v>
      </c>
      <c r="AB43" s="68">
        <v>26352</v>
      </c>
      <c r="AC43" s="68">
        <v>26196</v>
      </c>
      <c r="AD43" s="68">
        <v>28591</v>
      </c>
      <c r="AE43" s="82">
        <v>111532</v>
      </c>
      <c r="AF43" s="68">
        <v>26461.9648579231</v>
      </c>
      <c r="AG43" s="68">
        <v>25191.637959905016</v>
      </c>
      <c r="AH43" s="68">
        <v>27932.599470704001</v>
      </c>
      <c r="AI43" s="68">
        <v>26532</v>
      </c>
      <c r="AJ43" s="82">
        <v>106118.20228853211</v>
      </c>
      <c r="AK43" s="68">
        <v>25001</v>
      </c>
      <c r="AL43" s="68">
        <v>24692</v>
      </c>
      <c r="AM43" s="68">
        <v>24486.080180810146</v>
      </c>
      <c r="AN43" s="68">
        <v>23379.44338812252</v>
      </c>
      <c r="AO43" s="82">
        <v>97558.399999999994</v>
      </c>
      <c r="AP43" s="68">
        <v>20455.883959384453</v>
      </c>
      <c r="AQ43" s="68">
        <v>22280.716819627989</v>
      </c>
    </row>
    <row r="44" spans="1:43" s="90" customFormat="1">
      <c r="A44" s="81" t="s">
        <v>157</v>
      </c>
      <c r="B44" s="68"/>
      <c r="C44" s="68"/>
      <c r="D44" s="68"/>
      <c r="E44" s="68"/>
      <c r="F44" s="69"/>
      <c r="G44" s="83"/>
      <c r="H44" s="83"/>
      <c r="I44" s="83"/>
      <c r="J44" s="68"/>
      <c r="K44" s="69"/>
      <c r="L44" s="68"/>
      <c r="M44" s="68"/>
      <c r="N44" s="68"/>
      <c r="O44" s="68"/>
      <c r="P44" s="82">
        <v>0</v>
      </c>
      <c r="Q44" s="68">
        <v>14172.353835797669</v>
      </c>
      <c r="R44" s="68">
        <v>14442.046827670791</v>
      </c>
      <c r="S44" s="68">
        <v>16676.618179622466</v>
      </c>
      <c r="T44" s="68">
        <v>18688.515902173127</v>
      </c>
      <c r="U44" s="82">
        <v>63979.534745264056</v>
      </c>
      <c r="V44" s="68">
        <v>24553.511331617097</v>
      </c>
      <c r="W44" s="68">
        <v>23908.866522609031</v>
      </c>
      <c r="X44" s="68">
        <v>27099.39147222379</v>
      </c>
      <c r="Y44" s="68">
        <v>29951.929729775315</v>
      </c>
      <c r="Z44" s="82">
        <v>105513.69905622525</v>
      </c>
      <c r="AA44" s="68">
        <v>33957</v>
      </c>
      <c r="AB44" s="68">
        <v>26546.694406140814</v>
      </c>
      <c r="AC44" s="68">
        <v>25873.407415977075</v>
      </c>
      <c r="AD44" s="68">
        <v>28978</v>
      </c>
      <c r="AE44" s="82">
        <v>115355.1018221179</v>
      </c>
      <c r="AF44" s="68">
        <v>26287.673311751863</v>
      </c>
      <c r="AG44" s="68">
        <v>24898.607192567266</v>
      </c>
      <c r="AH44" s="68">
        <v>27997.978402708472</v>
      </c>
      <c r="AI44" s="68">
        <v>26509.2708355006</v>
      </c>
      <c r="AJ44" s="82">
        <v>105693.5297425282</v>
      </c>
      <c r="AK44" s="68">
        <v>25103</v>
      </c>
      <c r="AL44" s="68">
        <v>24682.724592773309</v>
      </c>
      <c r="AM44" s="68">
        <v>24483.540244646076</v>
      </c>
      <c r="AN44" s="68">
        <v>23379.219912337765</v>
      </c>
      <c r="AO44" s="82">
        <v>97648.699586002607</v>
      </c>
      <c r="AP44" s="68">
        <v>20455.883959384453</v>
      </c>
      <c r="AQ44" s="68">
        <v>22289.995472684292</v>
      </c>
    </row>
    <row r="45" spans="1:43" s="3" customFormat="1">
      <c r="A45" s="94"/>
      <c r="B45" s="27"/>
      <c r="C45" s="27"/>
      <c r="D45" s="27"/>
      <c r="E45" s="27"/>
      <c r="F45" s="71"/>
      <c r="G45" s="96"/>
      <c r="H45" s="96"/>
      <c r="I45" s="96"/>
      <c r="K45" s="71"/>
      <c r="P45" s="101"/>
      <c r="U45" s="101"/>
      <c r="Z45" s="101"/>
      <c r="AE45" s="101"/>
      <c r="AJ45" s="101"/>
      <c r="AO45" s="101"/>
    </row>
    <row r="46" spans="1:43" s="90" customFormat="1">
      <c r="A46" s="81" t="s">
        <v>158</v>
      </c>
      <c r="B46" s="68"/>
      <c r="C46" s="68"/>
      <c r="D46" s="68"/>
      <c r="E46" s="68"/>
      <c r="F46" s="69"/>
      <c r="G46" s="83"/>
      <c r="H46" s="83"/>
      <c r="I46" s="83"/>
      <c r="J46" s="68"/>
      <c r="K46" s="69"/>
      <c r="L46" s="68">
        <v>1023</v>
      </c>
      <c r="M46" s="68">
        <v>812</v>
      </c>
      <c r="N46" s="68">
        <v>736</v>
      </c>
      <c r="O46" s="68">
        <v>540</v>
      </c>
      <c r="P46" s="82">
        <v>749</v>
      </c>
      <c r="Q46" s="68">
        <v>1051</v>
      </c>
      <c r="R46" s="68">
        <v>859.98</v>
      </c>
      <c r="S46" s="68">
        <v>757</v>
      </c>
      <c r="T46" s="68">
        <v>757.35234862292361</v>
      </c>
      <c r="U46" s="82">
        <v>840</v>
      </c>
      <c r="V46" s="68">
        <v>673.83437653967292</v>
      </c>
      <c r="W46" s="68">
        <v>786.52829410450545</v>
      </c>
      <c r="X46" s="68">
        <v>719.57335351928555</v>
      </c>
      <c r="Y46" s="68">
        <v>519.33214788951386</v>
      </c>
      <c r="Z46" s="82">
        <v>667</v>
      </c>
      <c r="AA46" s="68">
        <v>601</v>
      </c>
      <c r="AB46" s="68">
        <v>707</v>
      </c>
      <c r="AC46" s="68">
        <v>728</v>
      </c>
      <c r="AD46" s="68">
        <v>703.04197129214401</v>
      </c>
      <c r="AE46" s="82">
        <v>680</v>
      </c>
      <c r="AF46" s="68">
        <v>778.92020937608902</v>
      </c>
      <c r="AG46" s="68">
        <v>850.40901429702717</v>
      </c>
      <c r="AH46" s="68">
        <v>830.41709889135564</v>
      </c>
      <c r="AI46" s="68">
        <v>840.00801599488773</v>
      </c>
      <c r="AJ46" s="82">
        <v>825</v>
      </c>
      <c r="AK46" s="68">
        <v>926</v>
      </c>
      <c r="AL46" s="68">
        <v>958</v>
      </c>
      <c r="AM46" s="68">
        <v>987</v>
      </c>
      <c r="AN46" s="68">
        <v>979.50231384389053</v>
      </c>
      <c r="AO46" s="82">
        <v>964.66150567159002</v>
      </c>
      <c r="AP46" s="68">
        <v>1164.2363700288965</v>
      </c>
      <c r="AQ46" s="68">
        <v>1110</v>
      </c>
    </row>
    <row r="47" spans="1:43" s="90" customFormat="1">
      <c r="A47" s="81" t="s">
        <v>1</v>
      </c>
      <c r="B47" s="68"/>
      <c r="C47" s="68"/>
      <c r="D47" s="68"/>
      <c r="E47" s="104"/>
      <c r="F47" s="69"/>
      <c r="G47" s="83"/>
      <c r="H47" s="83"/>
      <c r="I47" s="83"/>
      <c r="J47" s="68"/>
      <c r="K47" s="69"/>
      <c r="L47" s="68"/>
      <c r="M47" s="68"/>
      <c r="N47" s="68"/>
      <c r="O47" s="68"/>
      <c r="P47" s="82"/>
      <c r="Q47" s="68"/>
      <c r="R47" s="68"/>
      <c r="S47" s="68"/>
      <c r="T47" s="68"/>
      <c r="U47" s="82"/>
      <c r="V47" s="68"/>
      <c r="W47" s="68"/>
      <c r="X47" s="68"/>
      <c r="Y47" s="68"/>
      <c r="Z47" s="82">
        <v>931</v>
      </c>
      <c r="AA47" s="68">
        <v>810.61342285832086</v>
      </c>
      <c r="AB47" s="68">
        <v>1022.7521000489697</v>
      </c>
      <c r="AC47" s="68">
        <v>979.94047849109108</v>
      </c>
      <c r="AD47" s="68">
        <v>877.03390273351249</v>
      </c>
      <c r="AE47" s="82">
        <v>914.09719608812395</v>
      </c>
      <c r="AF47" s="68">
        <v>1009.18022243301</v>
      </c>
      <c r="AG47" s="68">
        <v>1163.8402010153609</v>
      </c>
      <c r="AH47" s="68">
        <v>1081.478082612952</v>
      </c>
      <c r="AI47" s="68">
        <v>1068.909068673933</v>
      </c>
      <c r="AJ47" s="82">
        <v>1080</v>
      </c>
      <c r="AK47" s="68">
        <v>1263</v>
      </c>
      <c r="AL47" s="68">
        <v>1206</v>
      </c>
      <c r="AM47" s="68">
        <v>1292</v>
      </c>
      <c r="AN47" s="68">
        <v>1431.3158456012566</v>
      </c>
      <c r="AO47" s="82">
        <v>1307.7999937021423</v>
      </c>
      <c r="AP47" s="68">
        <v>1545.1372586494454</v>
      </c>
      <c r="AQ47" s="68">
        <v>1514</v>
      </c>
    </row>
    <row r="48" spans="1:43" s="3" customFormat="1">
      <c r="A48" s="81"/>
      <c r="B48" s="27"/>
      <c r="C48" s="27"/>
      <c r="D48" s="27"/>
      <c r="E48" s="27"/>
      <c r="F48" s="71"/>
      <c r="G48" s="83"/>
      <c r="H48" s="83"/>
      <c r="I48" s="83"/>
      <c r="J48" s="35"/>
      <c r="K48" s="71"/>
      <c r="L48" s="68"/>
      <c r="M48" s="68"/>
      <c r="N48" s="68"/>
      <c r="O48" s="68"/>
      <c r="P48" s="82"/>
      <c r="Q48" s="35"/>
      <c r="R48" s="35"/>
      <c r="S48" s="35"/>
      <c r="T48" s="35"/>
      <c r="U48" s="82"/>
      <c r="V48" s="35"/>
      <c r="W48" s="35"/>
      <c r="X48" s="35"/>
      <c r="Y48" s="35"/>
      <c r="Z48" s="82"/>
      <c r="AA48" s="35"/>
      <c r="AB48" s="35"/>
      <c r="AC48" s="35"/>
      <c r="AD48" s="35"/>
      <c r="AE48" s="82"/>
      <c r="AF48" s="35"/>
      <c r="AG48" s="35"/>
      <c r="AH48" s="35"/>
      <c r="AI48" s="35"/>
      <c r="AJ48" s="82"/>
      <c r="AK48" s="35"/>
      <c r="AL48" s="35"/>
      <c r="AM48" s="35"/>
      <c r="AN48" s="35"/>
      <c r="AO48" s="82"/>
      <c r="AP48" s="35"/>
      <c r="AQ48" s="35"/>
    </row>
    <row r="49" spans="1:45">
      <c r="A49" s="105"/>
      <c r="B49" s="106"/>
      <c r="C49" s="106"/>
      <c r="D49" s="106"/>
      <c r="E49" s="107"/>
      <c r="F49" s="108"/>
      <c r="G49" s="109"/>
      <c r="H49" s="109"/>
      <c r="I49" s="109"/>
      <c r="J49" s="110"/>
      <c r="K49" s="108"/>
      <c r="L49" s="110"/>
      <c r="M49" s="110"/>
      <c r="N49" s="110"/>
      <c r="O49" s="110"/>
      <c r="P49" s="111"/>
      <c r="Q49" s="110"/>
      <c r="R49" s="110"/>
      <c r="S49" s="110"/>
      <c r="T49" s="110"/>
      <c r="U49" s="111"/>
      <c r="V49" s="110"/>
      <c r="W49" s="110"/>
      <c r="X49" s="110"/>
      <c r="Y49" s="110"/>
      <c r="Z49" s="111"/>
      <c r="AA49" s="110"/>
      <c r="AB49" s="110"/>
      <c r="AC49" s="110"/>
      <c r="AD49" s="110"/>
      <c r="AE49" s="111"/>
      <c r="AF49" s="112"/>
      <c r="AG49" s="112"/>
      <c r="AH49" s="112"/>
      <c r="AI49" s="112"/>
      <c r="AJ49" s="111"/>
      <c r="AK49" s="112"/>
      <c r="AL49" s="112"/>
      <c r="AM49" s="112"/>
      <c r="AN49" s="112"/>
      <c r="AO49" s="111"/>
      <c r="AP49" s="112"/>
      <c r="AQ49" s="112"/>
    </row>
    <row r="50" spans="1:45">
      <c r="A50" s="113" t="s">
        <v>281</v>
      </c>
      <c r="B50" s="208"/>
      <c r="C50" s="208"/>
      <c r="D50" s="208"/>
      <c r="E50" s="208"/>
      <c r="F50" s="209"/>
      <c r="G50" s="210"/>
      <c r="H50" s="210"/>
      <c r="I50" s="210"/>
      <c r="J50" s="68">
        <v>2349</v>
      </c>
      <c r="K50" s="69">
        <v>2349</v>
      </c>
      <c r="L50" s="68">
        <v>10665</v>
      </c>
      <c r="M50" s="68">
        <v>16828</v>
      </c>
      <c r="N50" s="68">
        <v>19939</v>
      </c>
      <c r="O50" s="68">
        <v>23273</v>
      </c>
      <c r="P50" s="69">
        <v>70705</v>
      </c>
      <c r="Q50" s="68">
        <v>17353</v>
      </c>
      <c r="R50" s="68">
        <v>17649</v>
      </c>
      <c r="S50" s="68">
        <v>25188</v>
      </c>
      <c r="T50" s="68">
        <v>27884</v>
      </c>
      <c r="U50" s="69">
        <v>88074</v>
      </c>
      <c r="V50" s="68">
        <v>36144</v>
      </c>
      <c r="W50" s="68">
        <v>34975</v>
      </c>
      <c r="X50" s="68">
        <v>37433</v>
      </c>
      <c r="Y50" s="68">
        <v>42408</v>
      </c>
      <c r="Z50" s="69">
        <v>150960</v>
      </c>
      <c r="AA50" s="68">
        <v>55472</v>
      </c>
      <c r="AB50" s="68">
        <v>40393</v>
      </c>
      <c r="AC50" s="68">
        <v>27863</v>
      </c>
      <c r="AD50" s="68">
        <v>40080</v>
      </c>
      <c r="AE50" s="69">
        <v>163808</v>
      </c>
      <c r="AF50" s="68">
        <v>46748</v>
      </c>
      <c r="AG50" s="68">
        <v>41536</v>
      </c>
      <c r="AH50" s="68">
        <v>44138</v>
      </c>
      <c r="AI50" s="68">
        <v>44392</v>
      </c>
      <c r="AJ50" s="82">
        <v>176814</v>
      </c>
      <c r="AK50" s="68">
        <v>44162</v>
      </c>
      <c r="AL50" s="68">
        <v>49240</v>
      </c>
      <c r="AM50" s="68">
        <v>50721</v>
      </c>
      <c r="AN50" s="68">
        <v>52664</v>
      </c>
      <c r="AO50" s="82">
        <v>196787</v>
      </c>
      <c r="AP50" s="68">
        <v>50262</v>
      </c>
      <c r="AQ50" s="68">
        <v>62508</v>
      </c>
    </row>
    <row r="51" spans="1:45" s="3" customFormat="1">
      <c r="A51" s="113" t="s">
        <v>17</v>
      </c>
      <c r="B51" s="35"/>
      <c r="C51" s="35"/>
      <c r="D51" s="35"/>
      <c r="E51" s="35"/>
      <c r="F51" s="69"/>
      <c r="G51" s="114"/>
      <c r="H51" s="114"/>
      <c r="I51" s="114"/>
      <c r="J51" s="68">
        <v>2349</v>
      </c>
      <c r="K51" s="69">
        <v>2349</v>
      </c>
      <c r="L51" s="68">
        <v>10665</v>
      </c>
      <c r="M51" s="68">
        <v>16828</v>
      </c>
      <c r="N51" s="68">
        <v>19939</v>
      </c>
      <c r="O51" s="68">
        <v>23273</v>
      </c>
      <c r="P51" s="69">
        <v>70705</v>
      </c>
      <c r="Q51" s="68">
        <v>17353</v>
      </c>
      <c r="R51" s="68">
        <v>17649</v>
      </c>
      <c r="S51" s="68">
        <v>25188</v>
      </c>
      <c r="T51" s="68">
        <v>27884</v>
      </c>
      <c r="U51" s="69">
        <v>88074</v>
      </c>
      <c r="V51" s="68">
        <v>36144</v>
      </c>
      <c r="W51" s="68">
        <v>34975</v>
      </c>
      <c r="X51" s="68">
        <v>37433</v>
      </c>
      <c r="Y51" s="68">
        <v>42408</v>
      </c>
      <c r="Z51" s="69">
        <v>150960</v>
      </c>
      <c r="AA51" s="68">
        <v>55472</v>
      </c>
      <c r="AB51" s="68">
        <v>40393</v>
      </c>
      <c r="AC51" s="68">
        <v>27863</v>
      </c>
      <c r="AD51" s="68">
        <v>40080</v>
      </c>
      <c r="AE51" s="69">
        <v>163808</v>
      </c>
      <c r="AF51" s="68">
        <v>46748</v>
      </c>
      <c r="AG51" s="68">
        <v>41536</v>
      </c>
      <c r="AH51" s="68">
        <v>44138</v>
      </c>
      <c r="AI51" s="68">
        <v>44392</v>
      </c>
      <c r="AJ51" s="82">
        <v>176814</v>
      </c>
      <c r="AK51" s="68">
        <v>44162</v>
      </c>
      <c r="AL51" s="68">
        <v>49240</v>
      </c>
      <c r="AM51" s="68">
        <v>50721</v>
      </c>
      <c r="AN51" s="68">
        <v>52664</v>
      </c>
      <c r="AO51" s="82">
        <v>196787</v>
      </c>
      <c r="AP51" s="68">
        <v>50262</v>
      </c>
      <c r="AQ51" s="68">
        <v>62508</v>
      </c>
    </row>
    <row r="52" spans="1:45" s="3" customFormat="1">
      <c r="A52" s="113" t="s">
        <v>18</v>
      </c>
      <c r="B52" s="35"/>
      <c r="C52" s="35"/>
      <c r="D52" s="35"/>
      <c r="E52" s="35"/>
      <c r="F52" s="69"/>
      <c r="G52" s="114"/>
      <c r="H52" s="114"/>
      <c r="I52" s="114"/>
      <c r="J52" s="68">
        <v>1682</v>
      </c>
      <c r="K52" s="69">
        <v>1682</v>
      </c>
      <c r="L52" s="68">
        <v>-12943</v>
      </c>
      <c r="M52" s="68">
        <v>-14533</v>
      </c>
      <c r="N52" s="68">
        <v>-15959</v>
      </c>
      <c r="O52" s="68">
        <v>-12656</v>
      </c>
      <c r="P52" s="69">
        <v>-56091</v>
      </c>
      <c r="Q52" s="68">
        <v>-15580</v>
      </c>
      <c r="R52" s="68">
        <v>-15811</v>
      </c>
      <c r="S52" s="68">
        <v>-14499</v>
      </c>
      <c r="T52" s="68">
        <v>-17108</v>
      </c>
      <c r="U52" s="69">
        <v>-62998</v>
      </c>
      <c r="V52" s="68">
        <v>-19744</v>
      </c>
      <c r="W52" s="68">
        <v>-22871</v>
      </c>
      <c r="X52" s="68">
        <v>-23795</v>
      </c>
      <c r="Y52" s="68">
        <v>-19110</v>
      </c>
      <c r="Z52" s="69">
        <v>-85520</v>
      </c>
      <c r="AA52" s="68">
        <v>-25808</v>
      </c>
      <c r="AB52" s="68">
        <v>-24059</v>
      </c>
      <c r="AC52" s="68">
        <v>-24459</v>
      </c>
      <c r="AD52" s="68">
        <v>-26265</v>
      </c>
      <c r="AE52" s="69">
        <v>-100591</v>
      </c>
      <c r="AF52" s="68">
        <v>-26377</v>
      </c>
      <c r="AG52" s="68">
        <v>-27469</v>
      </c>
      <c r="AH52" s="68">
        <v>-30186</v>
      </c>
      <c r="AI52" s="68">
        <v>-23528</v>
      </c>
      <c r="AJ52" s="82">
        <v>-107560</v>
      </c>
      <c r="AK52" s="68">
        <v>-28864</v>
      </c>
      <c r="AL52" s="68">
        <v>-29266</v>
      </c>
      <c r="AM52" s="68">
        <v>-32036</v>
      </c>
      <c r="AN52" s="68">
        <v>-29570</v>
      </c>
      <c r="AO52" s="82">
        <v>-119736</v>
      </c>
      <c r="AP52" s="68">
        <v>-30282</v>
      </c>
      <c r="AQ52" s="68">
        <v>-31021</v>
      </c>
      <c r="AS52" s="59"/>
    </row>
    <row r="53" spans="1:45" s="3" customFormat="1">
      <c r="A53" s="115" t="s">
        <v>32</v>
      </c>
      <c r="B53" s="35"/>
      <c r="C53" s="35"/>
      <c r="D53" s="35"/>
      <c r="E53" s="35"/>
      <c r="F53" s="71"/>
      <c r="G53" s="116"/>
      <c r="H53" s="116"/>
      <c r="I53" s="116"/>
      <c r="J53" s="35">
        <v>282</v>
      </c>
      <c r="K53" s="71">
        <v>282</v>
      </c>
      <c r="L53" s="35">
        <v>1527</v>
      </c>
      <c r="M53" s="35">
        <v>1618</v>
      </c>
      <c r="N53" s="35">
        <v>1829</v>
      </c>
      <c r="O53" s="35">
        <v>1975</v>
      </c>
      <c r="P53" s="71">
        <v>6949</v>
      </c>
      <c r="Q53" s="35">
        <v>1956</v>
      </c>
      <c r="R53" s="35">
        <v>2400</v>
      </c>
      <c r="S53" s="35">
        <v>2244</v>
      </c>
      <c r="T53" s="35">
        <v>2724</v>
      </c>
      <c r="U53" s="71">
        <v>9324</v>
      </c>
      <c r="V53" s="35">
        <v>3199</v>
      </c>
      <c r="W53" s="35">
        <v>4068</v>
      </c>
      <c r="X53" s="35">
        <v>4293</v>
      </c>
      <c r="Y53" s="35">
        <v>3555</v>
      </c>
      <c r="Z53" s="71">
        <v>15115</v>
      </c>
      <c r="AA53" s="35">
        <v>5391</v>
      </c>
      <c r="AB53" s="35">
        <v>5298</v>
      </c>
      <c r="AC53" s="35">
        <v>5615</v>
      </c>
      <c r="AD53" s="35">
        <v>5907</v>
      </c>
      <c r="AE53" s="71">
        <v>22211</v>
      </c>
      <c r="AF53" s="35">
        <v>5900</v>
      </c>
      <c r="AG53" s="35">
        <v>6295</v>
      </c>
      <c r="AH53" s="35">
        <v>6936</v>
      </c>
      <c r="AI53" s="35">
        <v>1260</v>
      </c>
      <c r="AJ53" s="87">
        <v>20391</v>
      </c>
      <c r="AK53" s="35">
        <v>5614</v>
      </c>
      <c r="AL53" s="35">
        <v>5575</v>
      </c>
      <c r="AM53" s="35">
        <v>7609</v>
      </c>
      <c r="AN53" s="35">
        <v>6779</v>
      </c>
      <c r="AO53" s="87">
        <v>25538</v>
      </c>
      <c r="AP53" s="35">
        <v>6467</v>
      </c>
      <c r="AQ53" s="35">
        <v>12739</v>
      </c>
    </row>
    <row r="54" spans="1:45" s="3" customFormat="1">
      <c r="A54" s="117"/>
      <c r="B54" s="35"/>
      <c r="C54" s="35"/>
      <c r="D54" s="35"/>
      <c r="E54" s="35"/>
      <c r="F54" s="71"/>
      <c r="G54" s="118"/>
      <c r="H54" s="118"/>
      <c r="I54" s="118"/>
      <c r="J54" s="35"/>
      <c r="K54" s="71"/>
      <c r="L54" s="35"/>
      <c r="M54" s="35"/>
      <c r="N54" s="35"/>
      <c r="O54" s="68"/>
      <c r="P54" s="69">
        <v>0</v>
      </c>
      <c r="Q54" s="35"/>
      <c r="R54" s="35"/>
      <c r="S54" s="35"/>
      <c r="T54" s="35"/>
      <c r="U54" s="71"/>
      <c r="V54" s="35"/>
      <c r="W54" s="35"/>
      <c r="X54" s="27"/>
      <c r="Y54" s="35"/>
      <c r="Z54" s="69">
        <v>0</v>
      </c>
      <c r="AA54" s="35"/>
      <c r="AB54" s="35"/>
      <c r="AC54" s="35"/>
      <c r="AD54" s="35"/>
      <c r="AE54" s="69">
        <v>0</v>
      </c>
      <c r="AF54" s="35"/>
      <c r="AG54" s="35"/>
      <c r="AH54" s="35"/>
      <c r="AI54" s="35"/>
      <c r="AJ54" s="82"/>
      <c r="AK54" s="35"/>
      <c r="AL54" s="35"/>
      <c r="AM54" s="35"/>
      <c r="AN54" s="35"/>
      <c r="AO54" s="82"/>
      <c r="AP54" s="35"/>
      <c r="AQ54" s="35"/>
    </row>
    <row r="55" spans="1:45" s="90" customFormat="1">
      <c r="A55" s="81" t="s">
        <v>160</v>
      </c>
      <c r="F55" s="69"/>
      <c r="G55" s="83"/>
      <c r="H55" s="83"/>
      <c r="I55" s="83"/>
      <c r="J55" s="68">
        <v>667</v>
      </c>
      <c r="K55" s="69">
        <v>667</v>
      </c>
      <c r="L55" s="68">
        <v>-2278</v>
      </c>
      <c r="M55" s="68">
        <v>2295</v>
      </c>
      <c r="N55" s="68">
        <v>3980</v>
      </c>
      <c r="O55" s="68">
        <v>10617</v>
      </c>
      <c r="P55" s="69">
        <v>14614</v>
      </c>
      <c r="Q55" s="68">
        <v>1773</v>
      </c>
      <c r="R55" s="68">
        <v>1838</v>
      </c>
      <c r="S55" s="68">
        <v>10689</v>
      </c>
      <c r="T55" s="68">
        <v>10776</v>
      </c>
      <c r="U55" s="69">
        <v>25076</v>
      </c>
      <c r="V55" s="68">
        <v>16400</v>
      </c>
      <c r="W55" s="68">
        <v>12104</v>
      </c>
      <c r="X55" s="68">
        <v>13638</v>
      </c>
      <c r="Y55" s="68">
        <v>23298</v>
      </c>
      <c r="Z55" s="69">
        <v>65440</v>
      </c>
      <c r="AA55" s="68">
        <v>29664</v>
      </c>
      <c r="AB55" s="68">
        <v>16334</v>
      </c>
      <c r="AC55" s="68">
        <v>3404</v>
      </c>
      <c r="AD55" s="68">
        <v>13815</v>
      </c>
      <c r="AE55" s="69">
        <v>63217</v>
      </c>
      <c r="AF55" s="68">
        <v>20371</v>
      </c>
      <c r="AG55" s="68">
        <v>14067</v>
      </c>
      <c r="AH55" s="68">
        <v>13952</v>
      </c>
      <c r="AI55" s="68">
        <v>20864</v>
      </c>
      <c r="AJ55" s="82">
        <v>69254</v>
      </c>
      <c r="AK55" s="68">
        <v>15298</v>
      </c>
      <c r="AL55" s="68">
        <v>19974</v>
      </c>
      <c r="AM55" s="68">
        <v>18685</v>
      </c>
      <c r="AN55" s="68">
        <v>23094</v>
      </c>
      <c r="AO55" s="82">
        <v>77051</v>
      </c>
      <c r="AP55" s="68">
        <v>19980</v>
      </c>
      <c r="AQ55" s="68">
        <v>31487</v>
      </c>
    </row>
    <row r="56" spans="1:45" s="3" customFormat="1">
      <c r="A56" s="119"/>
      <c r="B56" s="35"/>
      <c r="C56" s="35"/>
      <c r="D56" s="35"/>
      <c r="E56" s="61"/>
      <c r="F56" s="71"/>
      <c r="G56" s="120"/>
      <c r="H56" s="120"/>
      <c r="I56" s="120"/>
      <c r="J56" s="35"/>
      <c r="K56" s="71"/>
      <c r="L56" s="35"/>
      <c r="M56" s="35"/>
      <c r="N56" s="35"/>
      <c r="O56" s="68"/>
      <c r="P56" s="69">
        <v>0</v>
      </c>
      <c r="Q56" s="35"/>
      <c r="R56" s="35"/>
      <c r="S56" s="35"/>
      <c r="T56" s="35"/>
      <c r="U56" s="71"/>
      <c r="V56" s="35"/>
      <c r="W56" s="35"/>
      <c r="X56" s="35"/>
      <c r="Y56" s="35"/>
      <c r="Z56" s="69">
        <v>0</v>
      </c>
      <c r="AA56" s="35"/>
      <c r="AB56" s="35"/>
      <c r="AC56" s="35"/>
      <c r="AD56" s="35"/>
      <c r="AE56" s="69">
        <v>0</v>
      </c>
      <c r="AF56" s="35"/>
      <c r="AG56" s="35"/>
      <c r="AH56" s="35"/>
      <c r="AI56" s="35"/>
      <c r="AJ56" s="82"/>
      <c r="AK56" s="35"/>
      <c r="AL56" s="35"/>
      <c r="AM56" s="35"/>
      <c r="AN56" s="35"/>
      <c r="AO56" s="82"/>
      <c r="AP56" s="35"/>
      <c r="AQ56" s="35"/>
    </row>
    <row r="57" spans="1:45" s="3" customFormat="1">
      <c r="A57" s="84" t="s">
        <v>20</v>
      </c>
      <c r="B57" s="27"/>
      <c r="C57" s="27"/>
      <c r="D57" s="27"/>
      <c r="E57" s="27"/>
      <c r="F57" s="71"/>
      <c r="G57" s="89"/>
      <c r="H57" s="89"/>
      <c r="I57" s="89"/>
      <c r="J57" s="61"/>
      <c r="K57" s="71"/>
      <c r="L57" s="61">
        <v>-539</v>
      </c>
      <c r="M57" s="61">
        <v>-528</v>
      </c>
      <c r="N57" s="61">
        <v>-520</v>
      </c>
      <c r="O57" s="35">
        <v>-708</v>
      </c>
      <c r="P57" s="71">
        <v>-2295</v>
      </c>
      <c r="Q57" s="61">
        <v>-488</v>
      </c>
      <c r="R57" s="61">
        <v>-611</v>
      </c>
      <c r="S57" s="61">
        <v>-799</v>
      </c>
      <c r="T57" s="61">
        <v>-1341</v>
      </c>
      <c r="U57" s="69">
        <v>3238</v>
      </c>
      <c r="V57" s="61">
        <v>-1028</v>
      </c>
      <c r="W57" s="61">
        <v>-877</v>
      </c>
      <c r="X57" s="61">
        <v>-1229</v>
      </c>
      <c r="Y57" s="61">
        <v>-898</v>
      </c>
      <c r="Z57" s="69">
        <v>-4032</v>
      </c>
      <c r="AA57" s="61">
        <v>-430</v>
      </c>
      <c r="AB57" s="61">
        <v>-280</v>
      </c>
      <c r="AC57" s="61">
        <v>-372</v>
      </c>
      <c r="AD57" s="61">
        <v>-485</v>
      </c>
      <c r="AE57" s="69">
        <v>-1567</v>
      </c>
      <c r="AF57" s="61">
        <v>-517</v>
      </c>
      <c r="AG57" s="61">
        <v>-479</v>
      </c>
      <c r="AH57" s="61">
        <v>-493</v>
      </c>
      <c r="AI57" s="61">
        <v>-2371</v>
      </c>
      <c r="AJ57" s="82">
        <v>-3860</v>
      </c>
      <c r="AK57" s="61">
        <v>-1312</v>
      </c>
      <c r="AL57" s="61">
        <v>-932</v>
      </c>
      <c r="AM57" s="61">
        <v>-759</v>
      </c>
      <c r="AN57" s="61">
        <v>-4140</v>
      </c>
      <c r="AO57" s="82">
        <v>-7143</v>
      </c>
      <c r="AP57" s="61">
        <v>-1774</v>
      </c>
      <c r="AQ57" s="61">
        <v>-1516</v>
      </c>
    </row>
    <row r="58" spans="1:45" s="3" customFormat="1">
      <c r="A58" s="84" t="s">
        <v>21</v>
      </c>
      <c r="F58" s="71"/>
      <c r="G58" s="89"/>
      <c r="H58" s="89"/>
      <c r="I58" s="89"/>
      <c r="J58" s="27">
        <v>-697</v>
      </c>
      <c r="K58" s="71">
        <v>-697</v>
      </c>
      <c r="L58" s="27">
        <v>0</v>
      </c>
      <c r="M58" s="27">
        <v>0</v>
      </c>
      <c r="N58" s="27">
        <v>0</v>
      </c>
      <c r="O58" s="68"/>
      <c r="P58" s="71">
        <v>0</v>
      </c>
      <c r="Q58" s="27">
        <v>0</v>
      </c>
      <c r="R58" s="27">
        <v>0</v>
      </c>
      <c r="S58" s="27">
        <v>0</v>
      </c>
      <c r="T58" s="27">
        <v>0</v>
      </c>
      <c r="U58" s="71">
        <v>0</v>
      </c>
      <c r="V58" s="27">
        <v>-2</v>
      </c>
      <c r="W58" s="27">
        <v>-3</v>
      </c>
      <c r="X58" s="27">
        <v>5</v>
      </c>
      <c r="Y58" s="27">
        <v>0</v>
      </c>
      <c r="Z58" s="69">
        <v>0</v>
      </c>
      <c r="AA58" s="27">
        <v>0</v>
      </c>
      <c r="AB58" s="27">
        <v>0</v>
      </c>
      <c r="AC58" s="27">
        <v>0</v>
      </c>
      <c r="AD58" s="27">
        <v>0</v>
      </c>
      <c r="AE58" s="69">
        <v>0</v>
      </c>
      <c r="AF58" s="27">
        <v>0</v>
      </c>
      <c r="AG58" s="27">
        <v>0</v>
      </c>
      <c r="AH58" s="27">
        <v>0</v>
      </c>
      <c r="AI58" s="27">
        <v>0</v>
      </c>
      <c r="AJ58" s="82">
        <v>0</v>
      </c>
      <c r="AK58" s="27">
        <v>0</v>
      </c>
      <c r="AL58" s="27">
        <v>0</v>
      </c>
      <c r="AM58" s="27">
        <v>0</v>
      </c>
      <c r="AN58" s="27">
        <v>0</v>
      </c>
      <c r="AO58" s="82">
        <v>0</v>
      </c>
      <c r="AP58" s="27">
        <v>0</v>
      </c>
      <c r="AQ58" s="27">
        <v>0</v>
      </c>
    </row>
    <row r="59" spans="1:45" s="3" customFormat="1">
      <c r="A59" s="84" t="s">
        <v>22</v>
      </c>
      <c r="F59" s="71"/>
      <c r="G59" s="89"/>
      <c r="H59" s="89"/>
      <c r="I59" s="89"/>
      <c r="J59" s="27"/>
      <c r="K59" s="71"/>
      <c r="L59" s="27">
        <v>-43</v>
      </c>
      <c r="M59" s="27">
        <v>-172</v>
      </c>
      <c r="N59" s="27">
        <v>-23</v>
      </c>
      <c r="O59" s="35">
        <v>-40</v>
      </c>
      <c r="P59" s="71">
        <v>-278</v>
      </c>
      <c r="Q59" s="27">
        <v>-28</v>
      </c>
      <c r="R59" s="27">
        <v>-34</v>
      </c>
      <c r="S59" s="27">
        <v>-5</v>
      </c>
      <c r="T59" s="27">
        <v>-410</v>
      </c>
      <c r="U59" s="69">
        <v>-477</v>
      </c>
      <c r="V59" s="27">
        <v>-35</v>
      </c>
      <c r="W59" s="27">
        <v>-166</v>
      </c>
      <c r="X59" s="27">
        <v>-408</v>
      </c>
      <c r="Y59" s="27">
        <v>-277</v>
      </c>
      <c r="Z59" s="69">
        <v>-886</v>
      </c>
      <c r="AA59" s="27">
        <v>-838</v>
      </c>
      <c r="AB59" s="27">
        <v>-1201</v>
      </c>
      <c r="AC59" s="27">
        <v>-1909</v>
      </c>
      <c r="AD59" s="27">
        <v>-2203</v>
      </c>
      <c r="AE59" s="69">
        <v>-6151</v>
      </c>
      <c r="AF59" s="27">
        <v>-2131</v>
      </c>
      <c r="AG59" s="27">
        <v>-1937</v>
      </c>
      <c r="AH59" s="27">
        <v>-1528</v>
      </c>
      <c r="AI59" s="27">
        <v>-1320</v>
      </c>
      <c r="AJ59" s="82">
        <v>-6916</v>
      </c>
      <c r="AK59" s="27">
        <v>-1110</v>
      </c>
      <c r="AL59" s="27">
        <v>-1656</v>
      </c>
      <c r="AM59" s="27">
        <v>-1193</v>
      </c>
      <c r="AN59" s="27">
        <v>-714</v>
      </c>
      <c r="AO59" s="82">
        <v>-4673</v>
      </c>
      <c r="AP59" s="27">
        <v>-709</v>
      </c>
      <c r="AQ59" s="27">
        <v>-794</v>
      </c>
    </row>
    <row r="60" spans="1:45" s="3" customFormat="1">
      <c r="A60" s="84" t="s">
        <v>23</v>
      </c>
      <c r="F60" s="71"/>
      <c r="G60" s="89"/>
      <c r="H60" s="89"/>
      <c r="I60" s="89"/>
      <c r="J60" s="27">
        <v>52986</v>
      </c>
      <c r="K60" s="71">
        <v>52986</v>
      </c>
      <c r="L60" s="27">
        <v>0</v>
      </c>
      <c r="M60" s="27">
        <v>0</v>
      </c>
      <c r="N60" s="27">
        <v>0</v>
      </c>
      <c r="O60" s="68"/>
      <c r="P60" s="69">
        <v>0</v>
      </c>
      <c r="Q60" s="27">
        <v>0</v>
      </c>
      <c r="R60" s="27">
        <v>0</v>
      </c>
      <c r="S60" s="27">
        <v>0</v>
      </c>
      <c r="T60" s="27">
        <v>0</v>
      </c>
      <c r="U60" s="71">
        <v>0</v>
      </c>
      <c r="V60" s="27"/>
      <c r="W60" s="27"/>
      <c r="X60" s="27"/>
      <c r="Y60" s="27"/>
      <c r="Z60" s="69">
        <v>0</v>
      </c>
      <c r="AA60" s="27"/>
      <c r="AB60" s="27"/>
      <c r="AC60" s="27"/>
      <c r="AD60" s="27"/>
      <c r="AE60" s="69">
        <v>0</v>
      </c>
      <c r="AF60" s="27">
        <v>0</v>
      </c>
      <c r="AG60" s="27">
        <v>0</v>
      </c>
      <c r="AH60" s="27">
        <v>0</v>
      </c>
      <c r="AI60" s="27">
        <v>0</v>
      </c>
      <c r="AJ60" s="82">
        <v>0</v>
      </c>
      <c r="AK60" s="27">
        <v>0</v>
      </c>
      <c r="AL60" s="27">
        <v>0</v>
      </c>
      <c r="AM60" s="27">
        <v>0</v>
      </c>
      <c r="AN60" s="27">
        <v>0</v>
      </c>
      <c r="AO60" s="82">
        <v>0</v>
      </c>
      <c r="AP60" s="27">
        <v>0</v>
      </c>
      <c r="AQ60" s="27"/>
    </row>
    <row r="61" spans="1:45" s="3" customFormat="1">
      <c r="A61" s="84"/>
      <c r="F61" s="71"/>
      <c r="G61" s="89"/>
      <c r="H61" s="89"/>
      <c r="I61" s="89"/>
      <c r="J61" s="35"/>
      <c r="K61" s="71"/>
      <c r="L61" s="35"/>
      <c r="M61" s="35"/>
      <c r="N61" s="35"/>
      <c r="O61" s="68"/>
      <c r="P61" s="69">
        <v>0</v>
      </c>
      <c r="Q61" s="35"/>
      <c r="R61" s="35"/>
      <c r="S61" s="35"/>
      <c r="T61" s="35"/>
      <c r="U61" s="71"/>
      <c r="V61" s="35"/>
      <c r="W61" s="35"/>
      <c r="X61" s="35"/>
      <c r="Y61" s="35"/>
      <c r="Z61" s="69">
        <v>0</v>
      </c>
      <c r="AA61" s="35"/>
      <c r="AB61" s="35"/>
      <c r="AC61" s="35"/>
      <c r="AD61" s="35"/>
      <c r="AE61" s="69">
        <v>0</v>
      </c>
      <c r="AF61" s="35"/>
      <c r="AG61" s="35"/>
      <c r="AH61" s="35"/>
      <c r="AI61" s="35"/>
      <c r="AJ61" s="82"/>
      <c r="AK61" s="35"/>
      <c r="AL61" s="35"/>
      <c r="AM61" s="35"/>
      <c r="AN61" s="35"/>
      <c r="AO61" s="82"/>
      <c r="AP61" s="35"/>
      <c r="AQ61" s="35"/>
    </row>
    <row r="62" spans="1:45" s="90" customFormat="1">
      <c r="A62" s="81" t="s">
        <v>24</v>
      </c>
      <c r="F62" s="69"/>
      <c r="G62" s="83"/>
      <c r="H62" s="83"/>
      <c r="I62" s="83"/>
      <c r="J62" s="104">
        <v>52956</v>
      </c>
      <c r="K62" s="69">
        <v>52956</v>
      </c>
      <c r="L62" s="104">
        <v>-2860</v>
      </c>
      <c r="M62" s="104">
        <v>1595</v>
      </c>
      <c r="N62" s="104">
        <v>3437</v>
      </c>
      <c r="O62" s="68">
        <v>9869</v>
      </c>
      <c r="P62" s="69">
        <v>12041</v>
      </c>
      <c r="Q62" s="104">
        <v>1257</v>
      </c>
      <c r="R62" s="104">
        <v>1193</v>
      </c>
      <c r="S62" s="104">
        <v>9885</v>
      </c>
      <c r="T62" s="104">
        <v>9026</v>
      </c>
      <c r="U62" s="69">
        <v>21361</v>
      </c>
      <c r="V62" s="104">
        <v>15335</v>
      </c>
      <c r="W62" s="104">
        <v>11058</v>
      </c>
      <c r="X62" s="104">
        <v>12006</v>
      </c>
      <c r="Y62" s="104">
        <v>22123</v>
      </c>
      <c r="Z62" s="69">
        <v>60522</v>
      </c>
      <c r="AA62" s="104">
        <v>28396</v>
      </c>
      <c r="AB62" s="104">
        <v>14853</v>
      </c>
      <c r="AC62" s="104">
        <v>1123</v>
      </c>
      <c r="AD62" s="104">
        <v>11127</v>
      </c>
      <c r="AE62" s="69">
        <v>55499</v>
      </c>
      <c r="AF62" s="104">
        <v>17724</v>
      </c>
      <c r="AG62" s="104">
        <v>11651</v>
      </c>
      <c r="AH62" s="104">
        <v>11931</v>
      </c>
      <c r="AI62" s="104">
        <v>17173</v>
      </c>
      <c r="AJ62" s="82">
        <v>58479</v>
      </c>
      <c r="AK62" s="104">
        <v>12876</v>
      </c>
      <c r="AL62" s="104">
        <v>17386</v>
      </c>
      <c r="AM62" s="104">
        <v>16733</v>
      </c>
      <c r="AN62" s="104">
        <v>18240</v>
      </c>
      <c r="AO62" s="82">
        <v>65235</v>
      </c>
      <c r="AP62" s="104">
        <v>17497</v>
      </c>
      <c r="AQ62" s="104">
        <v>29177</v>
      </c>
    </row>
    <row r="63" spans="1:45" s="3" customFormat="1">
      <c r="A63" s="84"/>
      <c r="F63" s="71"/>
      <c r="G63" s="89"/>
      <c r="H63" s="89"/>
      <c r="I63" s="89"/>
      <c r="J63" s="27"/>
      <c r="K63" s="71"/>
      <c r="L63" s="51"/>
      <c r="M63" s="51"/>
      <c r="N63" s="51"/>
      <c r="O63" s="68"/>
      <c r="P63" s="69">
        <v>0</v>
      </c>
      <c r="Q63" s="27"/>
      <c r="R63" s="27"/>
      <c r="S63" s="27"/>
      <c r="T63" s="27"/>
      <c r="U63" s="71"/>
      <c r="V63" s="27"/>
      <c r="W63" s="27"/>
      <c r="X63" s="27"/>
      <c r="Y63" s="27"/>
      <c r="Z63" s="69">
        <v>0</v>
      </c>
      <c r="AA63" s="27"/>
      <c r="AB63" s="27"/>
      <c r="AC63" s="27"/>
      <c r="AD63" s="27"/>
      <c r="AE63" s="69">
        <v>0</v>
      </c>
      <c r="AF63" s="27"/>
      <c r="AG63" s="27"/>
      <c r="AH63" s="27"/>
      <c r="AI63" s="27"/>
      <c r="AJ63" s="82"/>
      <c r="AK63" s="27"/>
      <c r="AL63" s="27"/>
      <c r="AM63" s="27"/>
      <c r="AN63" s="27"/>
      <c r="AO63" s="82"/>
      <c r="AP63" s="27"/>
      <c r="AQ63" s="27"/>
    </row>
    <row r="64" spans="1:45" s="3" customFormat="1">
      <c r="A64" s="84" t="s">
        <v>25</v>
      </c>
      <c r="F64" s="71"/>
      <c r="G64" s="89"/>
      <c r="H64" s="89"/>
      <c r="I64" s="89"/>
      <c r="J64" s="27"/>
      <c r="K64" s="71"/>
      <c r="L64" s="27">
        <v>-497</v>
      </c>
      <c r="M64" s="27">
        <v>-509</v>
      </c>
      <c r="N64" s="27">
        <v>-1003</v>
      </c>
      <c r="O64" s="35">
        <v>-1742</v>
      </c>
      <c r="P64" s="71">
        <v>-3751</v>
      </c>
      <c r="Q64" s="27">
        <v>-586</v>
      </c>
      <c r="R64" s="27">
        <v>-488</v>
      </c>
      <c r="S64" s="27">
        <v>-490</v>
      </c>
      <c r="T64" s="27">
        <v>-283</v>
      </c>
      <c r="U64" s="69">
        <v>-1847</v>
      </c>
      <c r="V64" s="27">
        <v>-395</v>
      </c>
      <c r="W64" s="27">
        <v>-1122</v>
      </c>
      <c r="X64" s="27">
        <v>-397</v>
      </c>
      <c r="Y64" s="68">
        <v>-447</v>
      </c>
      <c r="Z64" s="69">
        <v>-2361</v>
      </c>
      <c r="AA64" s="27">
        <v>-873</v>
      </c>
      <c r="AB64" s="27">
        <v>479</v>
      </c>
      <c r="AC64" s="27">
        <v>-620</v>
      </c>
      <c r="AD64" s="27">
        <v>-1773</v>
      </c>
      <c r="AE64" s="69">
        <v>-2787</v>
      </c>
      <c r="AF64" s="27">
        <v>-805</v>
      </c>
      <c r="AG64" s="27">
        <v>-304</v>
      </c>
      <c r="AH64" s="27">
        <v>-1154</v>
      </c>
      <c r="AI64" s="27">
        <v>-1429</v>
      </c>
      <c r="AJ64" s="82">
        <v>-3692</v>
      </c>
      <c r="AK64" s="27">
        <v>-547</v>
      </c>
      <c r="AL64" s="27">
        <v>-201</v>
      </c>
      <c r="AM64" s="27">
        <v>-432</v>
      </c>
      <c r="AN64" s="27">
        <v>-2737</v>
      </c>
      <c r="AO64" s="82">
        <v>-3917</v>
      </c>
      <c r="AP64" s="27">
        <v>-34</v>
      </c>
      <c r="AQ64" s="27">
        <v>-3762</v>
      </c>
    </row>
    <row r="65" spans="1:43" s="3" customFormat="1">
      <c r="A65" s="84" t="s">
        <v>26</v>
      </c>
      <c r="F65" s="71"/>
      <c r="G65" s="89"/>
      <c r="H65" s="89"/>
      <c r="I65" s="89"/>
      <c r="J65" s="35"/>
      <c r="K65" s="71"/>
      <c r="L65" s="35">
        <v>-68</v>
      </c>
      <c r="M65" s="35">
        <v>-663</v>
      </c>
      <c r="N65" s="35">
        <v>830</v>
      </c>
      <c r="O65" s="35">
        <v>-289</v>
      </c>
      <c r="P65" s="71">
        <v>-190</v>
      </c>
      <c r="Q65" s="35">
        <v>1622</v>
      </c>
      <c r="R65" s="35">
        <v>-2493</v>
      </c>
      <c r="S65" s="35">
        <v>-1861</v>
      </c>
      <c r="T65" s="35">
        <v>-398</v>
      </c>
      <c r="U65" s="69">
        <v>-3130</v>
      </c>
      <c r="V65" s="35">
        <v>-1297</v>
      </c>
      <c r="W65" s="35">
        <v>201</v>
      </c>
      <c r="X65" s="35">
        <v>-139</v>
      </c>
      <c r="Y65" s="68">
        <v>-259</v>
      </c>
      <c r="Z65" s="69">
        <v>-1494</v>
      </c>
      <c r="AA65" s="35">
        <v>-603</v>
      </c>
      <c r="AB65" s="35">
        <v>-120</v>
      </c>
      <c r="AC65" s="35">
        <v>-373</v>
      </c>
      <c r="AD65" s="35">
        <v>99</v>
      </c>
      <c r="AE65" s="69">
        <v>-997</v>
      </c>
      <c r="AF65" s="35">
        <v>-142</v>
      </c>
      <c r="AG65" s="35">
        <v>-300</v>
      </c>
      <c r="AH65" s="35">
        <v>41</v>
      </c>
      <c r="AI65" s="35">
        <v>-543</v>
      </c>
      <c r="AJ65" s="82">
        <v>-944</v>
      </c>
      <c r="AK65" s="35">
        <v>-296</v>
      </c>
      <c r="AL65" s="35">
        <v>-631</v>
      </c>
      <c r="AM65" s="35">
        <v>-550</v>
      </c>
      <c r="AN65" s="35">
        <v>-363</v>
      </c>
      <c r="AO65" s="82">
        <v>-1840</v>
      </c>
      <c r="AP65" s="35">
        <v>-572</v>
      </c>
      <c r="AQ65" s="35">
        <v>-530</v>
      </c>
    </row>
    <row r="66" spans="1:43" s="3" customFormat="1">
      <c r="A66" s="84"/>
      <c r="F66" s="71"/>
      <c r="G66" s="89"/>
      <c r="H66" s="89"/>
      <c r="I66" s="89"/>
      <c r="J66" s="27"/>
      <c r="K66" s="71"/>
      <c r="L66" s="27"/>
      <c r="M66" s="27"/>
      <c r="N66" s="27"/>
      <c r="O66" s="68"/>
      <c r="P66" s="69">
        <v>0</v>
      </c>
      <c r="Q66" s="27"/>
      <c r="R66" s="27"/>
      <c r="S66" s="27"/>
      <c r="T66" s="27"/>
      <c r="U66" s="69">
        <v>0</v>
      </c>
      <c r="V66" s="27"/>
      <c r="W66" s="27"/>
      <c r="X66" s="27"/>
      <c r="Y66" s="27"/>
      <c r="Z66" s="69">
        <v>0</v>
      </c>
      <c r="AA66" s="27"/>
      <c r="AB66" s="27"/>
      <c r="AC66" s="27"/>
      <c r="AD66" s="27"/>
      <c r="AE66" s="69">
        <v>0</v>
      </c>
      <c r="AF66" s="27"/>
      <c r="AG66" s="27"/>
      <c r="AH66" s="27"/>
      <c r="AI66" s="27"/>
      <c r="AJ66" s="82"/>
      <c r="AK66" s="27"/>
      <c r="AL66" s="27"/>
      <c r="AM66" s="27"/>
      <c r="AN66" s="27"/>
      <c r="AO66" s="82"/>
      <c r="AP66" s="27"/>
      <c r="AQ66" s="27"/>
    </row>
    <row r="67" spans="1:43" s="90" customFormat="1">
      <c r="A67" s="31" t="s">
        <v>27</v>
      </c>
      <c r="F67" s="69"/>
      <c r="G67" s="83"/>
      <c r="H67" s="83"/>
      <c r="I67" s="83"/>
      <c r="J67" s="68"/>
      <c r="K67" s="69"/>
      <c r="L67" s="68">
        <v>-3425</v>
      </c>
      <c r="M67" s="68">
        <v>423</v>
      </c>
      <c r="N67" s="68">
        <v>3264</v>
      </c>
      <c r="O67" s="68">
        <v>7838</v>
      </c>
      <c r="P67" s="69">
        <v>8100</v>
      </c>
      <c r="Q67" s="68">
        <v>2293</v>
      </c>
      <c r="R67" s="68">
        <v>-1788</v>
      </c>
      <c r="S67" s="68">
        <v>7534</v>
      </c>
      <c r="T67" s="68">
        <v>8345</v>
      </c>
      <c r="U67" s="69">
        <v>16384</v>
      </c>
      <c r="V67" s="68">
        <v>13643</v>
      </c>
      <c r="W67" s="68">
        <v>10137</v>
      </c>
      <c r="X67" s="68">
        <v>11470</v>
      </c>
      <c r="Y67" s="68">
        <v>21417</v>
      </c>
      <c r="Z67" s="69">
        <v>56667</v>
      </c>
      <c r="AA67" s="68">
        <v>26920</v>
      </c>
      <c r="AB67" s="68">
        <v>15212</v>
      </c>
      <c r="AC67" s="68">
        <v>130</v>
      </c>
      <c r="AD67" s="68">
        <v>9453</v>
      </c>
      <c r="AE67" s="69">
        <v>51715</v>
      </c>
      <c r="AF67" s="68">
        <v>16777</v>
      </c>
      <c r="AG67" s="68">
        <v>11047</v>
      </c>
      <c r="AH67" s="68">
        <v>10818</v>
      </c>
      <c r="AI67" s="68">
        <v>15201</v>
      </c>
      <c r="AJ67" s="82">
        <v>53843</v>
      </c>
      <c r="AK67" s="68">
        <v>12033</v>
      </c>
      <c r="AL67" s="68">
        <v>16554</v>
      </c>
      <c r="AM67" s="68">
        <v>15751</v>
      </c>
      <c r="AN67" s="68">
        <v>15140</v>
      </c>
      <c r="AO67" s="82">
        <v>59478</v>
      </c>
      <c r="AP67" s="68">
        <v>16891</v>
      </c>
      <c r="AQ67" s="68">
        <v>24885</v>
      </c>
    </row>
    <row r="68" spans="1:43" s="3" customFormat="1">
      <c r="A68" s="33"/>
      <c r="F68" s="71"/>
      <c r="G68" s="89"/>
      <c r="H68" s="89"/>
      <c r="I68" s="89"/>
      <c r="J68" s="35"/>
      <c r="K68" s="71"/>
      <c r="L68" s="35"/>
      <c r="M68" s="35"/>
      <c r="N68" s="35"/>
      <c r="O68" s="68"/>
      <c r="P68" s="69">
        <v>0</v>
      </c>
      <c r="Q68" s="35"/>
      <c r="R68" s="35"/>
      <c r="S68" s="35"/>
      <c r="T68" s="35"/>
      <c r="U68" s="69">
        <v>0</v>
      </c>
      <c r="V68" s="35"/>
      <c r="W68" s="35"/>
      <c r="X68" s="35"/>
      <c r="Y68" s="35"/>
      <c r="Z68" s="69">
        <v>0</v>
      </c>
      <c r="AA68" s="35"/>
      <c r="AB68" s="35"/>
      <c r="AC68" s="35"/>
      <c r="AD68" s="35"/>
      <c r="AE68" s="69">
        <v>0</v>
      </c>
      <c r="AF68" s="35"/>
      <c r="AG68" s="35"/>
      <c r="AH68" s="35"/>
      <c r="AI68" s="35"/>
      <c r="AJ68" s="82"/>
      <c r="AK68" s="35"/>
      <c r="AL68" s="35"/>
      <c r="AM68" s="35"/>
      <c r="AN68" s="35"/>
      <c r="AO68" s="82"/>
      <c r="AP68" s="35"/>
      <c r="AQ68" s="35"/>
    </row>
    <row r="69" spans="1:43" s="3" customFormat="1">
      <c r="A69" s="33" t="s">
        <v>28</v>
      </c>
      <c r="F69" s="71"/>
      <c r="G69" s="89"/>
      <c r="H69" s="89"/>
      <c r="I69" s="89"/>
      <c r="J69" s="61"/>
      <c r="K69" s="71"/>
      <c r="L69" s="61">
        <v>0</v>
      </c>
      <c r="M69" s="61">
        <v>0</v>
      </c>
      <c r="N69" s="61">
        <v>0</v>
      </c>
      <c r="O69" s="35">
        <v>-1456</v>
      </c>
      <c r="P69" s="71">
        <v>-1456</v>
      </c>
      <c r="Q69" s="61">
        <v>-86</v>
      </c>
      <c r="R69" s="61">
        <v>7</v>
      </c>
      <c r="S69" s="61">
        <v>-810</v>
      </c>
      <c r="T69" s="35">
        <v>-1129</v>
      </c>
      <c r="U69" s="69">
        <v>-2018</v>
      </c>
      <c r="V69" s="61">
        <v>-1773</v>
      </c>
      <c r="W69" s="61">
        <v>-1030</v>
      </c>
      <c r="X69" s="61">
        <v>-1315</v>
      </c>
      <c r="Y69" s="61">
        <v>-1681</v>
      </c>
      <c r="Z69" s="69">
        <v>-5799</v>
      </c>
      <c r="AA69" s="61">
        <v>-8231</v>
      </c>
      <c r="AB69" s="61">
        <v>-5136</v>
      </c>
      <c r="AC69" s="61">
        <v>364</v>
      </c>
      <c r="AD69" s="61">
        <v>-1070</v>
      </c>
      <c r="AE69" s="69">
        <v>-14073</v>
      </c>
      <c r="AF69" s="61">
        <v>-4283</v>
      </c>
      <c r="AG69" s="61">
        <v>-2872</v>
      </c>
      <c r="AH69" s="61">
        <v>-4671</v>
      </c>
      <c r="AI69" s="61">
        <v>1293</v>
      </c>
      <c r="AJ69" s="82">
        <v>-10533</v>
      </c>
      <c r="AK69" s="61">
        <v>-4495</v>
      </c>
      <c r="AL69" s="61">
        <v>-7796</v>
      </c>
      <c r="AM69" s="61">
        <v>-7057</v>
      </c>
      <c r="AN69" s="61">
        <v>3489</v>
      </c>
      <c r="AO69" s="82">
        <v>-15859</v>
      </c>
      <c r="AP69" s="61">
        <v>-6431</v>
      </c>
      <c r="AQ69" s="61">
        <v>-13035</v>
      </c>
    </row>
    <row r="70" spans="1:43" s="3" customFormat="1">
      <c r="A70" s="33" t="s">
        <v>29</v>
      </c>
      <c r="F70" s="71"/>
      <c r="G70" s="89"/>
      <c r="H70" s="89"/>
      <c r="I70" s="89"/>
      <c r="J70" s="27"/>
      <c r="K70" s="71"/>
      <c r="L70" s="27">
        <v>201</v>
      </c>
      <c r="M70" s="27">
        <v>202</v>
      </c>
      <c r="N70" s="27">
        <v>201</v>
      </c>
      <c r="O70" s="35">
        <v>17637</v>
      </c>
      <c r="P70" s="71">
        <v>18241</v>
      </c>
      <c r="Q70" s="27">
        <v>-6511</v>
      </c>
      <c r="R70" s="27">
        <v>1416</v>
      </c>
      <c r="S70" s="27">
        <v>543</v>
      </c>
      <c r="T70" s="35">
        <v>-34</v>
      </c>
      <c r="U70" s="69">
        <v>-4586</v>
      </c>
      <c r="V70" s="27">
        <v>-3620</v>
      </c>
      <c r="W70" s="27">
        <v>-1406</v>
      </c>
      <c r="X70" s="27">
        <v>-4112</v>
      </c>
      <c r="Y70" s="27">
        <v>-5956</v>
      </c>
      <c r="Z70" s="69">
        <v>-15094</v>
      </c>
      <c r="AA70" s="27">
        <v>3006</v>
      </c>
      <c r="AB70" s="27">
        <v>1956</v>
      </c>
      <c r="AC70" s="27">
        <v>-1263</v>
      </c>
      <c r="AD70" s="27">
        <v>3268</v>
      </c>
      <c r="AE70" s="69">
        <v>6967</v>
      </c>
      <c r="AF70" s="27">
        <v>-48</v>
      </c>
      <c r="AG70" s="27">
        <v>1834</v>
      </c>
      <c r="AH70" s="27">
        <v>947</v>
      </c>
      <c r="AI70" s="27">
        <v>-2967</v>
      </c>
      <c r="AJ70" s="82">
        <v>-234</v>
      </c>
      <c r="AK70" s="27">
        <v>79</v>
      </c>
      <c r="AL70" s="27">
        <v>982</v>
      </c>
      <c r="AM70" s="27">
        <v>-113</v>
      </c>
      <c r="AN70" s="27">
        <v>-16028</v>
      </c>
      <c r="AO70" s="82">
        <v>-15080</v>
      </c>
      <c r="AP70" s="27">
        <v>-952</v>
      </c>
      <c r="AQ70" s="27">
        <v>503</v>
      </c>
    </row>
    <row r="71" spans="1:43" s="3" customFormat="1">
      <c r="A71" s="84"/>
      <c r="F71" s="71"/>
      <c r="G71" s="89"/>
      <c r="H71" s="89"/>
      <c r="I71" s="89"/>
      <c r="J71" s="27"/>
      <c r="K71" s="71"/>
      <c r="L71" s="27"/>
      <c r="M71" s="27"/>
      <c r="N71" s="27"/>
      <c r="O71" s="68"/>
      <c r="P71" s="69">
        <v>0</v>
      </c>
      <c r="Q71" s="27"/>
      <c r="R71" s="27"/>
      <c r="S71" s="27"/>
      <c r="T71" s="27"/>
      <c r="U71" s="69">
        <v>0</v>
      </c>
      <c r="V71" s="27"/>
      <c r="W71" s="27"/>
      <c r="X71" s="27"/>
      <c r="Y71" s="27"/>
      <c r="Z71" s="69">
        <v>0</v>
      </c>
      <c r="AA71" s="27"/>
      <c r="AB71" s="27"/>
      <c r="AC71" s="27"/>
      <c r="AD71" s="27"/>
      <c r="AE71" s="69">
        <v>0</v>
      </c>
      <c r="AF71" s="27"/>
      <c r="AG71" s="27"/>
      <c r="AH71" s="27"/>
      <c r="AI71" s="27"/>
      <c r="AJ71" s="82"/>
      <c r="AK71" s="27"/>
      <c r="AL71" s="27"/>
      <c r="AM71" s="27"/>
      <c r="AN71" s="27"/>
      <c r="AO71" s="82"/>
      <c r="AP71" s="27"/>
      <c r="AQ71" s="27"/>
    </row>
    <row r="72" spans="1:43" s="90" customFormat="1">
      <c r="A72" s="31" t="s">
        <v>31</v>
      </c>
      <c r="F72" s="69"/>
      <c r="G72" s="83"/>
      <c r="H72" s="83"/>
      <c r="I72" s="83"/>
      <c r="J72" s="68"/>
      <c r="K72" s="69"/>
      <c r="L72" s="68">
        <v>-3224</v>
      </c>
      <c r="M72" s="68">
        <v>625</v>
      </c>
      <c r="N72" s="68">
        <v>3465</v>
      </c>
      <c r="O72" s="68">
        <v>24019</v>
      </c>
      <c r="P72" s="69">
        <v>24885</v>
      </c>
      <c r="Q72" s="68">
        <v>-4303</v>
      </c>
      <c r="R72" s="68">
        <v>-365</v>
      </c>
      <c r="S72" s="68">
        <v>7267</v>
      </c>
      <c r="T72" s="68">
        <v>7182</v>
      </c>
      <c r="U72" s="69">
        <v>9780</v>
      </c>
      <c r="V72" s="68">
        <v>8250</v>
      </c>
      <c r="W72" s="68">
        <v>7701</v>
      </c>
      <c r="X72" s="68">
        <v>6043</v>
      </c>
      <c r="Y72" s="68">
        <v>13780</v>
      </c>
      <c r="Z72" s="69">
        <v>35774</v>
      </c>
      <c r="AA72" s="68">
        <v>21695</v>
      </c>
      <c r="AB72" s="68">
        <v>12032</v>
      </c>
      <c r="AC72" s="68">
        <v>-769</v>
      </c>
      <c r="AD72" s="68">
        <v>11651</v>
      </c>
      <c r="AE72" s="69">
        <v>44609</v>
      </c>
      <c r="AF72" s="68">
        <v>12446</v>
      </c>
      <c r="AG72" s="68">
        <v>10009</v>
      </c>
      <c r="AH72" s="68">
        <v>7094</v>
      </c>
      <c r="AI72" s="68">
        <v>13527</v>
      </c>
      <c r="AJ72" s="82">
        <v>43076</v>
      </c>
      <c r="AK72" s="68">
        <v>7617</v>
      </c>
      <c r="AL72" s="68">
        <v>9740</v>
      </c>
      <c r="AM72" s="68">
        <v>8581</v>
      </c>
      <c r="AN72" s="68">
        <v>2601</v>
      </c>
      <c r="AO72" s="82">
        <v>28539</v>
      </c>
      <c r="AP72" s="68">
        <v>9508</v>
      </c>
      <c r="AQ72" s="68">
        <v>12353</v>
      </c>
    </row>
    <row r="73" spans="1:43" s="3" customFormat="1">
      <c r="A73" s="84"/>
      <c r="F73" s="71"/>
      <c r="G73" s="89"/>
      <c r="H73" s="89"/>
      <c r="I73" s="89"/>
      <c r="J73" s="27"/>
      <c r="K73" s="71"/>
      <c r="L73" s="27"/>
      <c r="M73" s="27"/>
      <c r="N73" s="27"/>
      <c r="O73" s="68"/>
      <c r="P73" s="69">
        <v>0</v>
      </c>
      <c r="Q73" s="27"/>
      <c r="R73" s="27"/>
      <c r="S73" s="27"/>
      <c r="T73" s="27"/>
      <c r="U73" s="69">
        <v>0</v>
      </c>
      <c r="V73" s="27"/>
      <c r="W73" s="27"/>
      <c r="X73" s="27"/>
      <c r="Y73" s="27"/>
      <c r="Z73" s="69">
        <v>0</v>
      </c>
      <c r="AA73" s="27"/>
      <c r="AB73" s="27"/>
      <c r="AC73" s="27"/>
      <c r="AD73" s="27"/>
      <c r="AE73" s="69">
        <v>0</v>
      </c>
      <c r="AF73" s="27"/>
      <c r="AG73" s="27"/>
      <c r="AH73" s="27"/>
      <c r="AI73" s="27"/>
      <c r="AJ73" s="82"/>
      <c r="AK73" s="27"/>
      <c r="AL73" s="27"/>
      <c r="AM73" s="27"/>
      <c r="AN73" s="27"/>
      <c r="AO73" s="82"/>
      <c r="AP73" s="27"/>
      <c r="AQ73" s="27"/>
    </row>
    <row r="74" spans="1:43" s="90" customFormat="1">
      <c r="A74" s="81" t="s">
        <v>161</v>
      </c>
      <c r="F74" s="69"/>
      <c r="G74" s="83"/>
      <c r="H74" s="83"/>
      <c r="I74" s="83"/>
      <c r="J74" s="68">
        <v>17296</v>
      </c>
      <c r="K74" s="69">
        <v>17296</v>
      </c>
      <c r="L74" s="68">
        <v>5715</v>
      </c>
      <c r="M74" s="68">
        <v>5715</v>
      </c>
      <c r="N74" s="68">
        <v>3740</v>
      </c>
      <c r="O74" s="68">
        <v>1756</v>
      </c>
      <c r="P74" s="69">
        <v>16926</v>
      </c>
      <c r="Q74" s="68">
        <v>2973</v>
      </c>
      <c r="R74" s="68">
        <v>3698</v>
      </c>
      <c r="S74" s="68">
        <v>4854</v>
      </c>
      <c r="T74" s="68">
        <v>5101</v>
      </c>
      <c r="U74" s="69">
        <v>16626</v>
      </c>
      <c r="V74" s="68">
        <v>6550</v>
      </c>
      <c r="W74" s="68">
        <v>7276</v>
      </c>
      <c r="X74" s="68">
        <v>7407</v>
      </c>
      <c r="Y74" s="68">
        <v>8818</v>
      </c>
      <c r="Z74" s="69">
        <v>30051</v>
      </c>
      <c r="AA74" s="68">
        <v>6667</v>
      </c>
      <c r="AB74" s="68">
        <v>8100</v>
      </c>
      <c r="AC74" s="68">
        <v>6127</v>
      </c>
      <c r="AD74" s="68">
        <v>4546</v>
      </c>
      <c r="AE74" s="69">
        <v>25440</v>
      </c>
      <c r="AF74" s="68">
        <v>5511</v>
      </c>
      <c r="AG74" s="68">
        <v>7481</v>
      </c>
      <c r="AH74" s="68">
        <v>6332</v>
      </c>
      <c r="AI74" s="68">
        <v>8876</v>
      </c>
      <c r="AJ74" s="82">
        <v>28200</v>
      </c>
      <c r="AK74" s="68">
        <v>7501</v>
      </c>
      <c r="AL74" s="68">
        <v>5546</v>
      </c>
      <c r="AM74" s="68">
        <v>7724</v>
      </c>
      <c r="AN74" s="68">
        <v>8579</v>
      </c>
      <c r="AO74" s="82">
        <v>29350</v>
      </c>
      <c r="AP74" s="68">
        <v>6489</v>
      </c>
      <c r="AQ74" s="68">
        <v>7926</v>
      </c>
    </row>
    <row r="75" spans="1:43" s="90" customFormat="1">
      <c r="A75" s="84" t="s">
        <v>285</v>
      </c>
      <c r="F75" s="69"/>
      <c r="G75" s="83"/>
      <c r="H75" s="83"/>
      <c r="I75" s="83"/>
      <c r="J75" s="68"/>
      <c r="K75" s="69"/>
      <c r="L75" s="68"/>
      <c r="M75" s="68"/>
      <c r="N75" s="68"/>
      <c r="O75" s="68"/>
      <c r="P75" s="69"/>
      <c r="Q75" s="68"/>
      <c r="R75" s="68"/>
      <c r="S75" s="68"/>
      <c r="T75" s="68"/>
      <c r="U75" s="69"/>
      <c r="V75" s="68"/>
      <c r="W75" s="68"/>
      <c r="X75" s="68"/>
      <c r="Y75" s="68"/>
      <c r="Z75" s="69"/>
      <c r="AA75" s="68"/>
      <c r="AB75" s="68"/>
      <c r="AC75" s="68"/>
      <c r="AD75" s="68"/>
      <c r="AE75" s="69"/>
      <c r="AF75" s="68"/>
      <c r="AG75" s="68"/>
      <c r="AH75" s="68"/>
      <c r="AI75" s="68"/>
      <c r="AJ75" s="82"/>
      <c r="AK75" s="68"/>
      <c r="AL75" s="68"/>
      <c r="AM75" s="68"/>
      <c r="AN75" s="68"/>
      <c r="AO75" s="82"/>
      <c r="AP75" s="35">
        <v>5519</v>
      </c>
      <c r="AQ75" s="35">
        <v>6809</v>
      </c>
    </row>
    <row r="76" spans="1:43" s="90" customFormat="1">
      <c r="A76" s="84" t="s">
        <v>286</v>
      </c>
      <c r="F76" s="69"/>
      <c r="G76" s="83"/>
      <c r="H76" s="83"/>
      <c r="I76" s="83"/>
      <c r="J76" s="68"/>
      <c r="K76" s="69"/>
      <c r="L76" s="68"/>
      <c r="M76" s="68"/>
      <c r="N76" s="68"/>
      <c r="O76" s="68"/>
      <c r="P76" s="69"/>
      <c r="Q76" s="68"/>
      <c r="R76" s="68"/>
      <c r="S76" s="68"/>
      <c r="T76" s="68"/>
      <c r="U76" s="69"/>
      <c r="V76" s="68"/>
      <c r="W76" s="68"/>
      <c r="X76" s="68"/>
      <c r="Y76" s="68"/>
      <c r="Z76" s="69"/>
      <c r="AA76" s="68"/>
      <c r="AB76" s="68"/>
      <c r="AC76" s="68"/>
      <c r="AD76" s="68"/>
      <c r="AE76" s="69"/>
      <c r="AF76" s="68"/>
      <c r="AG76" s="68"/>
      <c r="AH76" s="68"/>
      <c r="AI76" s="68"/>
      <c r="AJ76" s="82"/>
      <c r="AK76" s="68"/>
      <c r="AL76" s="68"/>
      <c r="AM76" s="68"/>
      <c r="AN76" s="68"/>
      <c r="AO76" s="82"/>
      <c r="AP76" s="35">
        <v>888</v>
      </c>
      <c r="AQ76" s="35">
        <v>1037</v>
      </c>
    </row>
    <row r="77" spans="1:43" s="90" customFormat="1">
      <c r="A77" s="84" t="s">
        <v>287</v>
      </c>
      <c r="F77" s="69"/>
      <c r="G77" s="83"/>
      <c r="H77" s="83"/>
      <c r="I77" s="83"/>
      <c r="J77" s="68"/>
      <c r="K77" s="69"/>
      <c r="L77" s="68"/>
      <c r="M77" s="68"/>
      <c r="N77" s="68"/>
      <c r="O77" s="68"/>
      <c r="P77" s="69"/>
      <c r="Q77" s="68"/>
      <c r="R77" s="68"/>
      <c r="S77" s="68"/>
      <c r="T77" s="68"/>
      <c r="U77" s="69"/>
      <c r="V77" s="68"/>
      <c r="W77" s="68"/>
      <c r="X77" s="68"/>
      <c r="Y77" s="68"/>
      <c r="Z77" s="69"/>
      <c r="AA77" s="68"/>
      <c r="AB77" s="68"/>
      <c r="AC77" s="68"/>
      <c r="AD77" s="68"/>
      <c r="AE77" s="69"/>
      <c r="AF77" s="68"/>
      <c r="AG77" s="68"/>
      <c r="AH77" s="68"/>
      <c r="AI77" s="68"/>
      <c r="AJ77" s="82"/>
      <c r="AK77" s="68"/>
      <c r="AL77" s="68"/>
      <c r="AM77" s="68"/>
      <c r="AN77" s="68"/>
      <c r="AO77" s="82"/>
      <c r="AP77" s="35">
        <v>82</v>
      </c>
      <c r="AQ77" s="35">
        <v>80</v>
      </c>
    </row>
    <row r="78" spans="1:43" s="3" customFormat="1">
      <c r="A78" s="84"/>
      <c r="F78" s="71"/>
      <c r="G78" s="89"/>
      <c r="H78" s="89"/>
      <c r="I78" s="89"/>
      <c r="K78" s="71"/>
      <c r="O78" s="68"/>
      <c r="P78" s="69">
        <v>0</v>
      </c>
      <c r="U78" s="69">
        <v>0</v>
      </c>
      <c r="Z78" s="69">
        <v>0</v>
      </c>
      <c r="AE78" s="69">
        <v>0</v>
      </c>
      <c r="AJ78" s="82">
        <v>0</v>
      </c>
      <c r="AO78" s="82"/>
    </row>
    <row r="79" spans="1:43" s="90" customFormat="1">
      <c r="A79" s="81" t="s">
        <v>33</v>
      </c>
      <c r="F79" s="69"/>
      <c r="G79" s="83"/>
      <c r="H79" s="83"/>
      <c r="I79" s="83"/>
      <c r="J79" s="104">
        <v>0</v>
      </c>
      <c r="K79" s="69">
        <v>0</v>
      </c>
      <c r="L79" s="104">
        <v>-1333</v>
      </c>
      <c r="M79" s="104">
        <v>3213</v>
      </c>
      <c r="N79" s="104">
        <v>5266</v>
      </c>
      <c r="O79" s="104">
        <v>11844</v>
      </c>
      <c r="P79" s="69">
        <v>18990</v>
      </c>
      <c r="Q79" s="104">
        <v>3213</v>
      </c>
      <c r="R79" s="104">
        <v>3593</v>
      </c>
      <c r="S79" s="104">
        <v>12129</v>
      </c>
      <c r="T79" s="104">
        <v>11750</v>
      </c>
      <c r="U79" s="69">
        <v>30685</v>
      </c>
      <c r="V79" s="104">
        <v>18534</v>
      </c>
      <c r="W79" s="104">
        <v>15126</v>
      </c>
      <c r="X79" s="104">
        <v>16299</v>
      </c>
      <c r="Y79" s="104">
        <v>25678</v>
      </c>
      <c r="Z79" s="69">
        <v>75637</v>
      </c>
      <c r="AA79" s="104">
        <v>33787</v>
      </c>
      <c r="AB79" s="104">
        <v>20151</v>
      </c>
      <c r="AC79" s="104">
        <v>6738</v>
      </c>
      <c r="AD79" s="104">
        <v>17034</v>
      </c>
      <c r="AE79" s="69">
        <v>77710</v>
      </c>
      <c r="AF79" s="104">
        <v>23624</v>
      </c>
      <c r="AG79" s="104">
        <v>17946</v>
      </c>
      <c r="AH79" s="104">
        <v>18867</v>
      </c>
      <c r="AI79" s="104">
        <v>18433</v>
      </c>
      <c r="AJ79" s="82">
        <v>78870</v>
      </c>
      <c r="AK79" s="104">
        <v>18490</v>
      </c>
      <c r="AL79" s="104">
        <v>23012</v>
      </c>
      <c r="AM79" s="104">
        <v>24361</v>
      </c>
      <c r="AN79" s="104">
        <v>24910</v>
      </c>
      <c r="AO79" s="82">
        <v>90773</v>
      </c>
      <c r="AP79" s="104">
        <v>24387</v>
      </c>
      <c r="AQ79" s="104">
        <v>35684</v>
      </c>
    </row>
    <row r="80" spans="1:43" s="3" customFormat="1">
      <c r="A80" s="121" t="s">
        <v>162</v>
      </c>
      <c r="F80" s="71"/>
      <c r="G80" s="122"/>
      <c r="H80" s="122"/>
      <c r="I80" s="122"/>
      <c r="J80" s="27">
        <v>0</v>
      </c>
      <c r="K80" s="71">
        <v>0</v>
      </c>
      <c r="L80" s="99">
        <v>-0.12498827941865917</v>
      </c>
      <c r="M80" s="99">
        <v>0.19093178036605657</v>
      </c>
      <c r="N80" s="99">
        <v>0.26410552184161695</v>
      </c>
      <c r="O80" s="99">
        <v>0.50891591114166634</v>
      </c>
      <c r="P80" s="123">
        <v>0.2685807227211654</v>
      </c>
      <c r="Q80" s="99">
        <v>0.18515530455828963</v>
      </c>
      <c r="R80" s="99">
        <v>0.20358093942999603</v>
      </c>
      <c r="S80" s="99">
        <v>0.48153882801333969</v>
      </c>
      <c r="T80" s="99">
        <v>0.42138860995553007</v>
      </c>
      <c r="U80" s="123">
        <v>0.34840020891523038</v>
      </c>
      <c r="V80" s="99">
        <v>0.51278220451527223</v>
      </c>
      <c r="W80" s="99">
        <v>0.43248034310221589</v>
      </c>
      <c r="X80" s="99">
        <v>0.43541794673149359</v>
      </c>
      <c r="Y80" s="99">
        <v>0.60549896245991319</v>
      </c>
      <c r="Z80" s="123">
        <v>0.50104001059883407</v>
      </c>
      <c r="AA80" s="99">
        <v>0.60908205941736371</v>
      </c>
      <c r="AB80" s="99">
        <v>0.49887356720223802</v>
      </c>
      <c r="AC80" s="99">
        <v>0.24182607759394179</v>
      </c>
      <c r="AD80" s="99">
        <v>0.42499999999999999</v>
      </c>
      <c r="AE80" s="124">
        <v>0.47439685485446376</v>
      </c>
      <c r="AF80" s="99">
        <v>0.50534782236673226</v>
      </c>
      <c r="AG80" s="99">
        <v>0.43205893682588598</v>
      </c>
      <c r="AH80" s="99">
        <v>0.42745480085187365</v>
      </c>
      <c r="AI80" s="99">
        <v>0.41523247431969723</v>
      </c>
      <c r="AJ80" s="124">
        <v>0.44606196341918625</v>
      </c>
      <c r="AK80" s="99">
        <v>0.41868574792808294</v>
      </c>
      <c r="AL80" s="99">
        <f t="shared" ref="AL80:AQ80" si="0">AL79/AL51</f>
        <v>0.46734362307067423</v>
      </c>
      <c r="AM80" s="99">
        <f t="shared" si="0"/>
        <v>0.48029415823820509</v>
      </c>
      <c r="AN80" s="99">
        <f t="shared" si="0"/>
        <v>0.4729986328421692</v>
      </c>
      <c r="AO80" s="124">
        <f t="shared" si="0"/>
        <v>0.46127538912631422</v>
      </c>
      <c r="AP80" s="163">
        <f t="shared" si="0"/>
        <v>0.48519756476065418</v>
      </c>
      <c r="AQ80" s="163">
        <f t="shared" si="0"/>
        <v>0.57087092852114929</v>
      </c>
    </row>
    <row r="81" spans="1:43" s="3" customFormat="1">
      <c r="A81" s="125"/>
      <c r="B81" s="126"/>
      <c r="C81" s="126"/>
      <c r="D81" s="126"/>
      <c r="E81" s="126"/>
      <c r="F81" s="127"/>
      <c r="G81" s="126"/>
      <c r="H81" s="126"/>
      <c r="I81" s="126"/>
      <c r="J81" s="126"/>
      <c r="K81" s="127"/>
      <c r="L81" s="128"/>
      <c r="M81" s="128"/>
      <c r="N81" s="128"/>
      <c r="O81" s="128"/>
      <c r="P81" s="129"/>
      <c r="Q81" s="126"/>
      <c r="R81" s="126"/>
      <c r="S81" s="126"/>
      <c r="T81" s="126"/>
      <c r="U81" s="129"/>
      <c r="V81" s="126"/>
      <c r="W81" s="126"/>
      <c r="X81" s="126"/>
      <c r="Y81" s="126"/>
      <c r="Z81" s="130"/>
      <c r="AA81" s="126"/>
      <c r="AB81" s="126"/>
      <c r="AC81" s="126"/>
      <c r="AD81" s="126"/>
      <c r="AE81" s="130"/>
      <c r="AF81" s="126"/>
      <c r="AG81" s="126"/>
      <c r="AH81" s="126"/>
      <c r="AI81" s="126"/>
      <c r="AJ81" s="129"/>
      <c r="AK81" s="126"/>
      <c r="AL81" s="126"/>
      <c r="AM81" s="126"/>
      <c r="AN81" s="126"/>
      <c r="AO81" s="129"/>
      <c r="AP81" s="126"/>
      <c r="AQ81" s="126"/>
    </row>
  </sheetData>
  <mergeCells count="1">
    <mergeCell ref="B3:C3"/>
  </mergeCells>
  <phoneticPr fontId="2" type="noConversion"/>
  <hyperlinks>
    <hyperlink ref="B3" location="Index!A1" display="Back to Index" xr:uid="{0E60B5ED-3C99-4091-96A3-5888684E80B8}"/>
    <hyperlink ref="B3:C3" location="Índice!A1" display="Voltar ao índice" xr:uid="{9DE4C915-A1F8-437D-B7D9-D3B3626BB3C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7869-E453-4089-9E69-7742C96B0AD5}">
  <sheetPr codeName="Sheet11">
    <tabColor rgb="FF2D3D70"/>
  </sheetPr>
  <dimension ref="A2:AQ62"/>
  <sheetViews>
    <sheetView showGridLines="0" topLeftCell="A36" zoomScaleNormal="100" workbookViewId="0">
      <pane xSplit="1" topLeftCell="AH1" activePane="topRight" state="frozen"/>
      <selection activeCell="AP49" sqref="AP49"/>
      <selection pane="topRight" activeCell="AS13" sqref="AS13"/>
    </sheetView>
  </sheetViews>
  <sheetFormatPr defaultRowHeight="14.4"/>
  <cols>
    <col min="1" max="1" width="45.109375" style="1" customWidth="1"/>
    <col min="2" max="5" width="11" style="1" bestFit="1" customWidth="1"/>
    <col min="6" max="6" width="11.21875" style="1" bestFit="1" customWidth="1"/>
    <col min="7" max="10" width="11" style="1" bestFit="1" customWidth="1"/>
    <col min="11" max="11" width="11.21875" style="1" bestFit="1" customWidth="1"/>
    <col min="12" max="15" width="11" style="1" bestFit="1" customWidth="1"/>
    <col min="16" max="16" width="12.33203125" style="1" bestFit="1" customWidth="1"/>
    <col min="17" max="20" width="11" style="1" bestFit="1" customWidth="1"/>
    <col min="21" max="21" width="12.33203125" style="1" bestFit="1" customWidth="1"/>
    <col min="22" max="25" width="11" style="1" bestFit="1" customWidth="1"/>
    <col min="26" max="26" width="12.33203125" style="1" bestFit="1" customWidth="1"/>
    <col min="27" max="30" width="11" style="1" bestFit="1" customWidth="1"/>
    <col min="31" max="31" width="12.33203125" style="1" bestFit="1" customWidth="1"/>
    <col min="32" max="35" width="11.6640625" style="1" bestFit="1" customWidth="1"/>
    <col min="36" max="36" width="12.33203125" style="1" bestFit="1" customWidth="1"/>
    <col min="37" max="40" width="11.6640625" style="1" bestFit="1" customWidth="1"/>
    <col min="41" max="41" width="12.33203125" style="1" bestFit="1" customWidth="1"/>
    <col min="42" max="43" width="11.6640625" style="1" bestFit="1" customWidth="1"/>
    <col min="44" max="16384" width="8.88671875" style="1"/>
  </cols>
  <sheetData>
    <row r="2" spans="1:43" ht="15" thickBot="1"/>
    <row r="3" spans="1:43" ht="21.6" thickBot="1">
      <c r="B3" s="283" t="s">
        <v>16</v>
      </c>
      <c r="C3" s="284"/>
      <c r="H3" s="142"/>
    </row>
    <row r="4" spans="1:43">
      <c r="H4" s="142"/>
      <c r="I4" s="142"/>
      <c r="J4" s="142"/>
    </row>
    <row r="5" spans="1:43">
      <c r="A5" s="8"/>
    </row>
    <row r="6" spans="1:43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</row>
    <row r="7" spans="1:43">
      <c r="A7" s="13" t="s">
        <v>10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</row>
    <row r="8" spans="1:43">
      <c r="A8" s="17"/>
      <c r="F8" s="67"/>
      <c r="K8" s="143"/>
      <c r="P8" s="67"/>
      <c r="U8" s="143"/>
      <c r="Z8" s="143"/>
      <c r="AE8" s="143"/>
      <c r="AJ8" s="143"/>
      <c r="AO8" s="143"/>
    </row>
    <row r="9" spans="1:43" s="3" customFormat="1">
      <c r="A9" s="81" t="s">
        <v>133</v>
      </c>
      <c r="F9" s="70"/>
      <c r="K9" s="82"/>
      <c r="L9" s="35"/>
      <c r="M9" s="35"/>
      <c r="N9" s="35"/>
      <c r="O9" s="61"/>
      <c r="P9" s="70"/>
      <c r="U9" s="82"/>
      <c r="Z9" s="82"/>
      <c r="AE9" s="82"/>
      <c r="AJ9" s="82"/>
      <c r="AO9" s="82"/>
    </row>
    <row r="10" spans="1:43" s="3" customFormat="1">
      <c r="A10" s="84" t="s">
        <v>137</v>
      </c>
      <c r="F10" s="73">
        <v>233600</v>
      </c>
      <c r="G10" s="27">
        <v>233600</v>
      </c>
      <c r="H10" s="27">
        <v>233600</v>
      </c>
      <c r="I10" s="27">
        <v>233600</v>
      </c>
      <c r="J10" s="27">
        <v>233600</v>
      </c>
      <c r="K10" s="73">
        <v>207509</v>
      </c>
      <c r="L10" s="27">
        <v>207509</v>
      </c>
      <c r="M10" s="27">
        <v>207509</v>
      </c>
      <c r="N10" s="27">
        <v>207509</v>
      </c>
      <c r="O10" s="27">
        <v>207509</v>
      </c>
      <c r="P10" s="73">
        <v>277444</v>
      </c>
      <c r="Q10" s="27">
        <v>277444</v>
      </c>
      <c r="R10" s="27">
        <v>277444</v>
      </c>
      <c r="S10" s="27">
        <v>277444</v>
      </c>
      <c r="T10" s="27">
        <v>277444</v>
      </c>
      <c r="U10" s="73">
        <v>296000</v>
      </c>
      <c r="V10" s="27">
        <v>296000</v>
      </c>
      <c r="W10" s="27">
        <v>296000</v>
      </c>
      <c r="X10" s="27">
        <v>296000</v>
      </c>
      <c r="Y10" s="27">
        <v>296000</v>
      </c>
      <c r="Z10" s="73">
        <v>251025</v>
      </c>
      <c r="AA10" s="27">
        <v>251025</v>
      </c>
      <c r="AB10" s="27">
        <v>251025</v>
      </c>
      <c r="AC10" s="27">
        <v>251025</v>
      </c>
      <c r="AD10" s="27">
        <v>251025</v>
      </c>
      <c r="AE10" s="73">
        <v>212880</v>
      </c>
      <c r="AF10" s="27">
        <v>212880</v>
      </c>
      <c r="AG10" s="27">
        <v>212880</v>
      </c>
      <c r="AH10" s="27">
        <v>212880</v>
      </c>
      <c r="AI10" s="27">
        <v>212880</v>
      </c>
      <c r="AJ10" s="73">
        <v>276000</v>
      </c>
      <c r="AK10" s="27">
        <v>276000</v>
      </c>
      <c r="AL10" s="27">
        <v>276000</v>
      </c>
      <c r="AM10" s="27">
        <v>276000</v>
      </c>
      <c r="AN10" s="27">
        <v>276000</v>
      </c>
      <c r="AO10" s="73">
        <v>345614</v>
      </c>
      <c r="AP10" s="27">
        <v>345614</v>
      </c>
      <c r="AQ10" s="27">
        <v>345614</v>
      </c>
    </row>
    <row r="11" spans="1:43" s="3" customFormat="1">
      <c r="A11" s="84" t="s">
        <v>138</v>
      </c>
      <c r="F11" s="73">
        <v>320000</v>
      </c>
      <c r="G11" s="27">
        <v>320000</v>
      </c>
      <c r="H11" s="27">
        <v>320000</v>
      </c>
      <c r="I11" s="27">
        <v>320000</v>
      </c>
      <c r="J11" s="27">
        <v>320000</v>
      </c>
      <c r="K11" s="73">
        <v>301560</v>
      </c>
      <c r="L11" s="27">
        <v>301560</v>
      </c>
      <c r="M11" s="27">
        <v>301560</v>
      </c>
      <c r="N11" s="27">
        <v>301560</v>
      </c>
      <c r="O11" s="27">
        <v>301560</v>
      </c>
      <c r="P11" s="73">
        <v>357300</v>
      </c>
      <c r="Q11" s="27">
        <v>357300</v>
      </c>
      <c r="R11" s="27">
        <v>357300</v>
      </c>
      <c r="S11" s="27">
        <v>357300</v>
      </c>
      <c r="T11" s="27">
        <v>357300</v>
      </c>
      <c r="U11" s="73">
        <v>397775</v>
      </c>
      <c r="V11" s="27">
        <v>397775</v>
      </c>
      <c r="W11" s="27">
        <v>397775</v>
      </c>
      <c r="X11" s="27">
        <v>397775</v>
      </c>
      <c r="Y11" s="27">
        <v>397775</v>
      </c>
      <c r="Z11" s="73">
        <v>389000</v>
      </c>
      <c r="AA11" s="27">
        <v>389000</v>
      </c>
      <c r="AB11" s="27">
        <v>389000</v>
      </c>
      <c r="AC11" s="27">
        <v>389000</v>
      </c>
      <c r="AD11" s="27">
        <v>389000</v>
      </c>
      <c r="AE11" s="73">
        <v>471240</v>
      </c>
      <c r="AF11" s="27">
        <v>471240</v>
      </c>
      <c r="AG11" s="27">
        <v>471240</v>
      </c>
      <c r="AH11" s="27">
        <v>471240</v>
      </c>
      <c r="AI11" s="27">
        <v>471240</v>
      </c>
      <c r="AJ11" s="73">
        <v>478000</v>
      </c>
      <c r="AK11" s="27">
        <v>478000</v>
      </c>
      <c r="AL11" s="27">
        <v>478000</v>
      </c>
      <c r="AM11" s="27">
        <v>478000</v>
      </c>
      <c r="AN11" s="27">
        <v>478000</v>
      </c>
      <c r="AO11" s="73">
        <v>535143</v>
      </c>
      <c r="AP11" s="27">
        <v>535143</v>
      </c>
      <c r="AQ11" s="27">
        <v>535143</v>
      </c>
    </row>
    <row r="12" spans="1:43" s="3" customFormat="1">
      <c r="A12" s="84" t="s">
        <v>139</v>
      </c>
      <c r="F12" s="73">
        <v>101900</v>
      </c>
      <c r="G12" s="35">
        <v>101900</v>
      </c>
      <c r="H12" s="35">
        <v>101900</v>
      </c>
      <c r="I12" s="35">
        <v>101900</v>
      </c>
      <c r="J12" s="35">
        <v>101900</v>
      </c>
      <c r="K12" s="73">
        <v>73377</v>
      </c>
      <c r="L12" s="35">
        <v>73377</v>
      </c>
      <c r="M12" s="35">
        <v>73377</v>
      </c>
      <c r="N12" s="35">
        <v>73377</v>
      </c>
      <c r="O12" s="35">
        <v>73377</v>
      </c>
      <c r="P12" s="73">
        <v>125730</v>
      </c>
      <c r="Q12" s="35">
        <v>125730</v>
      </c>
      <c r="R12" s="35">
        <v>125730</v>
      </c>
      <c r="S12" s="35">
        <v>125730</v>
      </c>
      <c r="T12" s="35">
        <v>125730</v>
      </c>
      <c r="U12" s="73">
        <v>89440</v>
      </c>
      <c r="V12" s="35">
        <v>89440</v>
      </c>
      <c r="W12" s="35">
        <v>89440</v>
      </c>
      <c r="X12" s="35">
        <v>89440</v>
      </c>
      <c r="Y12" s="35">
        <v>89440</v>
      </c>
      <c r="Z12" s="73">
        <v>134925</v>
      </c>
      <c r="AA12" s="35">
        <v>134925</v>
      </c>
      <c r="AB12" s="35">
        <v>134925</v>
      </c>
      <c r="AC12" s="35">
        <v>134925</v>
      </c>
      <c r="AD12" s="35">
        <v>134925</v>
      </c>
      <c r="AE12" s="73">
        <v>141380</v>
      </c>
      <c r="AF12" s="35">
        <v>141380</v>
      </c>
      <c r="AG12" s="35">
        <v>141380</v>
      </c>
      <c r="AH12" s="35">
        <v>141380</v>
      </c>
      <c r="AI12" s="35">
        <v>141380</v>
      </c>
      <c r="AJ12" s="73">
        <v>60000</v>
      </c>
      <c r="AK12" s="35">
        <v>60000</v>
      </c>
      <c r="AL12" s="35">
        <v>60000</v>
      </c>
      <c r="AM12" s="35">
        <v>60000</v>
      </c>
      <c r="AN12" s="35">
        <v>60000</v>
      </c>
      <c r="AO12" s="73">
        <v>133659</v>
      </c>
      <c r="AP12" s="35">
        <v>133659</v>
      </c>
      <c r="AQ12" s="35">
        <v>133659</v>
      </c>
    </row>
    <row r="13" spans="1:43" s="3" customFormat="1">
      <c r="A13" s="33"/>
      <c r="F13" s="70"/>
      <c r="K13" s="70"/>
      <c r="P13" s="70"/>
      <c r="U13" s="70"/>
      <c r="Z13" s="70"/>
      <c r="AE13" s="70"/>
      <c r="AJ13" s="70"/>
      <c r="AO13" s="70"/>
    </row>
    <row r="14" spans="1:43" s="3" customFormat="1">
      <c r="A14" s="81" t="s">
        <v>143</v>
      </c>
      <c r="B14" s="68">
        <v>248437</v>
      </c>
      <c r="C14" s="68">
        <v>382525</v>
      </c>
      <c r="D14" s="68">
        <v>437404</v>
      </c>
      <c r="E14" s="68">
        <v>297434</v>
      </c>
      <c r="F14" s="73">
        <v>1365801</v>
      </c>
      <c r="G14" s="68">
        <v>347436</v>
      </c>
      <c r="H14" s="68">
        <v>375319</v>
      </c>
      <c r="I14" s="68">
        <v>375366</v>
      </c>
      <c r="J14" s="68">
        <v>354148</v>
      </c>
      <c r="K14" s="73">
        <v>1452268</v>
      </c>
      <c r="L14" s="68">
        <v>317610</v>
      </c>
      <c r="M14" s="68">
        <v>361340</v>
      </c>
      <c r="N14" s="68">
        <v>399114</v>
      </c>
      <c r="O14" s="68">
        <v>322915</v>
      </c>
      <c r="P14" s="73">
        <v>1400979</v>
      </c>
      <c r="Q14" s="68">
        <v>371107</v>
      </c>
      <c r="R14" s="68">
        <v>585750</v>
      </c>
      <c r="S14" s="68">
        <v>670184</v>
      </c>
      <c r="T14" s="68">
        <v>586727</v>
      </c>
      <c r="U14" s="73">
        <v>2213768</v>
      </c>
      <c r="V14" s="68">
        <v>312837</v>
      </c>
      <c r="W14" s="68">
        <v>502021</v>
      </c>
      <c r="X14" s="68">
        <v>646454</v>
      </c>
      <c r="Y14" s="68">
        <v>667490</v>
      </c>
      <c r="Z14" s="73">
        <v>2128803</v>
      </c>
      <c r="AA14" s="68">
        <v>440970</v>
      </c>
      <c r="AB14" s="68">
        <v>168165</v>
      </c>
      <c r="AC14" s="68">
        <v>309471</v>
      </c>
      <c r="AD14" s="68">
        <v>225818</v>
      </c>
      <c r="AE14" s="73">
        <v>1144423.9962013799</v>
      </c>
      <c r="AF14" s="68">
        <v>237285.476543753</v>
      </c>
      <c r="AG14" s="68">
        <v>94084.818935462274</v>
      </c>
      <c r="AH14" s="68">
        <v>165065.76279616001</v>
      </c>
      <c r="AI14" s="68">
        <v>469215</v>
      </c>
      <c r="AJ14" s="73">
        <v>965651.05827537552</v>
      </c>
      <c r="AK14" s="68">
        <v>581590</v>
      </c>
      <c r="AL14" s="68">
        <v>421137.1082749099</v>
      </c>
      <c r="AM14" s="68">
        <v>525772</v>
      </c>
      <c r="AN14" s="68">
        <v>633376</v>
      </c>
      <c r="AO14" s="73">
        <v>2134094.7265403289</v>
      </c>
      <c r="AP14" s="68">
        <v>449007.81813358585</v>
      </c>
      <c r="AQ14" s="68">
        <v>334622</v>
      </c>
    </row>
    <row r="15" spans="1:43" s="3" customFormat="1">
      <c r="A15" s="31" t="s">
        <v>163</v>
      </c>
      <c r="B15" s="68">
        <v>1459911</v>
      </c>
      <c r="C15" s="68">
        <v>1556742</v>
      </c>
      <c r="D15" s="68">
        <v>1644379</v>
      </c>
      <c r="E15" s="68">
        <v>2102788</v>
      </c>
      <c r="F15" s="73">
        <v>6763820</v>
      </c>
      <c r="G15" s="68">
        <v>2307839</v>
      </c>
      <c r="H15" s="68">
        <v>2348374</v>
      </c>
      <c r="I15" s="68">
        <v>2581749</v>
      </c>
      <c r="J15" s="68">
        <v>1970561</v>
      </c>
      <c r="K15" s="73">
        <v>9208523</v>
      </c>
      <c r="L15" s="68">
        <v>2783716</v>
      </c>
      <c r="M15" s="68">
        <v>3094382</v>
      </c>
      <c r="N15" s="68">
        <v>3066450</v>
      </c>
      <c r="O15" s="68">
        <v>3195472</v>
      </c>
      <c r="P15" s="73">
        <v>12140020</v>
      </c>
      <c r="Q15" s="68">
        <v>3273193</v>
      </c>
      <c r="R15" s="68">
        <v>6410733</v>
      </c>
      <c r="S15" s="68">
        <v>2593919</v>
      </c>
      <c r="T15" s="68">
        <v>5100147</v>
      </c>
      <c r="U15" s="73">
        <v>17377991</v>
      </c>
      <c r="V15" s="68">
        <v>3901975</v>
      </c>
      <c r="W15" s="68">
        <v>7679494</v>
      </c>
      <c r="X15" s="68">
        <v>7543364</v>
      </c>
      <c r="Y15" s="68">
        <v>6258914</v>
      </c>
      <c r="Z15" s="73">
        <v>25383748</v>
      </c>
      <c r="AA15" s="68">
        <v>5835404</v>
      </c>
      <c r="AB15" s="68">
        <v>2512532</v>
      </c>
      <c r="AC15" s="68">
        <v>3023661</v>
      </c>
      <c r="AD15" s="68">
        <v>2352068</v>
      </c>
      <c r="AE15" s="73">
        <v>13723665.262099</v>
      </c>
      <c r="AF15" s="68">
        <v>2654751.5234562499</v>
      </c>
      <c r="AG15" s="68">
        <v>3506672</v>
      </c>
      <c r="AH15" s="68">
        <v>2761705</v>
      </c>
      <c r="AI15" s="68">
        <v>2636931</v>
      </c>
      <c r="AJ15" s="73">
        <v>11560059.523456246</v>
      </c>
      <c r="AK15" s="68">
        <v>3628419</v>
      </c>
      <c r="AL15" s="68">
        <v>3558684.3917250903</v>
      </c>
      <c r="AM15" s="68">
        <v>3447615</v>
      </c>
      <c r="AN15" s="68">
        <v>3457366</v>
      </c>
      <c r="AO15" s="73">
        <v>14119864.773459671</v>
      </c>
      <c r="AP15" s="68">
        <v>3548734.7618664145</v>
      </c>
      <c r="AQ15" s="68">
        <v>5638516</v>
      </c>
    </row>
    <row r="16" spans="1:43" s="3" customFormat="1">
      <c r="A16" s="39"/>
      <c r="B16" s="35"/>
      <c r="C16" s="35"/>
      <c r="D16" s="35"/>
      <c r="E16" s="35"/>
      <c r="F16" s="70"/>
      <c r="G16" s="35"/>
      <c r="H16" s="35"/>
      <c r="I16" s="35"/>
      <c r="J16" s="35"/>
      <c r="K16" s="70"/>
      <c r="L16" s="35"/>
      <c r="M16" s="35"/>
      <c r="N16" s="35"/>
      <c r="O16" s="35"/>
      <c r="P16" s="70"/>
      <c r="Q16" s="35"/>
      <c r="R16" s="35"/>
      <c r="S16" s="35"/>
      <c r="T16" s="35"/>
      <c r="U16" s="70"/>
      <c r="V16" s="35"/>
      <c r="W16" s="35"/>
      <c r="X16" s="35"/>
      <c r="Y16" s="35"/>
      <c r="Z16" s="70"/>
      <c r="AA16" s="35"/>
      <c r="AB16" s="35"/>
      <c r="AC16" s="35"/>
      <c r="AD16" s="35"/>
      <c r="AE16" s="70"/>
      <c r="AF16" s="35"/>
      <c r="AG16" s="35"/>
      <c r="AH16" s="35"/>
      <c r="AI16" s="35"/>
      <c r="AJ16" s="70"/>
      <c r="AK16" s="35"/>
      <c r="AL16" s="35"/>
      <c r="AM16" s="35"/>
      <c r="AN16" s="35"/>
      <c r="AO16" s="70"/>
      <c r="AP16" s="35"/>
      <c r="AQ16" s="35"/>
    </row>
    <row r="17" spans="1:43" s="3" customFormat="1">
      <c r="A17" s="49" t="s">
        <v>164</v>
      </c>
      <c r="B17" s="86">
        <v>5.88</v>
      </c>
      <c r="C17" s="86">
        <v>4.07</v>
      </c>
      <c r="D17" s="86">
        <v>3.76</v>
      </c>
      <c r="E17" s="86">
        <v>7.07</v>
      </c>
      <c r="F17" s="132">
        <v>4.9522734278273335</v>
      </c>
      <c r="G17" s="86">
        <v>6.6424866738046715</v>
      </c>
      <c r="H17" s="86">
        <v>6.26</v>
      </c>
      <c r="I17" s="86">
        <v>6.88</v>
      </c>
      <c r="J17" s="86">
        <v>5.56</v>
      </c>
      <c r="K17" s="132">
        <v>6.3407876507641836</v>
      </c>
      <c r="L17" s="86">
        <v>8.76</v>
      </c>
      <c r="M17" s="86">
        <v>8.56</v>
      </c>
      <c r="N17" s="86">
        <v>7.68</v>
      </c>
      <c r="O17" s="86">
        <v>9.9</v>
      </c>
      <c r="P17" s="132">
        <v>8.67</v>
      </c>
      <c r="Q17" s="86">
        <v>8.82</v>
      </c>
      <c r="R17" s="86">
        <v>10.94</v>
      </c>
      <c r="S17" s="86">
        <v>3.87</v>
      </c>
      <c r="T17" s="86">
        <v>8.69</v>
      </c>
      <c r="U17" s="132">
        <v>7.85</v>
      </c>
      <c r="V17" s="86">
        <v>12.47</v>
      </c>
      <c r="W17" s="86">
        <v>15.3</v>
      </c>
      <c r="X17" s="86">
        <v>11.67</v>
      </c>
      <c r="Y17" s="86">
        <v>9.3800000000000008</v>
      </c>
      <c r="Z17" s="132">
        <v>11.92</v>
      </c>
      <c r="AA17" s="86">
        <v>13.23</v>
      </c>
      <c r="AB17" s="86">
        <v>14.94</v>
      </c>
      <c r="AC17" s="86">
        <v>9.77</v>
      </c>
      <c r="AD17" s="86">
        <v>10.415768450699201</v>
      </c>
      <c r="AE17" s="132">
        <v>11.991766432415901</v>
      </c>
      <c r="AF17" s="86">
        <v>11.1880067930189</v>
      </c>
      <c r="AG17" s="86">
        <v>37.271390216581175</v>
      </c>
      <c r="AH17" s="86">
        <v>16.73093773789077</v>
      </c>
      <c r="AI17" s="86">
        <v>5.6198778811419077</v>
      </c>
      <c r="AJ17" s="132">
        <v>11.9712596226034</v>
      </c>
      <c r="AK17" s="86">
        <v>6.2387919324610124</v>
      </c>
      <c r="AL17" s="86">
        <v>8.4501800525306638</v>
      </c>
      <c r="AM17" s="86">
        <v>6.5572434439262643</v>
      </c>
      <c r="AN17" s="86">
        <v>5.4586312080028296</v>
      </c>
      <c r="AO17" s="132">
        <v>6.6163252258019396</v>
      </c>
      <c r="AP17" s="86">
        <v>7.9035032766636997</v>
      </c>
      <c r="AQ17" s="86">
        <v>16.850404336833801</v>
      </c>
    </row>
    <row r="18" spans="1:43" s="3" customFormat="1">
      <c r="A18" s="39"/>
      <c r="B18" s="35"/>
      <c r="C18" s="35"/>
      <c r="D18" s="35"/>
      <c r="E18" s="35"/>
      <c r="F18" s="70"/>
      <c r="G18" s="35"/>
      <c r="H18" s="35"/>
      <c r="I18" s="35"/>
      <c r="J18" s="35"/>
      <c r="K18" s="70"/>
      <c r="L18" s="35"/>
      <c r="M18" s="35"/>
      <c r="N18" s="35"/>
      <c r="O18" s="35"/>
      <c r="P18" s="70"/>
      <c r="Q18" s="35"/>
      <c r="R18" s="35"/>
      <c r="S18" s="35"/>
      <c r="T18" s="35"/>
      <c r="U18" s="70"/>
      <c r="V18" s="35"/>
      <c r="W18" s="35"/>
      <c r="X18" s="35"/>
      <c r="Y18" s="35"/>
      <c r="Z18" s="70"/>
      <c r="AA18" s="35"/>
      <c r="AB18" s="35"/>
      <c r="AC18" s="35"/>
      <c r="AD18" s="35"/>
      <c r="AE18" s="70"/>
      <c r="AF18" s="35"/>
      <c r="AG18" s="35"/>
      <c r="AH18" s="35"/>
      <c r="AI18" s="35"/>
      <c r="AJ18" s="70"/>
      <c r="AK18" s="35"/>
      <c r="AL18" s="35"/>
      <c r="AM18" s="35"/>
      <c r="AN18" s="35"/>
      <c r="AO18" s="70"/>
      <c r="AP18" s="35"/>
      <c r="AQ18" s="35"/>
    </row>
    <row r="19" spans="1:43" s="3" customFormat="1">
      <c r="A19" s="49" t="s">
        <v>165</v>
      </c>
      <c r="B19" s="35">
        <v>227549</v>
      </c>
      <c r="C19" s="35">
        <v>276308</v>
      </c>
      <c r="D19" s="35">
        <v>348359</v>
      </c>
      <c r="E19" s="35">
        <v>314775</v>
      </c>
      <c r="F19" s="72">
        <v>1145704</v>
      </c>
      <c r="G19" s="35">
        <v>308448</v>
      </c>
      <c r="H19" s="35">
        <v>346868</v>
      </c>
      <c r="I19" s="35">
        <v>376182</v>
      </c>
      <c r="J19" s="35">
        <v>347587</v>
      </c>
      <c r="K19" s="72">
        <v>1379083</v>
      </c>
      <c r="L19" s="35">
        <v>388670</v>
      </c>
      <c r="M19" s="35">
        <v>395119</v>
      </c>
      <c r="N19" s="35">
        <v>418492</v>
      </c>
      <c r="O19" s="35">
        <v>412383</v>
      </c>
      <c r="P19" s="72">
        <v>1614664</v>
      </c>
      <c r="Q19" s="35">
        <v>409195</v>
      </c>
      <c r="R19" s="35">
        <v>416685</v>
      </c>
      <c r="S19" s="35">
        <v>423894</v>
      </c>
      <c r="T19" s="35">
        <v>419859</v>
      </c>
      <c r="U19" s="72">
        <v>1669633</v>
      </c>
      <c r="V19" s="35">
        <v>347851</v>
      </c>
      <c r="W19" s="35">
        <v>411596</v>
      </c>
      <c r="X19" s="35">
        <v>388483</v>
      </c>
      <c r="Y19" s="35">
        <v>390327</v>
      </c>
      <c r="Z19" s="72">
        <v>1538256</v>
      </c>
      <c r="AA19" s="35">
        <v>359500</v>
      </c>
      <c r="AB19" s="35">
        <v>359990</v>
      </c>
      <c r="AC19" s="35">
        <v>428155</v>
      </c>
      <c r="AD19" s="35">
        <v>366068</v>
      </c>
      <c r="AE19" s="72">
        <v>1513713.1345893</v>
      </c>
      <c r="AF19" s="35">
        <v>347128.75284025399</v>
      </c>
      <c r="AG19" s="35">
        <v>356146</v>
      </c>
      <c r="AH19" s="35">
        <v>366094.38563070755</v>
      </c>
      <c r="AI19" s="35">
        <v>436261.03172445064</v>
      </c>
      <c r="AJ19" s="72">
        <v>1505630.1701954126</v>
      </c>
      <c r="AK19" s="35">
        <v>374363</v>
      </c>
      <c r="AL19" s="35">
        <v>348192.95735730004</v>
      </c>
      <c r="AM19" s="35">
        <v>346815</v>
      </c>
      <c r="AN19" s="35">
        <v>351755</v>
      </c>
      <c r="AO19" s="72">
        <v>1421126.0036227186</v>
      </c>
      <c r="AP19" s="35">
        <v>357419.51176056248</v>
      </c>
      <c r="AQ19" s="35">
        <v>401821</v>
      </c>
    </row>
    <row r="20" spans="1:43" s="3" customFormat="1">
      <c r="A20" s="49" t="s">
        <v>166</v>
      </c>
      <c r="B20" s="86">
        <v>1.1200000000000001</v>
      </c>
      <c r="C20" s="86">
        <v>1.3</v>
      </c>
      <c r="D20" s="86">
        <v>1.36</v>
      </c>
      <c r="E20" s="86">
        <v>1.39</v>
      </c>
      <c r="F20" s="159">
        <v>1.2925</v>
      </c>
      <c r="G20" s="86">
        <v>1.47</v>
      </c>
      <c r="H20" s="86">
        <v>1.26</v>
      </c>
      <c r="I20" s="86">
        <v>1.36</v>
      </c>
      <c r="J20" s="86">
        <v>1.46</v>
      </c>
      <c r="K20" s="159">
        <v>1.39</v>
      </c>
      <c r="L20" s="86">
        <v>1.1399999999999999</v>
      </c>
      <c r="M20" s="86">
        <v>1.0900000000000001</v>
      </c>
      <c r="N20" s="86">
        <v>1.1499999999999999</v>
      </c>
      <c r="O20" s="86">
        <v>1.1599999999999999</v>
      </c>
      <c r="P20" s="159">
        <v>1.1299999999999999</v>
      </c>
      <c r="Q20" s="86">
        <v>0.94</v>
      </c>
      <c r="R20" s="86">
        <v>1.0900000000000001</v>
      </c>
      <c r="S20" s="86">
        <v>1.34</v>
      </c>
      <c r="T20" s="86">
        <v>1.99</v>
      </c>
      <c r="U20" s="159">
        <v>1.34</v>
      </c>
      <c r="V20" s="86">
        <v>1.39</v>
      </c>
      <c r="W20" s="86">
        <v>1.1599999999999999</v>
      </c>
      <c r="X20" s="86">
        <v>1.28</v>
      </c>
      <c r="Y20" s="86">
        <v>1.47</v>
      </c>
      <c r="Z20" s="159">
        <v>1.32</v>
      </c>
      <c r="AA20" s="86">
        <v>1.1200000000000001</v>
      </c>
      <c r="AB20" s="86">
        <v>1.1599999999999999</v>
      </c>
      <c r="AC20" s="86">
        <v>1.43</v>
      </c>
      <c r="AD20" s="86">
        <v>2.4</v>
      </c>
      <c r="AE20" s="159">
        <v>1.5265618781561301</v>
      </c>
      <c r="AF20" s="86">
        <v>1.12233139315536</v>
      </c>
      <c r="AG20" s="86">
        <v>0.64457342865036904</v>
      </c>
      <c r="AH20" s="86">
        <v>1.1254039139265224</v>
      </c>
      <c r="AI20" s="86">
        <v>1.103953453919182</v>
      </c>
      <c r="AJ20" s="159">
        <v>1.01</v>
      </c>
      <c r="AK20" s="86">
        <v>1.1100000000000001</v>
      </c>
      <c r="AL20" s="86">
        <v>0.95227694890860137</v>
      </c>
      <c r="AM20" s="86">
        <v>0.83031130983724755</v>
      </c>
      <c r="AN20" s="86">
        <v>0.69619787139453004</v>
      </c>
      <c r="AO20" s="159">
        <v>0.89953702338606412</v>
      </c>
      <c r="AP20" s="86">
        <v>0.806855430273546</v>
      </c>
      <c r="AQ20" s="86">
        <v>0.73410043871624853</v>
      </c>
    </row>
    <row r="21" spans="1:43" s="3" customFormat="1">
      <c r="A21" s="49" t="s">
        <v>167</v>
      </c>
      <c r="B21" s="88">
        <v>0.92700000000000005</v>
      </c>
      <c r="C21" s="88">
        <v>0.93600000000000005</v>
      </c>
      <c r="D21" s="88">
        <v>0.93900000000000006</v>
      </c>
      <c r="E21" s="88">
        <v>0.93200000000000005</v>
      </c>
      <c r="F21" s="123">
        <v>0.93300000000000005</v>
      </c>
      <c r="G21" s="88">
        <v>0.93200000000000005</v>
      </c>
      <c r="H21" s="88">
        <v>0.93600000000000005</v>
      </c>
      <c r="I21" s="88">
        <v>0.95700000000000007</v>
      </c>
      <c r="J21" s="88">
        <v>0.96099999999999997</v>
      </c>
      <c r="K21" s="123">
        <v>0.94700000000000006</v>
      </c>
      <c r="L21" s="88">
        <v>0.95499999999999996</v>
      </c>
      <c r="M21" s="88">
        <v>0.95299999999999996</v>
      </c>
      <c r="N21" s="88">
        <v>0.94</v>
      </c>
      <c r="O21" s="88">
        <v>0.95700000000000007</v>
      </c>
      <c r="P21" s="123">
        <v>0.95099999999999996</v>
      </c>
      <c r="Q21" s="88">
        <v>0.94</v>
      </c>
      <c r="R21" s="88">
        <v>1.022</v>
      </c>
      <c r="S21" s="88">
        <v>0.93799999999999994</v>
      </c>
      <c r="T21" s="88">
        <v>0.93600000000000005</v>
      </c>
      <c r="U21" s="123">
        <v>0.95899999999999996</v>
      </c>
      <c r="V21" s="88">
        <v>0.95099999999999996</v>
      </c>
      <c r="W21" s="88">
        <v>0.92</v>
      </c>
      <c r="X21" s="88">
        <v>0.95199999999999996</v>
      </c>
      <c r="Y21" s="88">
        <v>0.93500000000000005</v>
      </c>
      <c r="Z21" s="123">
        <v>0.93899999999999995</v>
      </c>
      <c r="AA21" s="88">
        <v>0.94599999999999995</v>
      </c>
      <c r="AB21" s="88">
        <v>0.93200000000000005</v>
      </c>
      <c r="AC21" s="88">
        <v>0.91</v>
      </c>
      <c r="AD21" s="88">
        <v>0.91599999999999993</v>
      </c>
      <c r="AE21" s="123">
        <v>0.92506506829399304</v>
      </c>
      <c r="AF21" s="88">
        <v>0.95096576153017698</v>
      </c>
      <c r="AG21" s="88">
        <v>0.9247055988911671</v>
      </c>
      <c r="AH21" s="88">
        <v>0.92091552399853494</v>
      </c>
      <c r="AI21" s="88">
        <v>0.89985065564716449</v>
      </c>
      <c r="AJ21" s="123">
        <v>0.92437726252072971</v>
      </c>
      <c r="AK21" s="88">
        <v>0.91200000000000003</v>
      </c>
      <c r="AL21" s="88">
        <v>0.91852798326259755</v>
      </c>
      <c r="AM21" s="88">
        <v>0.89703041914046333</v>
      </c>
      <c r="AN21" s="88">
        <v>0.90176480064967124</v>
      </c>
      <c r="AO21" s="123">
        <v>0.90950557869901949</v>
      </c>
      <c r="AP21" s="88">
        <v>0.95304233198588317</v>
      </c>
      <c r="AQ21" s="88">
        <v>0.92210506507570877</v>
      </c>
    </row>
    <row r="22" spans="1:43" s="3" customFormat="1">
      <c r="A22" s="134"/>
      <c r="B22" s="35"/>
      <c r="C22" s="35"/>
      <c r="D22" s="35"/>
      <c r="E22" s="35"/>
      <c r="F22" s="70"/>
      <c r="G22" s="35"/>
      <c r="H22" s="35"/>
      <c r="I22" s="35"/>
      <c r="J22" s="35"/>
      <c r="K22" s="70"/>
      <c r="L22" s="35"/>
      <c r="M22" s="35"/>
      <c r="N22" s="35"/>
      <c r="O22" s="35"/>
      <c r="P22" s="70"/>
      <c r="Q22" s="35"/>
      <c r="R22" s="35"/>
      <c r="S22" s="35"/>
      <c r="T22" s="35"/>
      <c r="U22" s="70"/>
      <c r="V22" s="35"/>
      <c r="W22" s="35"/>
      <c r="X22" s="35"/>
      <c r="Y22" s="35"/>
      <c r="Z22" s="70"/>
      <c r="AA22" s="35"/>
      <c r="AB22" s="35"/>
      <c r="AC22" s="35"/>
      <c r="AD22" s="35"/>
      <c r="AE22" s="70"/>
      <c r="AF22" s="35"/>
      <c r="AG22" s="35"/>
      <c r="AH22" s="35"/>
      <c r="AI22" s="35"/>
      <c r="AJ22" s="70"/>
      <c r="AK22" s="35"/>
      <c r="AL22" s="35"/>
      <c r="AM22" s="35"/>
      <c r="AN22" s="35"/>
      <c r="AO22" s="70"/>
      <c r="AP22" s="35"/>
      <c r="AQ22" s="35"/>
    </row>
    <row r="23" spans="1:43" s="3" customFormat="1">
      <c r="A23" s="81" t="s">
        <v>169</v>
      </c>
      <c r="B23" s="68">
        <v>6734</v>
      </c>
      <c r="C23" s="68">
        <v>10790</v>
      </c>
      <c r="D23" s="68">
        <v>14295</v>
      </c>
      <c r="E23" s="68">
        <v>13162</v>
      </c>
      <c r="F23" s="73">
        <v>45160</v>
      </c>
      <c r="G23" s="68">
        <v>13567</v>
      </c>
      <c r="H23" s="68">
        <v>14088</v>
      </c>
      <c r="I23" s="68">
        <v>15769</v>
      </c>
      <c r="J23" s="68">
        <v>15708</v>
      </c>
      <c r="K23" s="73">
        <v>58131</v>
      </c>
      <c r="L23" s="68">
        <v>13578</v>
      </c>
      <c r="M23" s="68">
        <v>13145</v>
      </c>
      <c r="N23" s="68">
        <v>14506</v>
      </c>
      <c r="O23" s="68">
        <v>14704</v>
      </c>
      <c r="P23" s="73">
        <v>55933</v>
      </c>
      <c r="Q23" s="68">
        <v>11604</v>
      </c>
      <c r="R23" s="68">
        <v>12954</v>
      </c>
      <c r="S23" s="68">
        <v>17161</v>
      </c>
      <c r="T23" s="68">
        <v>25128</v>
      </c>
      <c r="U23" s="73">
        <v>66847</v>
      </c>
      <c r="V23" s="68">
        <v>14775</v>
      </c>
      <c r="W23" s="68">
        <v>14119</v>
      </c>
      <c r="X23" s="68">
        <v>15191</v>
      </c>
      <c r="Y23" s="68">
        <v>17274</v>
      </c>
      <c r="Z23" s="73">
        <v>61360</v>
      </c>
      <c r="AA23" s="68">
        <v>11143</v>
      </c>
      <c r="AB23" s="68">
        <v>12492</v>
      </c>
      <c r="AC23" s="68">
        <v>17915</v>
      </c>
      <c r="AD23" s="68">
        <v>26901</v>
      </c>
      <c r="AE23" s="73">
        <v>68451.387709151299</v>
      </c>
      <c r="AF23" s="68">
        <v>12687.0084032839</v>
      </c>
      <c r="AG23" s="68">
        <v>6917</v>
      </c>
      <c r="AH23" s="68">
        <v>11185</v>
      </c>
      <c r="AI23" s="68">
        <v>15217.3</v>
      </c>
      <c r="AJ23" s="73">
        <v>46006.008403283915</v>
      </c>
      <c r="AK23" s="68">
        <v>12105</v>
      </c>
      <c r="AL23" s="68">
        <v>9912.188534967423</v>
      </c>
      <c r="AM23" s="68">
        <v>8034.5958360213199</v>
      </c>
      <c r="AN23" s="68">
        <v>7121</v>
      </c>
      <c r="AO23" s="73">
        <v>37172.697850113924</v>
      </c>
      <c r="AP23" s="68">
        <v>8875.5781900087295</v>
      </c>
      <c r="AQ23" s="68">
        <v>8219</v>
      </c>
    </row>
    <row r="24" spans="1:43" s="3" customFormat="1">
      <c r="A24" s="81" t="s">
        <v>168</v>
      </c>
      <c r="B24" s="68">
        <v>8286</v>
      </c>
      <c r="C24" s="68">
        <v>11449</v>
      </c>
      <c r="D24" s="68">
        <v>16795</v>
      </c>
      <c r="E24" s="68">
        <v>12278</v>
      </c>
      <c r="F24" s="73">
        <v>41866</v>
      </c>
      <c r="G24" s="68">
        <v>15220</v>
      </c>
      <c r="H24" s="68">
        <v>14617</v>
      </c>
      <c r="I24" s="68">
        <v>14167</v>
      </c>
      <c r="J24" s="68">
        <v>15306</v>
      </c>
      <c r="K24" s="73">
        <v>59310</v>
      </c>
      <c r="L24" s="68">
        <v>14327</v>
      </c>
      <c r="M24" s="68">
        <v>13528</v>
      </c>
      <c r="N24" s="68">
        <v>15003</v>
      </c>
      <c r="O24" s="68">
        <v>15845</v>
      </c>
      <c r="P24" s="73">
        <v>58704</v>
      </c>
      <c r="Q24" s="68">
        <v>8196</v>
      </c>
      <c r="R24" s="68">
        <v>17242</v>
      </c>
      <c r="S24" s="68">
        <v>16825</v>
      </c>
      <c r="T24" s="68">
        <v>24389</v>
      </c>
      <c r="U24" s="73">
        <v>66652</v>
      </c>
      <c r="V24" s="68">
        <v>19487</v>
      </c>
      <c r="W24" s="68">
        <v>14935</v>
      </c>
      <c r="X24" s="68">
        <v>16521</v>
      </c>
      <c r="Y24" s="68">
        <v>16847</v>
      </c>
      <c r="Z24" s="73">
        <v>67790</v>
      </c>
      <c r="AA24" s="68">
        <v>11041</v>
      </c>
      <c r="AB24" s="68">
        <v>12835</v>
      </c>
      <c r="AC24" s="68">
        <v>17474</v>
      </c>
      <c r="AD24" s="68">
        <v>27044</v>
      </c>
      <c r="AE24" s="73">
        <v>68394</v>
      </c>
      <c r="AF24" s="68">
        <v>13276.55</v>
      </c>
      <c r="AG24" s="68">
        <v>6736</v>
      </c>
      <c r="AH24" s="68">
        <v>9584.32</v>
      </c>
      <c r="AI24" s="68">
        <v>14726.680000000004</v>
      </c>
      <c r="AJ24" s="73">
        <v>44323.55</v>
      </c>
      <c r="AK24" s="68">
        <v>12860</v>
      </c>
      <c r="AL24" s="68">
        <v>8257.6782705814639</v>
      </c>
      <c r="AM24" s="68">
        <v>7957</v>
      </c>
      <c r="AN24" s="68">
        <v>9944</v>
      </c>
      <c r="AO24" s="73">
        <v>39018.729266368304</v>
      </c>
      <c r="AP24" s="68">
        <v>9408</v>
      </c>
      <c r="AQ24" s="68">
        <v>8219</v>
      </c>
    </row>
    <row r="25" spans="1:43" s="3" customFormat="1">
      <c r="A25" s="134"/>
      <c r="B25" s="35" t="s">
        <v>2</v>
      </c>
      <c r="C25" s="35"/>
      <c r="D25" s="35"/>
      <c r="E25" s="35"/>
      <c r="F25" s="70"/>
      <c r="G25" s="35"/>
      <c r="H25" s="35"/>
      <c r="I25" s="35"/>
      <c r="J25" s="35"/>
      <c r="K25" s="70"/>
      <c r="L25" s="35"/>
      <c r="M25" s="35"/>
      <c r="N25" s="35"/>
      <c r="O25" s="35"/>
      <c r="P25" s="70"/>
      <c r="Q25" s="35"/>
      <c r="R25" s="35"/>
      <c r="S25" s="35"/>
      <c r="T25" s="35"/>
      <c r="U25" s="70"/>
      <c r="V25" s="35"/>
      <c r="W25" s="35"/>
      <c r="X25" s="35"/>
      <c r="Y25" s="35"/>
      <c r="Z25" s="70"/>
      <c r="AA25" s="35"/>
      <c r="AB25" s="35"/>
      <c r="AC25" s="35"/>
      <c r="AD25" s="35"/>
      <c r="AE25" s="70"/>
      <c r="AF25" s="35"/>
      <c r="AG25" s="35"/>
      <c r="AH25" s="35"/>
      <c r="AI25" s="35"/>
      <c r="AJ25" s="70"/>
      <c r="AK25" s="35"/>
      <c r="AL25" s="35"/>
      <c r="AM25" s="35"/>
      <c r="AN25" s="35"/>
      <c r="AO25" s="70"/>
      <c r="AP25" s="35"/>
      <c r="AQ25" s="35"/>
    </row>
    <row r="26" spans="1:43" s="3" customFormat="1">
      <c r="A26" s="81" t="s">
        <v>158</v>
      </c>
      <c r="B26" s="35">
        <v>1012</v>
      </c>
      <c r="C26" s="35">
        <v>840</v>
      </c>
      <c r="D26" s="35">
        <v>783</v>
      </c>
      <c r="E26" s="35">
        <v>939</v>
      </c>
      <c r="F26" s="73">
        <v>908</v>
      </c>
      <c r="G26" s="68">
        <v>907</v>
      </c>
      <c r="H26" s="68">
        <v>839</v>
      </c>
      <c r="I26" s="68">
        <v>750</v>
      </c>
      <c r="J26" s="68">
        <v>722</v>
      </c>
      <c r="K26" s="73">
        <v>815</v>
      </c>
      <c r="L26" s="68">
        <v>843</v>
      </c>
      <c r="M26" s="68">
        <v>1017</v>
      </c>
      <c r="N26" s="68">
        <v>953</v>
      </c>
      <c r="O26" s="68">
        <v>1147</v>
      </c>
      <c r="P26" s="73">
        <v>963</v>
      </c>
      <c r="Q26" s="68">
        <v>1221</v>
      </c>
      <c r="R26" s="68">
        <v>832</v>
      </c>
      <c r="S26" s="68">
        <v>689</v>
      </c>
      <c r="T26" s="68">
        <v>587</v>
      </c>
      <c r="U26" s="73">
        <v>743</v>
      </c>
      <c r="V26" s="68">
        <v>746</v>
      </c>
      <c r="W26" s="68">
        <v>997</v>
      </c>
      <c r="X26" s="68">
        <v>997</v>
      </c>
      <c r="Y26" s="68">
        <v>971</v>
      </c>
      <c r="Z26" s="73">
        <v>883</v>
      </c>
      <c r="AA26" s="68">
        <v>1171</v>
      </c>
      <c r="AB26" s="68">
        <v>1191</v>
      </c>
      <c r="AC26" s="68">
        <v>1096</v>
      </c>
      <c r="AD26" s="68">
        <v>678.55214596877397</v>
      </c>
      <c r="AE26" s="73">
        <v>961</v>
      </c>
      <c r="AF26" s="68">
        <v>811.50600118253601</v>
      </c>
      <c r="AG26" s="68">
        <v>1348.2847133106461</v>
      </c>
      <c r="AH26" s="68">
        <v>1610.3385529698508</v>
      </c>
      <c r="AI26" s="68">
        <v>1124.9650294567407</v>
      </c>
      <c r="AJ26" s="73">
        <v>1170</v>
      </c>
      <c r="AK26" s="68">
        <v>740.27993779160181</v>
      </c>
      <c r="AL26" s="68">
        <v>1251.8769677888108</v>
      </c>
      <c r="AM26" s="68">
        <v>1094.759331406309</v>
      </c>
      <c r="AN26" s="68">
        <v>1792.538213998391</v>
      </c>
      <c r="AO26" s="73">
        <v>1189.1129962326047</v>
      </c>
      <c r="AP26" s="68">
        <v>1228.1548439043356</v>
      </c>
      <c r="AQ26" s="68">
        <v>1168</v>
      </c>
    </row>
    <row r="27" spans="1:43" s="3" customFormat="1">
      <c r="A27" s="81" t="s">
        <v>1</v>
      </c>
      <c r="B27" s="35"/>
      <c r="C27" s="35"/>
      <c r="D27" s="35"/>
      <c r="E27" s="35"/>
      <c r="F27" s="70"/>
      <c r="G27" s="68"/>
      <c r="H27" s="68"/>
      <c r="I27" s="68"/>
      <c r="J27" s="68"/>
      <c r="K27" s="135"/>
      <c r="L27" s="68"/>
      <c r="M27" s="68"/>
      <c r="N27" s="68"/>
      <c r="O27" s="68"/>
      <c r="P27" s="135"/>
      <c r="Q27" s="68"/>
      <c r="R27" s="68"/>
      <c r="S27" s="68"/>
      <c r="T27" s="68"/>
      <c r="U27" s="135"/>
      <c r="V27" s="68"/>
      <c r="W27" s="68"/>
      <c r="X27" s="68"/>
      <c r="Y27" s="68"/>
      <c r="Z27" s="69">
        <v>1151</v>
      </c>
      <c r="AA27" s="68">
        <v>1253</v>
      </c>
      <c r="AB27" s="68">
        <v>1523</v>
      </c>
      <c r="AC27" s="68">
        <v>1564</v>
      </c>
      <c r="AD27" s="68">
        <v>875</v>
      </c>
      <c r="AE27" s="69">
        <v>1254</v>
      </c>
      <c r="AF27" s="68">
        <v>1066.2328874464999</v>
      </c>
      <c r="AG27" s="68">
        <v>2655.6182880681936</v>
      </c>
      <c r="AH27" s="68">
        <v>2550.3730037301598</v>
      </c>
      <c r="AI27" s="68">
        <v>1646.0052883649805</v>
      </c>
      <c r="AJ27" s="69">
        <v>1822</v>
      </c>
      <c r="AK27" s="68">
        <v>1206.5584840078316</v>
      </c>
      <c r="AL27" s="68">
        <v>1958.0454551560144</v>
      </c>
      <c r="AM27" s="68">
        <v>1888.417198267407</v>
      </c>
      <c r="AN27" s="68">
        <v>2494.0554117339479</v>
      </c>
      <c r="AO27" s="69">
        <v>1832.7713199701482</v>
      </c>
      <c r="AP27" s="68">
        <v>2041.4336252035398</v>
      </c>
      <c r="AQ27" s="68">
        <v>1751.4641027562343</v>
      </c>
    </row>
    <row r="28" spans="1:43" s="3" customFormat="1">
      <c r="A28" s="31"/>
      <c r="B28" s="35"/>
      <c r="C28" s="35"/>
      <c r="D28" s="35"/>
      <c r="E28" s="35"/>
      <c r="F28" s="70"/>
      <c r="G28" s="68"/>
      <c r="H28" s="68"/>
      <c r="I28" s="68"/>
      <c r="J28" s="68"/>
      <c r="K28" s="135"/>
      <c r="L28" s="68"/>
      <c r="M28" s="68"/>
      <c r="N28" s="68"/>
      <c r="O28" s="68"/>
      <c r="P28" s="135"/>
      <c r="Q28" s="68"/>
      <c r="R28" s="68"/>
      <c r="S28" s="68"/>
      <c r="T28" s="68"/>
      <c r="U28" s="135"/>
      <c r="V28" s="68"/>
      <c r="W28" s="68"/>
      <c r="X28" s="68"/>
      <c r="Y28" s="68"/>
      <c r="Z28" s="135"/>
      <c r="AA28" s="68"/>
      <c r="AB28" s="68"/>
      <c r="AC28" s="68"/>
      <c r="AD28" s="68"/>
      <c r="AE28" s="135"/>
      <c r="AF28" s="68"/>
      <c r="AG28" s="68"/>
      <c r="AH28" s="68"/>
      <c r="AI28" s="68"/>
      <c r="AJ28" s="135"/>
      <c r="AK28" s="68"/>
      <c r="AL28" s="68"/>
      <c r="AM28" s="68"/>
      <c r="AN28" s="68"/>
      <c r="AO28" s="135"/>
      <c r="AP28" s="68"/>
      <c r="AQ28" s="68"/>
    </row>
    <row r="29" spans="1:43" s="3" customFormat="1">
      <c r="A29" s="136"/>
      <c r="B29" s="137"/>
      <c r="C29" s="137"/>
      <c r="D29" s="137"/>
      <c r="E29" s="137"/>
      <c r="F29" s="138"/>
      <c r="G29" s="144"/>
      <c r="H29" s="137"/>
      <c r="I29" s="137"/>
      <c r="J29" s="145"/>
      <c r="K29" s="138"/>
      <c r="L29" s="144"/>
      <c r="M29" s="137"/>
      <c r="N29" s="137"/>
      <c r="O29" s="145"/>
      <c r="P29" s="138"/>
      <c r="Q29" s="144"/>
      <c r="R29" s="137"/>
      <c r="S29" s="137"/>
      <c r="T29" s="145"/>
      <c r="U29" s="138"/>
      <c r="V29" s="144"/>
      <c r="W29" s="137"/>
      <c r="X29" s="137"/>
      <c r="Y29" s="145"/>
      <c r="Z29" s="138"/>
      <c r="AA29" s="144"/>
      <c r="AB29" s="137"/>
      <c r="AC29" s="137"/>
      <c r="AD29" s="145"/>
      <c r="AE29" s="138"/>
      <c r="AF29" s="144"/>
      <c r="AG29" s="137"/>
      <c r="AH29" s="137"/>
      <c r="AI29" s="145"/>
      <c r="AJ29" s="138"/>
      <c r="AK29" s="144"/>
      <c r="AL29" s="137"/>
      <c r="AM29" s="137"/>
      <c r="AN29" s="145"/>
      <c r="AO29" s="138"/>
      <c r="AP29" s="144"/>
      <c r="AQ29" s="137"/>
    </row>
    <row r="30" spans="1:43" s="3" customFormat="1">
      <c r="A30" s="113" t="s">
        <v>281</v>
      </c>
      <c r="B30" s="61"/>
      <c r="C30" s="61"/>
      <c r="D30" s="61"/>
      <c r="E30" s="61"/>
      <c r="F30" s="70"/>
      <c r="G30" s="61"/>
      <c r="H30" s="61"/>
      <c r="I30" s="61"/>
      <c r="J30" s="61"/>
      <c r="K30" s="70"/>
      <c r="L30" s="61"/>
      <c r="M30" s="61"/>
      <c r="N30" s="61"/>
      <c r="O30" s="61"/>
      <c r="P30" s="70"/>
      <c r="Q30" s="61"/>
      <c r="R30" s="61"/>
      <c r="S30" s="61"/>
      <c r="T30" s="61"/>
      <c r="U30" s="70"/>
      <c r="V30" s="61"/>
      <c r="W30" s="61"/>
      <c r="X30" s="61"/>
      <c r="Y30" s="61"/>
      <c r="Z30" s="70"/>
      <c r="AA30" s="61"/>
      <c r="AB30" s="61"/>
      <c r="AC30" s="61"/>
      <c r="AD30" s="61"/>
      <c r="AE30" s="70"/>
      <c r="AF30" s="104">
        <v>25038.205000000002</v>
      </c>
      <c r="AG30" s="104">
        <v>13291.371999999999</v>
      </c>
      <c r="AH30" s="104">
        <v>18833.936000000002</v>
      </c>
      <c r="AI30" s="104">
        <v>28288.144</v>
      </c>
      <c r="AJ30" s="69">
        <v>85451.657000000007</v>
      </c>
      <c r="AK30" s="104">
        <v>26680.544999999998</v>
      </c>
      <c r="AL30" s="104">
        <v>19431.425999999999</v>
      </c>
      <c r="AM30" s="104">
        <v>19745.917000000001</v>
      </c>
      <c r="AN30" s="104">
        <v>26579.589</v>
      </c>
      <c r="AO30" s="69">
        <v>92437.476999999999</v>
      </c>
      <c r="AP30" s="104">
        <v>26902.182000000001</v>
      </c>
      <c r="AQ30" s="104">
        <v>27256</v>
      </c>
    </row>
    <row r="31" spans="1:43" s="90" customFormat="1">
      <c r="A31" s="113" t="s">
        <v>17</v>
      </c>
      <c r="B31" s="68">
        <v>9920</v>
      </c>
      <c r="C31" s="68">
        <v>14250</v>
      </c>
      <c r="D31" s="68">
        <v>21342</v>
      </c>
      <c r="E31" s="68">
        <v>15310</v>
      </c>
      <c r="F31" s="69">
        <v>60822</v>
      </c>
      <c r="G31" s="104">
        <v>19901</v>
      </c>
      <c r="H31" s="104">
        <v>18760</v>
      </c>
      <c r="I31" s="104">
        <v>16780</v>
      </c>
      <c r="J31" s="104">
        <v>17689</v>
      </c>
      <c r="K31" s="74">
        <v>73130</v>
      </c>
      <c r="L31" s="104">
        <v>17750</v>
      </c>
      <c r="M31" s="104">
        <v>17241</v>
      </c>
      <c r="N31" s="104">
        <v>21615</v>
      </c>
      <c r="O31" s="104">
        <v>19305</v>
      </c>
      <c r="P31" s="74">
        <v>75911</v>
      </c>
      <c r="Q31" s="104">
        <v>12363</v>
      </c>
      <c r="R31" s="104">
        <v>28957</v>
      </c>
      <c r="S31" s="104">
        <v>30880</v>
      </c>
      <c r="T31" s="104">
        <v>42541</v>
      </c>
      <c r="U31" s="74">
        <v>114741</v>
      </c>
      <c r="V31" s="104">
        <v>32821</v>
      </c>
      <c r="W31" s="104">
        <v>26843</v>
      </c>
      <c r="X31" s="104">
        <v>29222</v>
      </c>
      <c r="Y31" s="104">
        <v>28951</v>
      </c>
      <c r="Z31" s="74">
        <v>117837</v>
      </c>
      <c r="AA31" s="104">
        <v>20271</v>
      </c>
      <c r="AB31" s="104">
        <v>24354</v>
      </c>
      <c r="AC31" s="104">
        <v>29673</v>
      </c>
      <c r="AD31" s="104">
        <v>45965</v>
      </c>
      <c r="AE31" s="69">
        <v>120263</v>
      </c>
      <c r="AF31" s="104">
        <v>24560</v>
      </c>
      <c r="AG31" s="104">
        <v>13069</v>
      </c>
      <c r="AH31" s="104">
        <v>18590</v>
      </c>
      <c r="AI31" s="104">
        <v>27565</v>
      </c>
      <c r="AJ31" s="69">
        <v>83784</v>
      </c>
      <c r="AK31" s="104">
        <v>26007</v>
      </c>
      <c r="AL31" s="104">
        <v>18992</v>
      </c>
      <c r="AM31" s="104">
        <v>19250</v>
      </c>
      <c r="AN31" s="104">
        <v>26024</v>
      </c>
      <c r="AO31" s="69">
        <v>90273</v>
      </c>
      <c r="AP31" s="104">
        <v>26353</v>
      </c>
      <c r="AQ31" s="104">
        <v>26711</v>
      </c>
    </row>
    <row r="32" spans="1:43" s="3" customFormat="1">
      <c r="A32" s="113" t="s">
        <v>18</v>
      </c>
      <c r="B32" s="35">
        <v>-9415</v>
      </c>
      <c r="C32" s="35">
        <v>-13951</v>
      </c>
      <c r="D32" s="35">
        <v>-17323</v>
      </c>
      <c r="E32" s="35">
        <v>-13043</v>
      </c>
      <c r="F32" s="71">
        <v>-53732</v>
      </c>
      <c r="G32" s="68">
        <v>-16473</v>
      </c>
      <c r="H32" s="68">
        <v>-15685</v>
      </c>
      <c r="I32" s="68">
        <v>-13768</v>
      </c>
      <c r="J32" s="68">
        <v>-14734</v>
      </c>
      <c r="K32" s="69">
        <v>-60660</v>
      </c>
      <c r="L32" s="68">
        <v>-13799</v>
      </c>
      <c r="M32" s="68">
        <v>-14865</v>
      </c>
      <c r="N32" s="68">
        <v>-17023</v>
      </c>
      <c r="O32" s="68">
        <v>-15665</v>
      </c>
      <c r="P32" s="69">
        <v>-61352</v>
      </c>
      <c r="Q32" s="68">
        <v>-10989</v>
      </c>
      <c r="R32" s="68">
        <v>-18134</v>
      </c>
      <c r="S32" s="68">
        <v>-11779</v>
      </c>
      <c r="T32" s="68">
        <v>-16920</v>
      </c>
      <c r="U32" s="69">
        <v>-57822</v>
      </c>
      <c r="V32" s="68">
        <v>-15636</v>
      </c>
      <c r="W32" s="68">
        <v>-16802</v>
      </c>
      <c r="X32" s="68">
        <v>-25064</v>
      </c>
      <c r="Y32" s="68">
        <v>-19415</v>
      </c>
      <c r="Z32" s="69">
        <v>-76917</v>
      </c>
      <c r="AA32" s="68">
        <v>-14908</v>
      </c>
      <c r="AB32" s="68">
        <v>-17403</v>
      </c>
      <c r="AC32" s="68">
        <v>-21946</v>
      </c>
      <c r="AD32" s="68">
        <v>-28617</v>
      </c>
      <c r="AE32" s="69">
        <v>-82874</v>
      </c>
      <c r="AF32" s="68">
        <v>-15620</v>
      </c>
      <c r="AG32" s="68">
        <v>-12358</v>
      </c>
      <c r="AH32" s="68">
        <v>-19107</v>
      </c>
      <c r="AI32" s="68">
        <v>-22334</v>
      </c>
      <c r="AJ32" s="69">
        <v>-69419</v>
      </c>
      <c r="AK32" s="68">
        <v>-15935</v>
      </c>
      <c r="AL32" s="68">
        <v>-15814</v>
      </c>
      <c r="AM32" s="68">
        <v>-14561</v>
      </c>
      <c r="AN32" s="68">
        <v>-16565</v>
      </c>
      <c r="AO32" s="69">
        <v>-62875</v>
      </c>
      <c r="AP32" s="68">
        <v>-15104</v>
      </c>
      <c r="AQ32" s="68">
        <v>-14270</v>
      </c>
    </row>
    <row r="33" spans="1:43" s="3" customFormat="1">
      <c r="A33" s="115" t="s">
        <v>32</v>
      </c>
      <c r="B33" s="35">
        <v>591</v>
      </c>
      <c r="C33" s="35">
        <v>844</v>
      </c>
      <c r="D33" s="35">
        <v>2392</v>
      </c>
      <c r="E33" s="35">
        <v>1758</v>
      </c>
      <c r="F33" s="71">
        <v>5585</v>
      </c>
      <c r="G33" s="35">
        <v>1932</v>
      </c>
      <c r="H33" s="35">
        <v>1847</v>
      </c>
      <c r="I33" s="35">
        <v>1889</v>
      </c>
      <c r="J33" s="35">
        <v>2034</v>
      </c>
      <c r="K33" s="71">
        <v>7702</v>
      </c>
      <c r="L33" s="35">
        <v>2804</v>
      </c>
      <c r="M33" s="35">
        <v>1387</v>
      </c>
      <c r="N33" s="35">
        <v>1755</v>
      </c>
      <c r="O33" s="35">
        <v>2717</v>
      </c>
      <c r="P33" s="71">
        <v>8663</v>
      </c>
      <c r="Q33" s="35">
        <v>1031</v>
      </c>
      <c r="R33" s="35">
        <v>1958</v>
      </c>
      <c r="S33" s="35">
        <v>1213</v>
      </c>
      <c r="T33" s="35">
        <v>3374</v>
      </c>
      <c r="U33" s="71">
        <v>7576</v>
      </c>
      <c r="V33" s="35">
        <v>3385</v>
      </c>
      <c r="W33" s="35">
        <v>2329</v>
      </c>
      <c r="X33" s="35">
        <v>8330</v>
      </c>
      <c r="Y33" s="35">
        <v>-2725</v>
      </c>
      <c r="Z33" s="71">
        <v>11319</v>
      </c>
      <c r="AA33" s="35">
        <v>1984</v>
      </c>
      <c r="AB33" s="35">
        <v>2114</v>
      </c>
      <c r="AC33" s="35">
        <v>2800</v>
      </c>
      <c r="AD33" s="35">
        <v>10310</v>
      </c>
      <c r="AE33" s="71">
        <v>11319</v>
      </c>
      <c r="AF33" s="35">
        <v>4979</v>
      </c>
      <c r="AG33" s="35">
        <v>3135</v>
      </c>
      <c r="AH33" s="35">
        <v>3806</v>
      </c>
      <c r="AI33" s="35">
        <v>5976</v>
      </c>
      <c r="AJ33" s="71">
        <v>17896</v>
      </c>
      <c r="AK33" s="35">
        <v>6454</v>
      </c>
      <c r="AL33" s="35">
        <v>5513</v>
      </c>
      <c r="AM33" s="35">
        <v>5893</v>
      </c>
      <c r="AN33" s="35">
        <v>-1287</v>
      </c>
      <c r="AO33" s="71">
        <v>16573</v>
      </c>
      <c r="AP33" s="35">
        <v>3588</v>
      </c>
      <c r="AQ33" s="35">
        <v>8219</v>
      </c>
    </row>
    <row r="34" spans="1:43" s="3" customFormat="1">
      <c r="A34" s="117"/>
      <c r="B34" s="35"/>
      <c r="C34" s="35"/>
      <c r="D34" s="35"/>
      <c r="E34" s="35"/>
      <c r="F34" s="71"/>
      <c r="G34" s="35"/>
      <c r="H34" s="35"/>
      <c r="I34" s="35"/>
      <c r="J34" s="35"/>
      <c r="K34" s="71"/>
      <c r="L34" s="35"/>
      <c r="M34" s="35"/>
      <c r="N34" s="35"/>
      <c r="O34" s="35"/>
      <c r="P34" s="71"/>
      <c r="Q34" s="35"/>
      <c r="R34" s="35"/>
      <c r="S34" s="35"/>
      <c r="T34" s="35"/>
      <c r="U34" s="71"/>
      <c r="V34" s="35"/>
      <c r="W34" s="35"/>
      <c r="X34" s="35"/>
      <c r="Y34" s="35"/>
      <c r="Z34" s="71">
        <v>0</v>
      </c>
      <c r="AA34" s="35"/>
      <c r="AB34" s="35"/>
      <c r="AC34" s="35"/>
      <c r="AD34" s="35"/>
      <c r="AE34" s="71">
        <v>0</v>
      </c>
      <c r="AF34" s="35"/>
      <c r="AG34" s="35"/>
      <c r="AH34" s="35"/>
      <c r="AI34" s="35"/>
      <c r="AJ34" s="71"/>
      <c r="AK34" s="35"/>
      <c r="AL34" s="35"/>
      <c r="AM34" s="35"/>
      <c r="AN34" s="35"/>
      <c r="AO34" s="71"/>
      <c r="AP34" s="35"/>
      <c r="AQ34" s="35"/>
    </row>
    <row r="35" spans="1:43" s="90" customFormat="1">
      <c r="A35" s="81" t="s">
        <v>160</v>
      </c>
      <c r="B35" s="68">
        <v>505</v>
      </c>
      <c r="C35" s="68">
        <v>299</v>
      </c>
      <c r="D35" s="68">
        <v>4019</v>
      </c>
      <c r="E35" s="68">
        <v>2267</v>
      </c>
      <c r="F35" s="69">
        <v>7090</v>
      </c>
      <c r="G35" s="68">
        <v>3428</v>
      </c>
      <c r="H35" s="68">
        <v>3075</v>
      </c>
      <c r="I35" s="68">
        <v>3012</v>
      </c>
      <c r="J35" s="68">
        <v>2955</v>
      </c>
      <c r="K35" s="69">
        <v>12470</v>
      </c>
      <c r="L35" s="68">
        <v>3951</v>
      </c>
      <c r="M35" s="68">
        <v>2376</v>
      </c>
      <c r="N35" s="68">
        <v>4592</v>
      </c>
      <c r="O35" s="68">
        <v>3640</v>
      </c>
      <c r="P35" s="69">
        <v>14559</v>
      </c>
      <c r="Q35" s="68">
        <v>1374</v>
      </c>
      <c r="R35" s="68">
        <v>10823</v>
      </c>
      <c r="S35" s="68">
        <v>19101</v>
      </c>
      <c r="T35" s="68">
        <v>25621</v>
      </c>
      <c r="U35" s="69">
        <v>56919</v>
      </c>
      <c r="V35" s="68">
        <v>17185</v>
      </c>
      <c r="W35" s="68">
        <v>10041</v>
      </c>
      <c r="X35" s="68">
        <v>9872</v>
      </c>
      <c r="Y35" s="68">
        <v>9536</v>
      </c>
      <c r="Z35" s="69">
        <v>46634</v>
      </c>
      <c r="AA35" s="68">
        <v>5363</v>
      </c>
      <c r="AB35" s="68">
        <v>6951</v>
      </c>
      <c r="AC35" s="68">
        <v>7727</v>
      </c>
      <c r="AD35" s="68">
        <v>17348</v>
      </c>
      <c r="AE35" s="69">
        <v>37389</v>
      </c>
      <c r="AF35" s="68">
        <v>8940</v>
      </c>
      <c r="AG35" s="68">
        <v>711</v>
      </c>
      <c r="AH35" s="68">
        <v>-517</v>
      </c>
      <c r="AI35" s="68">
        <v>5231</v>
      </c>
      <c r="AJ35" s="69">
        <v>14365</v>
      </c>
      <c r="AK35" s="68">
        <v>10072</v>
      </c>
      <c r="AL35" s="68">
        <v>3178</v>
      </c>
      <c r="AM35" s="68">
        <v>4689</v>
      </c>
      <c r="AN35" s="68">
        <v>9459</v>
      </c>
      <c r="AO35" s="69">
        <v>27398</v>
      </c>
      <c r="AP35" s="68">
        <v>11249</v>
      </c>
      <c r="AQ35" s="68">
        <v>12441</v>
      </c>
    </row>
    <row r="36" spans="1:43" s="3" customFormat="1">
      <c r="A36" s="119"/>
      <c r="B36" s="35"/>
      <c r="C36" s="35"/>
      <c r="D36" s="35"/>
      <c r="E36" s="35"/>
      <c r="F36" s="71"/>
      <c r="G36" s="68"/>
      <c r="H36" s="68"/>
      <c r="I36" s="68"/>
      <c r="J36" s="68"/>
      <c r="K36" s="69"/>
      <c r="L36" s="68"/>
      <c r="M36" s="68"/>
      <c r="N36" s="68"/>
      <c r="O36" s="68"/>
      <c r="P36" s="69"/>
      <c r="Q36" s="68"/>
      <c r="R36" s="68"/>
      <c r="S36" s="68"/>
      <c r="T36" s="68"/>
      <c r="U36" s="69"/>
      <c r="V36" s="68"/>
      <c r="W36" s="68"/>
      <c r="X36" s="68"/>
      <c r="Y36" s="68"/>
      <c r="Z36" s="69"/>
      <c r="AA36" s="68"/>
      <c r="AB36" s="68"/>
      <c r="AC36" s="68"/>
      <c r="AD36" s="68"/>
      <c r="AE36" s="69"/>
      <c r="AF36" s="68"/>
      <c r="AG36" s="68"/>
      <c r="AH36" s="68"/>
      <c r="AI36" s="68"/>
      <c r="AJ36" s="69"/>
      <c r="AK36" s="68"/>
      <c r="AL36" s="68"/>
      <c r="AM36" s="68"/>
      <c r="AN36" s="68"/>
      <c r="AO36" s="69"/>
      <c r="AP36" s="68"/>
      <c r="AQ36" s="68"/>
    </row>
    <row r="37" spans="1:43" s="3" customFormat="1">
      <c r="A37" s="84" t="s">
        <v>20</v>
      </c>
      <c r="B37" s="3">
        <v>-236</v>
      </c>
      <c r="C37" s="3">
        <v>-529</v>
      </c>
      <c r="D37" s="3">
        <v>-369</v>
      </c>
      <c r="E37" s="3">
        <v>-529</v>
      </c>
      <c r="F37" s="71">
        <v>-1663</v>
      </c>
      <c r="G37" s="35">
        <v>-120</v>
      </c>
      <c r="H37" s="35">
        <v>-470</v>
      </c>
      <c r="I37" s="35">
        <v>-1426</v>
      </c>
      <c r="J37" s="35">
        <v>-1072</v>
      </c>
      <c r="K37" s="71">
        <v>-3088</v>
      </c>
      <c r="L37" s="35">
        <v>-968</v>
      </c>
      <c r="M37" s="35">
        <v>-1110</v>
      </c>
      <c r="N37" s="35">
        <v>-661</v>
      </c>
      <c r="O37" s="35">
        <v>-400</v>
      </c>
      <c r="P37" s="71">
        <v>-3139</v>
      </c>
      <c r="Q37" s="35">
        <v>-1113</v>
      </c>
      <c r="R37" s="35">
        <v>-633</v>
      </c>
      <c r="S37" s="35">
        <v>-435</v>
      </c>
      <c r="T37" s="35">
        <v>-838</v>
      </c>
      <c r="U37" s="71">
        <v>-3019</v>
      </c>
      <c r="V37" s="35">
        <v>-1077</v>
      </c>
      <c r="W37" s="35">
        <v>-1027</v>
      </c>
      <c r="X37" s="35">
        <v>-1097</v>
      </c>
      <c r="Y37" s="35">
        <v>-1321</v>
      </c>
      <c r="Z37" s="71">
        <v>-4522</v>
      </c>
      <c r="AA37" s="35">
        <v>-690</v>
      </c>
      <c r="AB37" s="35">
        <v>-990</v>
      </c>
      <c r="AC37" s="35">
        <v>-974</v>
      </c>
      <c r="AD37" s="35">
        <v>-1145</v>
      </c>
      <c r="AE37" s="71">
        <v>-4522</v>
      </c>
      <c r="AF37" s="35">
        <v>-1150</v>
      </c>
      <c r="AG37" s="35">
        <v>-1236</v>
      </c>
      <c r="AH37" s="35">
        <v>-1150</v>
      </c>
      <c r="AI37" s="35">
        <v>-1299</v>
      </c>
      <c r="AJ37" s="71">
        <v>-4835</v>
      </c>
      <c r="AK37" s="35">
        <v>-977</v>
      </c>
      <c r="AL37" s="35">
        <v>-1028</v>
      </c>
      <c r="AM37" s="35">
        <v>-802</v>
      </c>
      <c r="AN37" s="35">
        <v>-1674</v>
      </c>
      <c r="AO37" s="71">
        <v>-4481</v>
      </c>
      <c r="AP37" s="35">
        <v>-1301</v>
      </c>
      <c r="AQ37" s="35">
        <v>-998</v>
      </c>
    </row>
    <row r="38" spans="1:43" s="3" customFormat="1">
      <c r="A38" s="84" t="s">
        <v>22</v>
      </c>
      <c r="F38" s="71"/>
      <c r="G38" s="27"/>
      <c r="H38" s="27"/>
      <c r="I38" s="27"/>
      <c r="J38" s="35"/>
      <c r="K38" s="71"/>
      <c r="L38" s="27">
        <v>-915</v>
      </c>
      <c r="M38" s="27">
        <v>-869</v>
      </c>
      <c r="N38" s="27">
        <v>-764</v>
      </c>
      <c r="O38" s="35">
        <v>-457</v>
      </c>
      <c r="P38" s="71">
        <v>-3005</v>
      </c>
      <c r="Q38" s="27">
        <v>-607</v>
      </c>
      <c r="R38" s="27">
        <v>-826</v>
      </c>
      <c r="S38" s="27">
        <v>-1086</v>
      </c>
      <c r="T38" s="35">
        <v>-1152</v>
      </c>
      <c r="U38" s="71">
        <v>-3671</v>
      </c>
      <c r="V38" s="27">
        <v>-1284</v>
      </c>
      <c r="W38" s="27">
        <v>-1875</v>
      </c>
      <c r="X38" s="27">
        <v>-1876</v>
      </c>
      <c r="Y38" s="35">
        <v>-733</v>
      </c>
      <c r="Z38" s="71">
        <v>-5768</v>
      </c>
      <c r="AA38" s="27">
        <v>-1669</v>
      </c>
      <c r="AB38" s="27">
        <v>1105</v>
      </c>
      <c r="AC38" s="27">
        <v>-543</v>
      </c>
      <c r="AD38" s="27">
        <v>-492</v>
      </c>
      <c r="AE38" s="71">
        <v>-5768</v>
      </c>
      <c r="AF38" s="27">
        <v>-175</v>
      </c>
      <c r="AG38" s="27">
        <v>134</v>
      </c>
      <c r="AH38" s="27">
        <v>-119</v>
      </c>
      <c r="AI38" s="27">
        <v>-78</v>
      </c>
      <c r="AJ38" s="71">
        <v>-238</v>
      </c>
      <c r="AK38" s="27">
        <v>-48</v>
      </c>
      <c r="AL38" s="27">
        <v>-122</v>
      </c>
      <c r="AM38" s="27">
        <v>-129</v>
      </c>
      <c r="AN38" s="27">
        <v>-69</v>
      </c>
      <c r="AO38" s="71">
        <v>-368</v>
      </c>
      <c r="AP38" s="27">
        <v>-124</v>
      </c>
      <c r="AQ38" s="27">
        <v>-936</v>
      </c>
    </row>
    <row r="39" spans="1:43" s="3" customFormat="1">
      <c r="A39" s="84" t="s">
        <v>23</v>
      </c>
      <c r="B39" s="27">
        <v>-3723</v>
      </c>
      <c r="C39" s="27">
        <v>2970</v>
      </c>
      <c r="D39" s="27">
        <v>1481</v>
      </c>
      <c r="E39" s="27">
        <v>-4214</v>
      </c>
      <c r="F39" s="71">
        <v>-3486</v>
      </c>
      <c r="G39" s="27">
        <v>-1074</v>
      </c>
      <c r="H39" s="27">
        <v>-5590</v>
      </c>
      <c r="I39" s="27">
        <v>897</v>
      </c>
      <c r="J39" s="35">
        <v>141</v>
      </c>
      <c r="K39" s="71">
        <v>-5626</v>
      </c>
      <c r="L39" s="27">
        <v>0</v>
      </c>
      <c r="M39" s="27">
        <v>0</v>
      </c>
      <c r="N39" s="27">
        <v>0</v>
      </c>
      <c r="O39" s="35">
        <v>0</v>
      </c>
      <c r="P39" s="71"/>
      <c r="Q39" s="27"/>
      <c r="R39" s="27"/>
      <c r="S39" s="27"/>
      <c r="T39" s="35"/>
      <c r="U39" s="71">
        <v>0</v>
      </c>
      <c r="V39" s="27">
        <v>0</v>
      </c>
      <c r="W39" s="27">
        <v>0</v>
      </c>
      <c r="X39" s="27">
        <v>0</v>
      </c>
      <c r="Y39" s="35">
        <v>-3078</v>
      </c>
      <c r="Z39" s="71">
        <v>-3078</v>
      </c>
      <c r="AA39" s="27">
        <v>0</v>
      </c>
      <c r="AB39" s="27">
        <v>0</v>
      </c>
      <c r="AC39" s="27">
        <v>0</v>
      </c>
      <c r="AD39" s="35">
        <v>0</v>
      </c>
      <c r="AE39" s="71">
        <v>0</v>
      </c>
      <c r="AF39" s="27">
        <v>0</v>
      </c>
      <c r="AG39" s="27">
        <v>0</v>
      </c>
      <c r="AH39" s="27">
        <v>0</v>
      </c>
      <c r="AI39" s="35">
        <v>0</v>
      </c>
      <c r="AJ39" s="71">
        <v>0</v>
      </c>
      <c r="AK39" s="27">
        <v>0</v>
      </c>
      <c r="AL39" s="27">
        <v>0</v>
      </c>
      <c r="AM39" s="27"/>
      <c r="AN39" s="35">
        <v>1330</v>
      </c>
      <c r="AO39" s="71">
        <v>1330</v>
      </c>
      <c r="AP39" s="27">
        <v>0</v>
      </c>
      <c r="AQ39" s="27">
        <v>-62</v>
      </c>
    </row>
    <row r="40" spans="1:43" s="3" customFormat="1">
      <c r="A40" s="84"/>
      <c r="F40" s="71"/>
      <c r="G40" s="27"/>
      <c r="H40" s="27"/>
      <c r="I40" s="27"/>
      <c r="J40" s="68"/>
      <c r="K40" s="69"/>
      <c r="L40" s="27"/>
      <c r="M40" s="27"/>
      <c r="N40" s="27"/>
      <c r="O40" s="68"/>
      <c r="P40" s="69"/>
      <c r="Q40" s="27"/>
      <c r="R40" s="27"/>
      <c r="S40" s="27"/>
      <c r="T40" s="68"/>
      <c r="U40" s="69"/>
      <c r="V40" s="27"/>
      <c r="W40" s="27"/>
      <c r="X40" s="27"/>
      <c r="Y40" s="68"/>
      <c r="Z40" s="69">
        <v>0</v>
      </c>
      <c r="AA40" s="27"/>
      <c r="AB40" s="27"/>
      <c r="AC40" s="27"/>
      <c r="AD40" s="68"/>
      <c r="AE40" s="69"/>
      <c r="AF40" s="27"/>
      <c r="AG40" s="27"/>
      <c r="AH40" s="27"/>
      <c r="AI40" s="68"/>
      <c r="AJ40" s="69"/>
      <c r="AK40" s="27"/>
      <c r="AL40" s="27"/>
      <c r="AM40" s="27"/>
      <c r="AN40" s="68"/>
      <c r="AO40" s="69"/>
      <c r="AP40" s="27"/>
      <c r="AQ40" s="27"/>
    </row>
    <row r="41" spans="1:43" s="90" customFormat="1">
      <c r="A41" s="81" t="s">
        <v>24</v>
      </c>
      <c r="B41" s="20">
        <v>-3454</v>
      </c>
      <c r="C41" s="20">
        <v>2740</v>
      </c>
      <c r="D41" s="20">
        <v>5131</v>
      </c>
      <c r="E41" s="20">
        <v>-2476</v>
      </c>
      <c r="F41" s="69">
        <v>1941</v>
      </c>
      <c r="G41" s="68">
        <v>2234</v>
      </c>
      <c r="H41" s="68">
        <v>-2985</v>
      </c>
      <c r="I41" s="68">
        <v>2483</v>
      </c>
      <c r="J41" s="68">
        <v>2024</v>
      </c>
      <c r="K41" s="69">
        <v>3756</v>
      </c>
      <c r="L41" s="68">
        <v>2068</v>
      </c>
      <c r="M41" s="68">
        <v>397</v>
      </c>
      <c r="N41" s="68">
        <v>3167</v>
      </c>
      <c r="O41" s="68">
        <v>2783</v>
      </c>
      <c r="P41" s="69">
        <v>8415</v>
      </c>
      <c r="Q41" s="68">
        <v>-346</v>
      </c>
      <c r="R41" s="68">
        <v>9364</v>
      </c>
      <c r="S41" s="68">
        <v>17580</v>
      </c>
      <c r="T41" s="68">
        <v>23631</v>
      </c>
      <c r="U41" s="69">
        <v>50229</v>
      </c>
      <c r="V41" s="68">
        <v>14824</v>
      </c>
      <c r="W41" s="68">
        <v>7139</v>
      </c>
      <c r="X41" s="68">
        <v>6899</v>
      </c>
      <c r="Y41" s="68">
        <v>4404</v>
      </c>
      <c r="Z41" s="69">
        <v>33266</v>
      </c>
      <c r="AA41" s="68">
        <v>3004</v>
      </c>
      <c r="AB41" s="68">
        <v>7066</v>
      </c>
      <c r="AC41" s="68">
        <v>6210</v>
      </c>
      <c r="AD41" s="68">
        <v>15711</v>
      </c>
      <c r="AE41" s="69">
        <v>31991</v>
      </c>
      <c r="AF41" s="68">
        <v>7615</v>
      </c>
      <c r="AG41" s="68">
        <v>-391</v>
      </c>
      <c r="AH41" s="68">
        <v>-1786</v>
      </c>
      <c r="AI41" s="68">
        <v>3854</v>
      </c>
      <c r="AJ41" s="69">
        <v>9292</v>
      </c>
      <c r="AK41" s="68">
        <v>9047</v>
      </c>
      <c r="AL41" s="68">
        <v>2028</v>
      </c>
      <c r="AM41" s="68">
        <v>3758</v>
      </c>
      <c r="AN41" s="68">
        <v>9046</v>
      </c>
      <c r="AO41" s="69">
        <v>23879</v>
      </c>
      <c r="AP41" s="68">
        <v>9824</v>
      </c>
      <c r="AQ41" s="68">
        <v>11443</v>
      </c>
    </row>
    <row r="42" spans="1:43" s="3" customFormat="1">
      <c r="A42" s="84"/>
      <c r="F42" s="71"/>
      <c r="G42" s="104"/>
      <c r="H42" s="104"/>
      <c r="I42" s="104"/>
      <c r="J42" s="68"/>
      <c r="K42" s="69"/>
      <c r="L42" s="104"/>
      <c r="M42" s="104"/>
      <c r="N42" s="104"/>
      <c r="O42" s="68"/>
      <c r="P42" s="69"/>
      <c r="Q42" s="104"/>
      <c r="R42" s="104"/>
      <c r="S42" s="104"/>
      <c r="T42" s="68"/>
      <c r="U42" s="69"/>
      <c r="V42" s="104"/>
      <c r="W42" s="104"/>
      <c r="X42" s="104"/>
      <c r="Y42" s="68"/>
      <c r="Z42" s="69"/>
      <c r="AA42" s="104"/>
      <c r="AB42" s="104"/>
      <c r="AC42" s="104"/>
      <c r="AD42" s="68"/>
      <c r="AE42" s="69"/>
      <c r="AF42" s="104"/>
      <c r="AG42" s="104"/>
      <c r="AH42" s="104"/>
      <c r="AI42" s="68"/>
      <c r="AJ42" s="69"/>
      <c r="AK42" s="104"/>
      <c r="AL42" s="104"/>
      <c r="AM42" s="104"/>
      <c r="AN42" s="68"/>
      <c r="AO42" s="69"/>
      <c r="AP42" s="104"/>
      <c r="AQ42" s="104"/>
    </row>
    <row r="43" spans="1:43" s="3" customFormat="1">
      <c r="A43" s="84" t="s">
        <v>25</v>
      </c>
      <c r="F43" s="71"/>
      <c r="G43" s="51"/>
      <c r="H43" s="51"/>
      <c r="I43" s="51"/>
      <c r="J43" s="68"/>
      <c r="K43" s="69"/>
      <c r="L43" s="27">
        <v>-294</v>
      </c>
      <c r="M43" s="27">
        <v>-121</v>
      </c>
      <c r="N43" s="27">
        <v>-253</v>
      </c>
      <c r="O43" s="35">
        <v>-682</v>
      </c>
      <c r="P43" s="71">
        <v>-1350</v>
      </c>
      <c r="Q43" s="27">
        <v>-479</v>
      </c>
      <c r="R43" s="27">
        <v>-356</v>
      </c>
      <c r="S43" s="27">
        <v>-625</v>
      </c>
      <c r="T43" s="35">
        <v>-123</v>
      </c>
      <c r="U43" s="71">
        <v>-1583</v>
      </c>
      <c r="V43" s="27">
        <v>-682</v>
      </c>
      <c r="W43" s="27">
        <v>1601</v>
      </c>
      <c r="X43" s="27">
        <v>-707</v>
      </c>
      <c r="Y43" s="35">
        <v>-2711</v>
      </c>
      <c r="Z43" s="71">
        <v>-2499</v>
      </c>
      <c r="AA43" s="27">
        <v>1258</v>
      </c>
      <c r="AB43" s="27">
        <v>-3407</v>
      </c>
      <c r="AC43" s="27">
        <v>-3354</v>
      </c>
      <c r="AD43" s="35">
        <v>2633</v>
      </c>
      <c r="AE43" s="71">
        <v>-2499</v>
      </c>
      <c r="AF43" s="27">
        <v>-1445</v>
      </c>
      <c r="AG43" s="27">
        <v>-935</v>
      </c>
      <c r="AH43" s="27">
        <v>-421</v>
      </c>
      <c r="AI43" s="35">
        <v>-11190</v>
      </c>
      <c r="AJ43" s="71">
        <v>-13991</v>
      </c>
      <c r="AK43" s="27">
        <v>-3642</v>
      </c>
      <c r="AL43" s="27">
        <v>-2798</v>
      </c>
      <c r="AM43" s="27">
        <v>-5441</v>
      </c>
      <c r="AN43" s="35">
        <v>-3132</v>
      </c>
      <c r="AO43" s="71">
        <v>-15013</v>
      </c>
      <c r="AP43" s="27">
        <v>-6636</v>
      </c>
      <c r="AQ43" s="27">
        <v>-1497</v>
      </c>
    </row>
    <row r="44" spans="1:43" s="3" customFormat="1">
      <c r="A44" s="84" t="s">
        <v>26</v>
      </c>
      <c r="F44" s="71"/>
      <c r="G44" s="27"/>
      <c r="H44" s="27"/>
      <c r="I44" s="27"/>
      <c r="J44" s="35"/>
      <c r="K44" s="71"/>
      <c r="L44" s="27">
        <v>-778</v>
      </c>
      <c r="M44" s="27">
        <v>-182</v>
      </c>
      <c r="N44" s="27">
        <v>-1973</v>
      </c>
      <c r="O44" s="35">
        <v>-1191</v>
      </c>
      <c r="P44" s="71">
        <v>-4124</v>
      </c>
      <c r="Q44" s="27">
        <v>-4522</v>
      </c>
      <c r="R44" s="27">
        <v>-3823</v>
      </c>
      <c r="S44" s="27">
        <v>-854</v>
      </c>
      <c r="T44" s="35">
        <v>2843</v>
      </c>
      <c r="U44" s="71">
        <v>-6356</v>
      </c>
      <c r="V44" s="27">
        <v>2674</v>
      </c>
      <c r="W44" s="27">
        <v>-2884</v>
      </c>
      <c r="X44" s="27">
        <v>0</v>
      </c>
      <c r="Y44" s="35">
        <v>716</v>
      </c>
      <c r="Z44" s="71">
        <v>506</v>
      </c>
      <c r="AA44" s="27">
        <v>282</v>
      </c>
      <c r="AB44" s="27">
        <v>0</v>
      </c>
      <c r="AC44" s="27">
        <v>0</v>
      </c>
      <c r="AD44" s="35">
        <v>-372</v>
      </c>
      <c r="AE44" s="71">
        <v>506</v>
      </c>
      <c r="AF44" s="27">
        <v>0</v>
      </c>
      <c r="AG44" s="27">
        <v>16</v>
      </c>
      <c r="AH44" s="27">
        <v>6</v>
      </c>
      <c r="AI44" s="35">
        <v>-46</v>
      </c>
      <c r="AJ44" s="71">
        <v>-24</v>
      </c>
      <c r="AK44" s="27">
        <v>0</v>
      </c>
      <c r="AL44" s="27">
        <v>90</v>
      </c>
      <c r="AM44" s="27">
        <v>221</v>
      </c>
      <c r="AN44" s="35">
        <v>6</v>
      </c>
      <c r="AO44" s="71">
        <v>317</v>
      </c>
      <c r="AP44" s="27">
        <v>69</v>
      </c>
      <c r="AQ44" s="27">
        <v>44</v>
      </c>
    </row>
    <row r="45" spans="1:43" s="3" customFormat="1">
      <c r="A45" s="84"/>
      <c r="F45" s="71"/>
      <c r="G45" s="35"/>
      <c r="H45" s="35"/>
      <c r="I45" s="35"/>
      <c r="J45" s="35"/>
      <c r="K45" s="71"/>
      <c r="L45" s="35"/>
      <c r="M45" s="35"/>
      <c r="N45" s="35"/>
      <c r="O45" s="35"/>
      <c r="P45" s="71"/>
      <c r="Q45" s="35"/>
      <c r="R45" s="35"/>
      <c r="S45" s="35"/>
      <c r="T45" s="35"/>
      <c r="U45" s="71"/>
      <c r="V45" s="35"/>
      <c r="W45" s="35"/>
      <c r="X45" s="35"/>
      <c r="Y45" s="35"/>
      <c r="Z45" s="71">
        <v>0</v>
      </c>
      <c r="AA45" s="35"/>
      <c r="AB45" s="35"/>
      <c r="AC45" s="35"/>
      <c r="AD45" s="35"/>
      <c r="AE45" s="71">
        <v>0</v>
      </c>
      <c r="AF45" s="35"/>
      <c r="AG45" s="35"/>
      <c r="AH45" s="35"/>
      <c r="AI45" s="35"/>
      <c r="AJ45" s="71"/>
      <c r="AK45" s="35"/>
      <c r="AL45" s="35"/>
      <c r="AM45" s="35"/>
      <c r="AN45" s="35"/>
      <c r="AO45" s="71"/>
      <c r="AP45" s="35"/>
      <c r="AQ45" s="35"/>
    </row>
    <row r="46" spans="1:43" s="90" customFormat="1">
      <c r="A46" s="31" t="s">
        <v>27</v>
      </c>
      <c r="B46" s="68"/>
      <c r="C46" s="68"/>
      <c r="D46" s="68"/>
      <c r="E46" s="68"/>
      <c r="F46" s="69"/>
      <c r="G46" s="51"/>
      <c r="H46" s="51"/>
      <c r="I46" s="51"/>
      <c r="J46" s="68"/>
      <c r="K46" s="69"/>
      <c r="L46" s="51">
        <v>996</v>
      </c>
      <c r="M46" s="51">
        <v>94</v>
      </c>
      <c r="N46" s="51">
        <v>941</v>
      </c>
      <c r="O46" s="68">
        <v>910</v>
      </c>
      <c r="P46" s="69">
        <v>2941</v>
      </c>
      <c r="Q46" s="51">
        <v>-5347</v>
      </c>
      <c r="R46" s="51">
        <v>5185</v>
      </c>
      <c r="S46" s="51">
        <v>16101</v>
      </c>
      <c r="T46" s="68">
        <v>26351</v>
      </c>
      <c r="U46" s="69">
        <v>42290</v>
      </c>
      <c r="V46" s="51">
        <v>16816</v>
      </c>
      <c r="W46" s="51">
        <v>5856</v>
      </c>
      <c r="X46" s="51">
        <v>6192</v>
      </c>
      <c r="Y46" s="68">
        <v>2409</v>
      </c>
      <c r="Z46" s="69">
        <v>31273</v>
      </c>
      <c r="AA46" s="51">
        <v>4544</v>
      </c>
      <c r="AB46" s="51">
        <v>3659</v>
      </c>
      <c r="AC46" s="51">
        <v>2856</v>
      </c>
      <c r="AD46" s="68">
        <v>17972</v>
      </c>
      <c r="AE46" s="69">
        <v>29031</v>
      </c>
      <c r="AF46" s="51">
        <v>6170</v>
      </c>
      <c r="AG46" s="51">
        <v>-1310</v>
      </c>
      <c r="AH46" s="51">
        <v>-2201</v>
      </c>
      <c r="AI46" s="68">
        <v>-7382</v>
      </c>
      <c r="AJ46" s="69">
        <v>-4723</v>
      </c>
      <c r="AK46" s="51">
        <v>5405</v>
      </c>
      <c r="AL46" s="51">
        <v>-680</v>
      </c>
      <c r="AM46" s="51">
        <v>-1462</v>
      </c>
      <c r="AN46" s="68">
        <v>5920</v>
      </c>
      <c r="AO46" s="69">
        <v>9183</v>
      </c>
      <c r="AP46" s="51">
        <v>3257</v>
      </c>
      <c r="AQ46" s="51">
        <v>9990</v>
      </c>
    </row>
    <row r="47" spans="1:43" s="3" customFormat="1">
      <c r="A47" s="33"/>
      <c r="B47" s="35"/>
      <c r="C47" s="35"/>
      <c r="D47" s="35"/>
      <c r="E47" s="35"/>
      <c r="F47" s="71"/>
      <c r="G47" s="68"/>
      <c r="H47" s="68"/>
      <c r="I47" s="68"/>
      <c r="J47" s="68"/>
      <c r="K47" s="69"/>
      <c r="L47" s="68"/>
      <c r="M47" s="68"/>
      <c r="N47" s="68"/>
      <c r="O47" s="68"/>
      <c r="P47" s="69"/>
      <c r="Q47" s="68"/>
      <c r="R47" s="68"/>
      <c r="S47" s="68"/>
      <c r="T47" s="68"/>
      <c r="U47" s="69"/>
      <c r="V47" s="68"/>
      <c r="W47" s="68"/>
      <c r="X47" s="68"/>
      <c r="Y47" s="68"/>
      <c r="Z47" s="69">
        <v>0</v>
      </c>
      <c r="AA47" s="68"/>
      <c r="AB47" s="68"/>
      <c r="AC47" s="68"/>
      <c r="AD47" s="68"/>
      <c r="AE47" s="69">
        <v>0</v>
      </c>
      <c r="AF47" s="68"/>
      <c r="AG47" s="68"/>
      <c r="AH47" s="68"/>
      <c r="AI47" s="68"/>
      <c r="AJ47" s="69"/>
      <c r="AK47" s="68"/>
      <c r="AL47" s="68"/>
      <c r="AM47" s="68"/>
      <c r="AN47" s="68"/>
      <c r="AO47" s="69"/>
      <c r="AP47" s="68"/>
      <c r="AQ47" s="68"/>
    </row>
    <row r="48" spans="1:43" s="3" customFormat="1">
      <c r="A48" s="33" t="s">
        <v>28</v>
      </c>
      <c r="B48" s="35"/>
      <c r="C48" s="35"/>
      <c r="D48" s="35"/>
      <c r="E48" s="35"/>
      <c r="F48" s="71"/>
      <c r="G48" s="35"/>
      <c r="H48" s="35"/>
      <c r="I48" s="35"/>
      <c r="J48" s="35"/>
      <c r="K48" s="71"/>
      <c r="L48" s="35">
        <v>-356</v>
      </c>
      <c r="M48" s="35">
        <v>-343</v>
      </c>
      <c r="N48" s="35">
        <v>-886</v>
      </c>
      <c r="O48" s="35">
        <v>-1209</v>
      </c>
      <c r="P48" s="71">
        <v>-2794</v>
      </c>
      <c r="Q48" s="35">
        <v>0</v>
      </c>
      <c r="R48" s="35">
        <v>-315</v>
      </c>
      <c r="S48" s="35">
        <v>-3817</v>
      </c>
      <c r="T48" s="35">
        <v>-7641</v>
      </c>
      <c r="U48" s="71">
        <v>-11773</v>
      </c>
      <c r="V48" s="35">
        <v>-2689</v>
      </c>
      <c r="W48" s="35">
        <v>-1705</v>
      </c>
      <c r="X48" s="35">
        <v>-1896</v>
      </c>
      <c r="Y48" s="35">
        <v>1662</v>
      </c>
      <c r="Z48" s="71">
        <v>-4628</v>
      </c>
      <c r="AA48" s="35">
        <v>-155</v>
      </c>
      <c r="AB48" s="35">
        <v>-744</v>
      </c>
      <c r="AC48" s="35">
        <v>-88</v>
      </c>
      <c r="AD48" s="35">
        <v>-2023</v>
      </c>
      <c r="AE48" s="71">
        <v>-3010</v>
      </c>
      <c r="AF48" s="35">
        <v>-743</v>
      </c>
      <c r="AG48" s="35">
        <v>0</v>
      </c>
      <c r="AH48" s="35">
        <v>-34</v>
      </c>
      <c r="AI48" s="35">
        <v>72</v>
      </c>
      <c r="AJ48" s="71">
        <v>-705</v>
      </c>
      <c r="AK48" s="35">
        <v>-896</v>
      </c>
      <c r="AL48" s="35">
        <v>-986</v>
      </c>
      <c r="AM48" s="35">
        <v>-83</v>
      </c>
      <c r="AN48" s="35">
        <v>-19</v>
      </c>
      <c r="AO48" s="71">
        <v>-1984</v>
      </c>
      <c r="AP48" s="35">
        <v>-663</v>
      </c>
      <c r="AQ48" s="35">
        <v>-862</v>
      </c>
    </row>
    <row r="49" spans="1:43" s="3" customFormat="1">
      <c r="A49" s="33" t="s">
        <v>29</v>
      </c>
      <c r="B49" s="35"/>
      <c r="C49" s="35"/>
      <c r="D49" s="35"/>
      <c r="E49" s="35"/>
      <c r="F49" s="71"/>
      <c r="G49" s="61"/>
      <c r="H49" s="61"/>
      <c r="I49" s="61"/>
      <c r="J49" s="35"/>
      <c r="K49" s="71"/>
      <c r="L49" s="61">
        <v>0</v>
      </c>
      <c r="M49" s="61">
        <v>0</v>
      </c>
      <c r="N49" s="61">
        <v>0</v>
      </c>
      <c r="O49" s="35">
        <v>0</v>
      </c>
      <c r="P49" s="71"/>
      <c r="Q49" s="61">
        <v>0</v>
      </c>
      <c r="R49" s="61">
        <v>0</v>
      </c>
      <c r="S49" s="61">
        <v>0</v>
      </c>
      <c r="T49" s="35">
        <v>24956</v>
      </c>
      <c r="U49" s="71">
        <v>24956</v>
      </c>
      <c r="V49" s="61">
        <v>-2298</v>
      </c>
      <c r="W49" s="61">
        <v>-1761</v>
      </c>
      <c r="X49" s="61">
        <v>-345</v>
      </c>
      <c r="Y49" s="35">
        <v>304</v>
      </c>
      <c r="Z49" s="71">
        <v>-4100</v>
      </c>
      <c r="AA49" s="61">
        <v>210</v>
      </c>
      <c r="AB49" s="61">
        <v>-1737</v>
      </c>
      <c r="AC49" s="61">
        <v>0</v>
      </c>
      <c r="AD49" s="35">
        <v>-4699</v>
      </c>
      <c r="AE49" s="71">
        <v>-6226</v>
      </c>
      <c r="AF49" s="61">
        <v>-60</v>
      </c>
      <c r="AG49" s="61">
        <v>596</v>
      </c>
      <c r="AH49" s="61">
        <v>89</v>
      </c>
      <c r="AI49" s="35">
        <v>415</v>
      </c>
      <c r="AJ49" s="71">
        <v>1040</v>
      </c>
      <c r="AK49" s="61">
        <v>177</v>
      </c>
      <c r="AL49" s="61">
        <v>-1802</v>
      </c>
      <c r="AM49" s="61">
        <v>1569</v>
      </c>
      <c r="AN49" s="35">
        <v>-2230</v>
      </c>
      <c r="AO49" s="71">
        <v>-2286</v>
      </c>
      <c r="AP49" s="61">
        <v>2005</v>
      </c>
      <c r="AQ49" s="61">
        <v>-349</v>
      </c>
    </row>
    <row r="50" spans="1:43" s="3" customFormat="1">
      <c r="A50" s="84"/>
      <c r="B50" s="35"/>
      <c r="C50" s="35"/>
      <c r="D50" s="35"/>
      <c r="E50" s="35"/>
      <c r="F50" s="71"/>
      <c r="G50" s="27"/>
      <c r="H50" s="27"/>
      <c r="I50" s="27"/>
      <c r="J50" s="35"/>
      <c r="K50" s="71"/>
      <c r="L50" s="27"/>
      <c r="M50" s="27"/>
      <c r="N50" s="27"/>
      <c r="O50" s="35"/>
      <c r="P50" s="71"/>
      <c r="Q50" s="27"/>
      <c r="R50" s="27"/>
      <c r="S50" s="27"/>
      <c r="T50" s="35"/>
      <c r="U50" s="71"/>
      <c r="V50" s="27"/>
      <c r="W50" s="27"/>
      <c r="X50" s="27"/>
      <c r="Y50" s="35"/>
      <c r="Z50" s="71">
        <v>0</v>
      </c>
      <c r="AA50" s="27"/>
      <c r="AB50" s="27"/>
      <c r="AC50" s="27"/>
      <c r="AD50" s="35"/>
      <c r="AE50" s="71">
        <v>0</v>
      </c>
      <c r="AF50" s="27"/>
      <c r="AG50" s="27"/>
      <c r="AH50" s="27"/>
      <c r="AI50" s="35"/>
      <c r="AJ50" s="71"/>
      <c r="AK50" s="27"/>
      <c r="AL50" s="27"/>
      <c r="AM50" s="27"/>
      <c r="AN50" s="35"/>
      <c r="AO50" s="71"/>
      <c r="AP50" s="27"/>
      <c r="AQ50" s="27"/>
    </row>
    <row r="51" spans="1:43" s="90" customFormat="1">
      <c r="A51" s="31" t="s">
        <v>31</v>
      </c>
      <c r="B51" s="68"/>
      <c r="C51" s="68"/>
      <c r="D51" s="68"/>
      <c r="E51" s="68"/>
      <c r="F51" s="69"/>
      <c r="G51" s="51"/>
      <c r="H51" s="51"/>
      <c r="I51" s="51"/>
      <c r="J51" s="68"/>
      <c r="K51" s="69"/>
      <c r="L51" s="51">
        <v>640</v>
      </c>
      <c r="M51" s="51">
        <v>-249</v>
      </c>
      <c r="N51" s="51">
        <v>55</v>
      </c>
      <c r="O51" s="68">
        <v>-299</v>
      </c>
      <c r="P51" s="69">
        <v>147</v>
      </c>
      <c r="Q51" s="51">
        <v>-5347</v>
      </c>
      <c r="R51" s="51">
        <v>4870</v>
      </c>
      <c r="S51" s="51">
        <v>12284</v>
      </c>
      <c r="T51" s="68">
        <v>43666</v>
      </c>
      <c r="U51" s="69">
        <v>55473</v>
      </c>
      <c r="V51" s="51">
        <v>11829</v>
      </c>
      <c r="W51" s="51">
        <v>2390</v>
      </c>
      <c r="X51" s="51">
        <v>3951</v>
      </c>
      <c r="Y51" s="68">
        <v>4375</v>
      </c>
      <c r="Z51" s="69">
        <v>22545</v>
      </c>
      <c r="AA51" s="51">
        <v>4599</v>
      </c>
      <c r="AB51" s="51">
        <v>1178</v>
      </c>
      <c r="AC51" s="51">
        <v>2768</v>
      </c>
      <c r="AD51" s="68">
        <v>11250</v>
      </c>
      <c r="AE51" s="69">
        <v>19795</v>
      </c>
      <c r="AF51" s="51">
        <v>5367</v>
      </c>
      <c r="AG51" s="51">
        <v>-714</v>
      </c>
      <c r="AH51" s="51">
        <v>-2146</v>
      </c>
      <c r="AI51" s="68">
        <v>-6895</v>
      </c>
      <c r="AJ51" s="69">
        <v>-4388</v>
      </c>
      <c r="AK51" s="51">
        <v>4686</v>
      </c>
      <c r="AL51" s="51">
        <v>-3468</v>
      </c>
      <c r="AM51" s="51">
        <v>24</v>
      </c>
      <c r="AN51" s="68">
        <v>3671</v>
      </c>
      <c r="AO51" s="69">
        <v>4913</v>
      </c>
      <c r="AP51" s="51">
        <v>4599</v>
      </c>
      <c r="AQ51" s="51">
        <v>8779</v>
      </c>
    </row>
    <row r="52" spans="1:43" s="3" customFormat="1">
      <c r="A52" s="84"/>
      <c r="B52" s="35"/>
      <c r="D52" s="35"/>
      <c r="F52" s="71"/>
      <c r="G52" s="68"/>
      <c r="H52" s="68"/>
      <c r="I52" s="68"/>
      <c r="J52" s="68"/>
      <c r="K52" s="69"/>
      <c r="L52" s="68"/>
      <c r="M52" s="68"/>
      <c r="N52" s="68"/>
      <c r="O52" s="68"/>
      <c r="P52" s="69"/>
      <c r="Q52" s="68"/>
      <c r="R52" s="68"/>
      <c r="S52" s="68"/>
      <c r="T52" s="68"/>
      <c r="U52" s="69"/>
      <c r="V52" s="68"/>
      <c r="W52" s="68"/>
      <c r="X52" s="68"/>
      <c r="Y52" s="68"/>
      <c r="Z52" s="69"/>
      <c r="AA52" s="68"/>
      <c r="AB52" s="68"/>
      <c r="AC52" s="68"/>
      <c r="AD52" s="68"/>
      <c r="AE52" s="69"/>
      <c r="AF52" s="68"/>
      <c r="AG52" s="68"/>
      <c r="AH52" s="68"/>
      <c r="AI52" s="68"/>
      <c r="AJ52" s="69"/>
      <c r="AK52" s="68"/>
      <c r="AL52" s="68"/>
      <c r="AM52" s="68"/>
      <c r="AN52" s="68"/>
      <c r="AO52" s="69"/>
      <c r="AP52" s="68"/>
      <c r="AQ52" s="68"/>
    </row>
    <row r="53" spans="1:43" s="90" customFormat="1">
      <c r="A53" s="81" t="s">
        <v>161</v>
      </c>
      <c r="B53" s="68">
        <v>174</v>
      </c>
      <c r="C53" s="68">
        <v>64</v>
      </c>
      <c r="D53" s="68">
        <v>4541</v>
      </c>
      <c r="E53" s="68">
        <v>-2054</v>
      </c>
      <c r="F53" s="69">
        <v>2725</v>
      </c>
      <c r="G53" s="51">
        <v>2602</v>
      </c>
      <c r="H53" s="51">
        <v>530</v>
      </c>
      <c r="I53" s="51">
        <v>1481</v>
      </c>
      <c r="J53" s="68">
        <v>1320</v>
      </c>
      <c r="K53" s="69">
        <v>5933</v>
      </c>
      <c r="L53" s="51">
        <v>2165</v>
      </c>
      <c r="M53" s="51">
        <v>2165</v>
      </c>
      <c r="N53" s="51">
        <v>579</v>
      </c>
      <c r="O53" s="68">
        <v>384</v>
      </c>
      <c r="P53" s="69">
        <v>5293</v>
      </c>
      <c r="Q53" s="51">
        <v>3580</v>
      </c>
      <c r="R53" s="51">
        <v>3636</v>
      </c>
      <c r="S53" s="51">
        <v>4501</v>
      </c>
      <c r="T53" s="68">
        <v>2611</v>
      </c>
      <c r="U53" s="69">
        <v>14328</v>
      </c>
      <c r="V53" s="51">
        <v>4785</v>
      </c>
      <c r="W53" s="51">
        <v>3914</v>
      </c>
      <c r="X53" s="51">
        <v>2609</v>
      </c>
      <c r="Y53" s="68">
        <v>3479</v>
      </c>
      <c r="Z53" s="69">
        <v>14787</v>
      </c>
      <c r="AA53" s="51">
        <v>1765</v>
      </c>
      <c r="AB53" s="51">
        <v>3415</v>
      </c>
      <c r="AC53" s="51">
        <v>7365</v>
      </c>
      <c r="AD53" s="68">
        <v>1845</v>
      </c>
      <c r="AE53" s="69">
        <v>14390</v>
      </c>
      <c r="AF53" s="51">
        <v>5303</v>
      </c>
      <c r="AG53" s="51">
        <v>4002</v>
      </c>
      <c r="AH53" s="51">
        <v>4619</v>
      </c>
      <c r="AI53" s="68">
        <v>5111</v>
      </c>
      <c r="AJ53" s="69">
        <v>19035</v>
      </c>
      <c r="AK53" s="51">
        <v>1459</v>
      </c>
      <c r="AL53" s="51">
        <v>1265</v>
      </c>
      <c r="AM53" s="51">
        <v>1396</v>
      </c>
      <c r="AN53" s="68">
        <v>1464</v>
      </c>
      <c r="AO53" s="69">
        <v>5580</v>
      </c>
      <c r="AP53" s="51">
        <v>5001</v>
      </c>
      <c r="AQ53" s="51">
        <v>9136</v>
      </c>
    </row>
    <row r="54" spans="1:43" s="90" customFormat="1">
      <c r="A54" s="84" t="s">
        <v>285</v>
      </c>
      <c r="B54" s="68"/>
      <c r="C54" s="68"/>
      <c r="D54" s="68"/>
      <c r="E54" s="68"/>
      <c r="F54" s="69"/>
      <c r="G54" s="51"/>
      <c r="H54" s="51"/>
      <c r="I54" s="51"/>
      <c r="J54" s="68"/>
      <c r="K54" s="69"/>
      <c r="L54" s="51"/>
      <c r="M54" s="51"/>
      <c r="N54" s="51"/>
      <c r="O54" s="68"/>
      <c r="P54" s="69"/>
      <c r="Q54" s="51"/>
      <c r="R54" s="51"/>
      <c r="S54" s="51"/>
      <c r="T54" s="68"/>
      <c r="U54" s="69"/>
      <c r="V54" s="51"/>
      <c r="W54" s="51"/>
      <c r="X54" s="51"/>
      <c r="Y54" s="68"/>
      <c r="Z54" s="69"/>
      <c r="AA54" s="51"/>
      <c r="AB54" s="51"/>
      <c r="AC54" s="51"/>
      <c r="AD54" s="68"/>
      <c r="AE54" s="69"/>
      <c r="AF54" s="51"/>
      <c r="AG54" s="51"/>
      <c r="AH54" s="51"/>
      <c r="AI54" s="68"/>
      <c r="AJ54" s="69"/>
      <c r="AK54" s="51"/>
      <c r="AL54" s="51"/>
      <c r="AM54" s="51"/>
      <c r="AN54" s="68"/>
      <c r="AO54" s="69"/>
      <c r="AP54" s="51">
        <v>3130</v>
      </c>
      <c r="AQ54" s="51">
        <v>2173</v>
      </c>
    </row>
    <row r="55" spans="1:43" s="90" customFormat="1">
      <c r="A55" s="84" t="s">
        <v>286</v>
      </c>
      <c r="B55" s="68"/>
      <c r="C55" s="68"/>
      <c r="D55" s="68"/>
      <c r="E55" s="68"/>
      <c r="F55" s="69"/>
      <c r="G55" s="51"/>
      <c r="H55" s="51"/>
      <c r="I55" s="51"/>
      <c r="J55" s="68"/>
      <c r="K55" s="69"/>
      <c r="L55" s="51"/>
      <c r="M55" s="51"/>
      <c r="N55" s="51"/>
      <c r="O55" s="68"/>
      <c r="P55" s="69"/>
      <c r="Q55" s="51"/>
      <c r="R55" s="51"/>
      <c r="S55" s="51"/>
      <c r="T55" s="68"/>
      <c r="U55" s="69"/>
      <c r="V55" s="51"/>
      <c r="W55" s="51"/>
      <c r="X55" s="51"/>
      <c r="Y55" s="68"/>
      <c r="Z55" s="69"/>
      <c r="AA55" s="51"/>
      <c r="AB55" s="51"/>
      <c r="AC55" s="51"/>
      <c r="AD55" s="68"/>
      <c r="AE55" s="69"/>
      <c r="AF55" s="51"/>
      <c r="AG55" s="51"/>
      <c r="AH55" s="51"/>
      <c r="AI55" s="68"/>
      <c r="AJ55" s="69"/>
      <c r="AK55" s="51"/>
      <c r="AL55" s="51"/>
      <c r="AM55" s="51"/>
      <c r="AN55" s="68"/>
      <c r="AO55" s="69"/>
      <c r="AP55" s="51">
        <v>798</v>
      </c>
      <c r="AQ55" s="51">
        <v>919</v>
      </c>
    </row>
    <row r="56" spans="1:43" s="90" customFormat="1">
      <c r="A56" s="84" t="s">
        <v>287</v>
      </c>
      <c r="B56" s="68"/>
      <c r="C56" s="68"/>
      <c r="D56" s="68"/>
      <c r="E56" s="68"/>
      <c r="F56" s="69"/>
      <c r="G56" s="51"/>
      <c r="H56" s="51"/>
      <c r="I56" s="51"/>
      <c r="J56" s="68"/>
      <c r="K56" s="69"/>
      <c r="L56" s="51"/>
      <c r="M56" s="51"/>
      <c r="N56" s="51"/>
      <c r="O56" s="68"/>
      <c r="P56" s="69"/>
      <c r="Q56" s="51"/>
      <c r="R56" s="51"/>
      <c r="S56" s="51"/>
      <c r="T56" s="68"/>
      <c r="U56" s="69"/>
      <c r="V56" s="51"/>
      <c r="W56" s="51"/>
      <c r="X56" s="51"/>
      <c r="Y56" s="68"/>
      <c r="Z56" s="69"/>
      <c r="AA56" s="51"/>
      <c r="AB56" s="51"/>
      <c r="AC56" s="51"/>
      <c r="AD56" s="68"/>
      <c r="AE56" s="69"/>
      <c r="AF56" s="51"/>
      <c r="AG56" s="51"/>
      <c r="AH56" s="51"/>
      <c r="AI56" s="68"/>
      <c r="AJ56" s="69"/>
      <c r="AK56" s="51"/>
      <c r="AL56" s="51"/>
      <c r="AM56" s="51"/>
      <c r="AN56" s="68"/>
      <c r="AO56" s="69"/>
      <c r="AP56" s="51">
        <v>1073</v>
      </c>
      <c r="AQ56" s="51">
        <v>6044</v>
      </c>
    </row>
    <row r="57" spans="1:43" s="3" customFormat="1">
      <c r="A57" s="84"/>
      <c r="F57" s="71"/>
      <c r="G57" s="35"/>
      <c r="H57" s="35"/>
      <c r="I57" s="35"/>
      <c r="J57" s="68"/>
      <c r="K57" s="69"/>
      <c r="L57" s="35"/>
      <c r="M57" s="35"/>
      <c r="N57" s="35"/>
      <c r="O57" s="68"/>
      <c r="P57" s="69"/>
      <c r="Q57" s="35"/>
      <c r="R57" s="35"/>
      <c r="S57" s="35"/>
      <c r="T57" s="68"/>
      <c r="U57" s="69"/>
      <c r="V57" s="35"/>
      <c r="W57" s="35"/>
      <c r="X57" s="35"/>
      <c r="Y57" s="68"/>
      <c r="Z57" s="69"/>
      <c r="AA57" s="35"/>
      <c r="AB57" s="35"/>
      <c r="AC57" s="35"/>
      <c r="AD57" s="68"/>
      <c r="AE57" s="69"/>
      <c r="AF57" s="35"/>
      <c r="AG57" s="35"/>
      <c r="AH57" s="35"/>
      <c r="AI57" s="68"/>
      <c r="AJ57" s="69"/>
      <c r="AK57" s="35"/>
      <c r="AL57" s="35"/>
      <c r="AM57" s="35"/>
      <c r="AN57" s="68"/>
      <c r="AO57" s="69"/>
      <c r="AP57" s="35"/>
      <c r="AQ57" s="35"/>
    </row>
    <row r="58" spans="1:43" s="90" customFormat="1">
      <c r="A58" s="81" t="s">
        <v>33</v>
      </c>
      <c r="B58" s="65">
        <v>-2863</v>
      </c>
      <c r="C58" s="65">
        <v>3584</v>
      </c>
      <c r="D58" s="65">
        <v>7523</v>
      </c>
      <c r="E58" s="65">
        <v>-718</v>
      </c>
      <c r="F58" s="69">
        <v>7526</v>
      </c>
      <c r="G58" s="90">
        <v>4166</v>
      </c>
      <c r="H58" s="90">
        <v>-1138</v>
      </c>
      <c r="I58" s="90">
        <v>4372</v>
      </c>
      <c r="J58" s="68">
        <v>4058</v>
      </c>
      <c r="K58" s="69">
        <v>11458</v>
      </c>
      <c r="L58" s="90">
        <v>4872</v>
      </c>
      <c r="M58" s="90">
        <v>1784</v>
      </c>
      <c r="N58" s="90">
        <v>4922</v>
      </c>
      <c r="O58" s="68">
        <v>5504</v>
      </c>
      <c r="P58" s="69">
        <v>17082</v>
      </c>
      <c r="Q58" s="90">
        <v>685</v>
      </c>
      <c r="R58" s="90">
        <v>11322</v>
      </c>
      <c r="S58" s="90">
        <v>18793</v>
      </c>
      <c r="T58" s="68">
        <v>27005</v>
      </c>
      <c r="U58" s="69">
        <v>57805</v>
      </c>
      <c r="V58" s="90">
        <v>18209</v>
      </c>
      <c r="W58" s="90">
        <v>9468</v>
      </c>
      <c r="X58" s="90">
        <v>15229</v>
      </c>
      <c r="Y58" s="68">
        <v>1679</v>
      </c>
      <c r="Z58" s="69">
        <v>44585</v>
      </c>
      <c r="AA58" s="90">
        <v>4988</v>
      </c>
      <c r="AB58" s="90">
        <v>9180</v>
      </c>
      <c r="AC58" s="90">
        <v>9010</v>
      </c>
      <c r="AD58" s="68">
        <v>26021</v>
      </c>
      <c r="AE58" s="69">
        <v>49199</v>
      </c>
      <c r="AF58" s="90">
        <v>12594</v>
      </c>
      <c r="AG58" s="90">
        <v>3011</v>
      </c>
      <c r="AH58" s="90">
        <v>2020</v>
      </c>
      <c r="AI58" s="68">
        <v>9830</v>
      </c>
      <c r="AJ58" s="69">
        <v>27455</v>
      </c>
      <c r="AK58" s="65">
        <v>15505</v>
      </c>
      <c r="AL58" s="65">
        <v>7541</v>
      </c>
      <c r="AM58" s="65">
        <v>9651</v>
      </c>
      <c r="AN58" s="68">
        <v>6429</v>
      </c>
      <c r="AO58" s="69">
        <v>39122</v>
      </c>
      <c r="AP58" s="65">
        <v>13516</v>
      </c>
      <c r="AQ58" s="65">
        <v>16151</v>
      </c>
    </row>
    <row r="59" spans="1:43" s="164" customFormat="1">
      <c r="A59" s="121" t="s">
        <v>162</v>
      </c>
      <c r="B59" s="161">
        <v>-0.28860887096774196</v>
      </c>
      <c r="C59" s="161">
        <v>0.25150877192982457</v>
      </c>
      <c r="D59" s="161">
        <v>0.35249742292193798</v>
      </c>
      <c r="E59" s="161">
        <v>-4.6897452645329851E-2</v>
      </c>
      <c r="F59" s="162">
        <v>0.12373812107461116</v>
      </c>
      <c r="G59" s="163">
        <v>0.20933621426058993</v>
      </c>
      <c r="H59" s="163">
        <v>-6.0660980810234542E-2</v>
      </c>
      <c r="I59" s="163">
        <v>0.26054827175208584</v>
      </c>
      <c r="J59" s="163">
        <v>0.22940810673299791</v>
      </c>
      <c r="K59" s="162">
        <v>0.15667988513605907</v>
      </c>
      <c r="L59" s="163">
        <v>0.27447887323943659</v>
      </c>
      <c r="M59" s="163">
        <v>0.10347427643408155</v>
      </c>
      <c r="N59" s="163">
        <v>0.22771223687254222</v>
      </c>
      <c r="O59" s="163">
        <v>0.28510748510748513</v>
      </c>
      <c r="P59" s="162">
        <v>0.22502667597581377</v>
      </c>
      <c r="Q59" s="163">
        <v>5.5407263609156356E-2</v>
      </c>
      <c r="R59" s="163">
        <v>0.39099354214870324</v>
      </c>
      <c r="S59" s="163">
        <v>0.60858160621761659</v>
      </c>
      <c r="T59" s="163">
        <v>0.63479937001951059</v>
      </c>
      <c r="U59" s="162">
        <v>0.50378678937781618</v>
      </c>
      <c r="V59" s="163">
        <v>0.55479723347856558</v>
      </c>
      <c r="W59" s="163">
        <v>0.35271765450955556</v>
      </c>
      <c r="X59" s="163">
        <v>0.52114844979809727</v>
      </c>
      <c r="Y59" s="163">
        <v>5.799454250284964E-2</v>
      </c>
      <c r="Z59" s="162">
        <v>0.37836163514006638</v>
      </c>
      <c r="AA59" s="163">
        <v>0.24606580829756797</v>
      </c>
      <c r="AB59" s="163">
        <v>0.37694013303769403</v>
      </c>
      <c r="AC59" s="163">
        <v>0.30364304249654567</v>
      </c>
      <c r="AD59" s="163">
        <v>0.56610464483846401</v>
      </c>
      <c r="AE59" s="162">
        <v>0.40909506664560175</v>
      </c>
      <c r="AF59" s="163">
        <v>0.51278501628664497</v>
      </c>
      <c r="AG59" s="163">
        <v>0.23039253194582601</v>
      </c>
      <c r="AH59" s="163">
        <v>0.10866057019903173</v>
      </c>
      <c r="AI59" s="163">
        <v>0.35661164520224925</v>
      </c>
      <c r="AJ59" s="162">
        <v>0.32768786403131861</v>
      </c>
      <c r="AK59" s="163">
        <v>0.59618564232706583</v>
      </c>
      <c r="AL59" s="163">
        <v>0.39706192080876157</v>
      </c>
      <c r="AM59" s="163">
        <v>0.39706192080876157</v>
      </c>
      <c r="AN59" s="163">
        <f>AN58/AN31</f>
        <v>0.24704119274515832</v>
      </c>
      <c r="AO59" s="162">
        <f>AO58/AO31</f>
        <v>0.4333743201178647</v>
      </c>
      <c r="AP59" s="163">
        <v>0.51288278374378626</v>
      </c>
      <c r="AQ59" s="163">
        <f>AQ58/AQ31</f>
        <v>0.60465725730972264</v>
      </c>
    </row>
    <row r="60" spans="1:43" s="3" customFormat="1">
      <c r="A60" s="126"/>
      <c r="B60" s="126"/>
      <c r="C60" s="126"/>
      <c r="D60" s="126"/>
      <c r="E60" s="126"/>
      <c r="F60" s="146"/>
      <c r="G60" s="77"/>
      <c r="H60" s="77"/>
      <c r="I60" s="77"/>
      <c r="J60" s="77"/>
      <c r="K60" s="130"/>
      <c r="L60" s="77"/>
      <c r="M60" s="77"/>
      <c r="N60" s="77"/>
      <c r="O60" s="77"/>
      <c r="P60" s="130"/>
      <c r="Q60" s="77"/>
      <c r="R60" s="77"/>
      <c r="S60" s="77"/>
      <c r="T60" s="77"/>
      <c r="U60" s="130"/>
      <c r="V60" s="77"/>
      <c r="W60" s="77"/>
      <c r="X60" s="77"/>
      <c r="Y60" s="77"/>
      <c r="Z60" s="130"/>
      <c r="AA60" s="77"/>
      <c r="AB60" s="77"/>
      <c r="AC60" s="77"/>
      <c r="AD60" s="77"/>
      <c r="AE60" s="130"/>
      <c r="AF60" s="77"/>
      <c r="AG60" s="77"/>
      <c r="AH60" s="77"/>
      <c r="AI60" s="77"/>
      <c r="AJ60" s="130"/>
      <c r="AK60" s="77"/>
      <c r="AL60" s="77"/>
      <c r="AM60" s="77"/>
      <c r="AN60" s="77"/>
      <c r="AO60" s="130"/>
      <c r="AP60" s="77"/>
      <c r="AQ60" s="77"/>
    </row>
    <row r="61" spans="1:43">
      <c r="AN61" s="28"/>
    </row>
    <row r="62" spans="1:43">
      <c r="AN62" s="28"/>
    </row>
  </sheetData>
  <mergeCells count="1">
    <mergeCell ref="B3:C3"/>
  </mergeCells>
  <hyperlinks>
    <hyperlink ref="B3" location="Index!A1" display="Back to Index" xr:uid="{3A127586-9120-426F-B6CF-4BC60836C1FB}"/>
    <hyperlink ref="B3:C3" location="Índice!A1" display="Voltar ao índice" xr:uid="{99FEB13A-BCD0-4AD9-A8F8-C59ECF9339DA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C248FC677BE4ABC042BA2DBEA891A" ma:contentTypeVersion="21" ma:contentTypeDescription="Create a new document." ma:contentTypeScope="" ma:versionID="680eca3246f58a023d0db8936dc0cf93">
  <xsd:schema xmlns:xsd="http://www.w3.org/2001/XMLSchema" xmlns:xs="http://www.w3.org/2001/XMLSchema" xmlns:p="http://schemas.microsoft.com/office/2006/metadata/properties" xmlns:ns1="http://schemas.microsoft.com/sharepoint/v3" xmlns:ns2="2c9aa295-367d-4c72-8718-8798a73a5c16" xmlns:ns3="35165213-95d6-4dfa-96c0-61d5c79e045c" targetNamespace="http://schemas.microsoft.com/office/2006/metadata/properties" ma:root="true" ma:fieldsID="7905f62002ad68b9d7a7b3f217489e8d" ns1:_="" ns2:_="" ns3:_="">
    <xsd:import namespace="http://schemas.microsoft.com/sharepoint/v3"/>
    <xsd:import namespace="2c9aa295-367d-4c72-8718-8798a73a5c16"/>
    <xsd:import namespace="35165213-95d6-4dfa-96c0-61d5c79e04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aa295-367d-4c72-8718-8798a73a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d53577-06e1-45c7-9147-bc24e59e7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65213-95d6-4dfa-96c0-61d5c79e04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8e814-d976-4b5c-b9f6-72fc2b0db718}" ma:internalName="TaxCatchAll" ma:showField="CatchAllData" ma:web="35165213-95d6-4dfa-96c0-61d5c79e0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aa295-367d-4c72-8718-8798a73a5c16">
      <Terms xmlns="http://schemas.microsoft.com/office/infopath/2007/PartnerControls"/>
    </lcf76f155ced4ddcb4097134ff3c332f>
    <TaxCatchAll xmlns="35165213-95d6-4dfa-96c0-61d5c79e045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FFBBDE8-C85F-455C-B4EF-DA5E45EE6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9aa295-367d-4c72-8718-8798a73a5c16"/>
    <ds:schemaRef ds:uri="35165213-95d6-4dfa-96c0-61d5c79e0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DC7D46-DC6F-4A9D-B637-3935D5038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C82-2EBC-48A9-94FE-FDC22E99F80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c9aa295-367d-4c72-8718-8798a73a5c16"/>
    <ds:schemaRef ds:uri="35165213-95d6-4dfa-96c0-61d5c79e045c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1. Processos Produtivos</vt:lpstr>
      <vt:lpstr>2. Dados de Mercado</vt:lpstr>
      <vt:lpstr>3. DRE</vt:lpstr>
      <vt:lpstr>4. Balanço Patrimonial</vt:lpstr>
      <vt:lpstr>5. Fluxo de Caixa</vt:lpstr>
      <vt:lpstr>6. Dados Operacionais</vt:lpstr>
      <vt:lpstr>6.1. Aranzazu</vt:lpstr>
      <vt:lpstr>6.2. Apoena</vt:lpstr>
      <vt:lpstr>6.3. Minosa</vt:lpstr>
      <vt:lpstr>6.4. Almas</vt:lpstr>
      <vt:lpstr>6.5 Borborema</vt:lpstr>
      <vt:lpstr>Abertura de Dívida</vt:lpstr>
      <vt:lpstr>Impostos e Royalties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Barone Calvente</dc:creator>
  <cp:keywords/>
  <dc:description/>
  <cp:lastModifiedBy>João Vitor Souza Campos</cp:lastModifiedBy>
  <cp:revision/>
  <dcterms:created xsi:type="dcterms:W3CDTF">2024-01-02T13:17:44Z</dcterms:created>
  <dcterms:modified xsi:type="dcterms:W3CDTF">2025-08-27T20:15:50Z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0x010100D97C248FC677BE4ABC042BA2DBEA891A</vt:lpwstr>
  </property>
</Properties>
</file>