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hidePivotFieldList="1"/>
  <mc:AlternateContent xmlns:mc="http://schemas.openxmlformats.org/markup-compatibility/2006">
    <mc:Choice Requires="x15">
      <x15ac:absPath xmlns:x15ac="http://schemas.microsoft.com/office/spreadsheetml/2010/11/ac" url="C:\Users\I414810\AppData\Local\Microsoft\Windows\INetCache\Content.Outlook\B054UEJO\"/>
    </mc:Choice>
  </mc:AlternateContent>
  <xr:revisionPtr revIDLastSave="0" documentId="13_ncr:1_{37665046-93EE-45FF-99B3-E1BD93045F0B}" xr6:coauthVersionLast="47" xr6:coauthVersionMax="47" xr10:uidLastSave="{00000000-0000-0000-0000-000000000000}"/>
  <bookViews>
    <workbookView xWindow="-110" yWindow="-110" windowWidth="19420" windowHeight="10300" activeTab="6" xr2:uid="{00000000-000D-0000-FFFF-FFFF00000000}"/>
  </bookViews>
  <sheets>
    <sheet name="Home" sheetId="44" r:id="rId1"/>
    <sheet name="Environmental" sheetId="36" r:id="rId2"/>
    <sheet name="Social" sheetId="28" r:id="rId3"/>
    <sheet name="Governance" sheetId="35" r:id="rId4"/>
    <sheet name="P&amp;L by Country" sheetId="43" r:id="rId5"/>
    <sheet name="SDG" sheetId="40" r:id="rId6"/>
    <sheet name="Stakeholders" sheetId="41" r:id="rId7"/>
  </sheets>
  <externalReferences>
    <externalReference r:id="rId8"/>
  </externalReferences>
  <definedNames>
    <definedName name="_xlnm._FilterDatabase" localSheetId="3" hidden="1">Governance!$B$7:$J$111</definedName>
    <definedName name="_xlnm._FilterDatabase" localSheetId="2" hidden="1">Social!$B$8:$K$408</definedName>
    <definedName name="_ftn1" localSheetId="3">Governance!#REF!</definedName>
    <definedName name="_ftn2" localSheetId="3">Governance!#REF!</definedName>
    <definedName name="_ftnref1" localSheetId="3">Governance!#REF!</definedName>
    <definedName name="_ftnref2" localSheetId="3">Governance!#REF!</definedName>
    <definedName name="OLE_LINK11" localSheetId="1">Environmental!$L$61</definedName>
    <definedName name="_xlnm.Print_Titles" localSheetId="1">Environmental!$7:$7</definedName>
    <definedName name="_xlnm.Print_Titles" localSheetId="3">Governance!$7:$7</definedName>
    <definedName name="_xlnm.Print_Titles" localSheetId="2">Social!$7:$7</definedName>
    <definedName name="_xlnm.Print_Titles" localSheetId="6">Stakeholders!$6:$6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1" i="36" l="1"/>
  <c r="H21" i="36"/>
  <c r="G21" i="36"/>
  <c r="K26" i="36"/>
  <c r="K14" i="36"/>
  <c r="K20" i="36"/>
  <c r="K21" i="36" s="1"/>
  <c r="J11" i="36" l="1"/>
  <c r="I11" i="36"/>
  <c r="H11" i="36"/>
  <c r="G11" i="36"/>
  <c r="K11" i="36"/>
  <c r="I80" i="36" l="1"/>
  <c r="I298" i="28" l="1"/>
  <c r="I299" i="28"/>
  <c r="G298" i="28"/>
  <c r="H298" i="28"/>
  <c r="G299" i="28"/>
  <c r="H299" i="28"/>
  <c r="J299" i="28"/>
  <c r="J298" i="28"/>
  <c r="J80" i="36" l="1"/>
  <c r="K80" i="36"/>
  <c r="I51" i="36"/>
  <c r="J51" i="36"/>
  <c r="H51" i="36"/>
  <c r="I66" i="35"/>
  <c r="J67" i="28" l="1"/>
  <c r="K38" i="36"/>
  <c r="J38" i="36"/>
  <c r="G43" i="36"/>
  <c r="K42" i="36" l="1"/>
  <c r="J42" i="36"/>
  <c r="J398" i="28"/>
  <c r="J27" i="28"/>
  <c r="J22" i="28"/>
  <c r="K67" i="36" l="1"/>
  <c r="K68" i="36" s="1"/>
  <c r="K55" i="36"/>
  <c r="K50" i="36"/>
  <c r="K34" i="36"/>
  <c r="J21" i="36"/>
  <c r="G34" i="36"/>
  <c r="K56" i="36" l="1"/>
  <c r="I63" i="35"/>
  <c r="K40" i="36"/>
  <c r="J395" i="28"/>
  <c r="J95" i="28" l="1"/>
  <c r="J93" i="28"/>
  <c r="J91" i="28"/>
  <c r="J89" i="28"/>
  <c r="J87" i="28"/>
  <c r="J85" i="28"/>
  <c r="J83" i="28"/>
  <c r="J81" i="28"/>
  <c r="J79" i="28"/>
  <c r="J77" i="28"/>
  <c r="J75" i="28"/>
  <c r="J73" i="28"/>
  <c r="J71" i="28"/>
  <c r="J69" i="28"/>
  <c r="J65" i="28"/>
  <c r="J63" i="28"/>
  <c r="J61" i="28"/>
  <c r="J59" i="28"/>
  <c r="J57" i="28"/>
  <c r="J55" i="28"/>
  <c r="J53" i="28"/>
  <c r="J51" i="28"/>
  <c r="J49" i="28"/>
  <c r="J47" i="28"/>
  <c r="J45" i="28"/>
  <c r="J43" i="28"/>
  <c r="J41" i="28"/>
  <c r="J39" i="28"/>
  <c r="J37" i="28"/>
  <c r="J35" i="28"/>
  <c r="J33" i="28"/>
  <c r="J31" i="28"/>
  <c r="J29" i="28"/>
  <c r="K85" i="36"/>
  <c r="I398" i="28"/>
  <c r="H398" i="28"/>
  <c r="G398" i="28"/>
  <c r="I395" i="28"/>
  <c r="H395" i="28"/>
  <c r="G395" i="28"/>
  <c r="I394" i="28" l="1"/>
  <c r="H394" i="28"/>
  <c r="G394" i="28"/>
  <c r="I22" i="28"/>
  <c r="H22" i="28"/>
  <c r="G22" i="28"/>
  <c r="J40" i="36"/>
  <c r="I38" i="36"/>
  <c r="H38" i="36"/>
  <c r="G38" i="36"/>
  <c r="H80" i="36"/>
  <c r="G80" i="36"/>
  <c r="J67" i="36"/>
  <c r="J68" i="36" s="1"/>
  <c r="I67" i="36"/>
  <c r="I68" i="36" s="1"/>
  <c r="H67" i="36"/>
  <c r="H68" i="36" s="1"/>
  <c r="G67" i="36"/>
  <c r="G68" i="36" s="1"/>
  <c r="J55" i="36"/>
  <c r="I55" i="36"/>
  <c r="H55" i="36"/>
  <c r="G51" i="36"/>
  <c r="G55" i="36" s="1"/>
  <c r="J43" i="36"/>
  <c r="I43" i="36"/>
  <c r="I50" i="36" s="1"/>
  <c r="H43" i="36"/>
  <c r="H50" i="36" s="1"/>
  <c r="J34" i="36"/>
  <c r="I34" i="36"/>
  <c r="H34" i="36"/>
  <c r="J26" i="36"/>
  <c r="I26" i="36"/>
  <c r="H26" i="36"/>
  <c r="G26" i="36"/>
  <c r="G50" i="36"/>
  <c r="J14" i="36"/>
  <c r="I14" i="36"/>
  <c r="H14" i="36"/>
  <c r="G14" i="36"/>
  <c r="K41" i="36" l="1"/>
  <c r="J41" i="36"/>
  <c r="H41" i="36"/>
  <c r="I41" i="36"/>
  <c r="I40" i="36"/>
  <c r="I42" i="36"/>
  <c r="G40" i="36"/>
  <c r="G42" i="36"/>
  <c r="H40" i="36"/>
  <c r="H42" i="36"/>
  <c r="G56" i="36"/>
  <c r="G57" i="36" s="1"/>
</calcChain>
</file>

<file path=xl/sharedStrings.xml><?xml version="1.0" encoding="utf-8"?>
<sst xmlns="http://schemas.openxmlformats.org/spreadsheetml/2006/main" count="1684" uniqueCount="710">
  <si>
    <t>-</t>
  </si>
  <si>
    <t>m³</t>
  </si>
  <si>
    <t>%</t>
  </si>
  <si>
    <t>GJ</t>
  </si>
  <si>
    <t>R$</t>
  </si>
  <si>
    <t>NPS (base 100)</t>
  </si>
  <si>
    <t>0,00 </t>
  </si>
  <si>
    <t>2,38 </t>
  </si>
  <si>
    <t>2,31 </t>
  </si>
  <si>
    <t>Total</t>
  </si>
  <si>
    <t>18 a 22</t>
  </si>
  <si>
    <t>23 a 26</t>
  </si>
  <si>
    <t>27 a 32</t>
  </si>
  <si>
    <t>33 a 39</t>
  </si>
  <si>
    <t>40 a 49</t>
  </si>
  <si>
    <t>50 a 64</t>
  </si>
  <si>
    <t>GRI 2-7</t>
  </si>
  <si>
    <t>GRI 2-8</t>
  </si>
  <si>
    <t>SASB FN-AC-330a.1, SABS FN-IB-330a.1</t>
  </si>
  <si>
    <t>GRI 401-1</t>
  </si>
  <si>
    <t>GRI 405-2</t>
  </si>
  <si>
    <t>GRI 404-1</t>
  </si>
  <si>
    <t>GRI 405-1</t>
  </si>
  <si>
    <t>GRI 203-2</t>
  </si>
  <si>
    <t>SASB FN-AC-270a.1, FN-CF-270a.4, FN-IN-270a.2</t>
  </si>
  <si>
    <t>GRI 308-1 e 414-1</t>
  </si>
  <si>
    <t>GRI 204-1</t>
  </si>
  <si>
    <t xml:space="preserve">GRI 2-23, 2-24, 2-29, FS 1 </t>
  </si>
  <si>
    <t>GRI 308-2</t>
  </si>
  <si>
    <t>GRI 414-2</t>
  </si>
  <si>
    <t>GRI 201-1 | SASB FN-CF-270a.1</t>
  </si>
  <si>
    <t>GRI 2-28</t>
  </si>
  <si>
    <t>GRI 305-1</t>
  </si>
  <si>
    <t>GRI 305-2</t>
  </si>
  <si>
    <t>GRI 305-3</t>
  </si>
  <si>
    <t>GRI 305-5</t>
  </si>
  <si>
    <t>GRI 303-3, 303-5</t>
  </si>
  <si>
    <t>GRI 303-3</t>
  </si>
  <si>
    <t>GRI 302-1</t>
  </si>
  <si>
    <t>SASB FN-AC-000.B</t>
  </si>
  <si>
    <t>GRI 3-3</t>
  </si>
  <si>
    <t>GRI 305-4</t>
  </si>
  <si>
    <t>GJ/R$ MM</t>
  </si>
  <si>
    <t>GRI 2-23; FS1</t>
  </si>
  <si>
    <t>GRI FS6, FS7, FS8 | SASB FN-CB-240a.1</t>
  </si>
  <si>
    <t>GRI 306-4, 306-5  </t>
  </si>
  <si>
    <t xml:space="preserve"> - </t>
  </si>
  <si>
    <t>GJ/FTE</t>
  </si>
  <si>
    <t>Solar</t>
  </si>
  <si>
    <t>I-REC</t>
  </si>
  <si>
    <t>Nuclear</t>
  </si>
  <si>
    <t>GRI 302-3</t>
  </si>
  <si>
    <t>GRI 302-2</t>
  </si>
  <si>
    <t>tCO₂e</t>
  </si>
  <si>
    <t>t</t>
  </si>
  <si>
    <t xml:space="preserve"> -</t>
  </si>
  <si>
    <t>NPS</t>
  </si>
  <si>
    <t>GRI 418-1 
SASB FN-CF-220a.1; FN-CB-230a.1, FN-CF-230a.1</t>
  </si>
  <si>
    <t>Fundação Bradesco</t>
  </si>
  <si>
    <t>GRI FS11; SASB FN-AC-410A.1</t>
  </si>
  <si>
    <t>GRI 407-1</t>
  </si>
  <si>
    <t>GRI 408-1</t>
  </si>
  <si>
    <t>GRI 409-1</t>
  </si>
  <si>
    <r>
      <rPr>
        <b/>
        <sz val="10"/>
        <color rgb="FFC00000"/>
        <rFont val="Bradesco Sans"/>
        <scheme val="major"/>
      </rPr>
      <t xml:space="preserve">Measuring Stakeholder Capitalism </t>
    </r>
    <r>
      <rPr>
        <sz val="10"/>
        <color rgb="FFC00000"/>
        <rFont val="Bradesco Sans"/>
        <scheme val="major"/>
      </rPr>
      <t xml:space="preserve">
Towards Common Metrics and Consistent Reporting of Sustainable Value Creation</t>
    </r>
  </si>
  <si>
    <t>DJSI 3.5.7</t>
  </si>
  <si>
    <t>NA</t>
  </si>
  <si>
    <t>GRI 2-7 | SASB FN-AC-330a.1, SABS FN-IB-330a.1</t>
  </si>
  <si>
    <t>DJSI 3.3.1</t>
  </si>
  <si>
    <t>GRI 2-21</t>
  </si>
  <si>
    <t xml:space="preserve">GRI 405-1
</t>
  </si>
  <si>
    <t>GRI 301-3, 301-2</t>
  </si>
  <si>
    <t>PVC</t>
  </si>
  <si>
    <t>Metal</t>
  </si>
  <si>
    <t>GRI 401-3</t>
  </si>
  <si>
    <t xml:space="preserve">GRI 401-1
</t>
  </si>
  <si>
    <t>405-1 | SASB FN-AC-330a.1, SABS FN-IB-330a.1</t>
  </si>
  <si>
    <t>CID M, CID G e CID F</t>
  </si>
  <si>
    <t>CID S, CID F, 
CID M e CID G</t>
  </si>
  <si>
    <t>CID S, CID M, 
CID F e CID G</t>
  </si>
  <si>
    <t>CID S, CID M, 
CID F e CID R</t>
  </si>
  <si>
    <t>GRI 2-19</t>
  </si>
  <si>
    <t>GRI 2-26</t>
  </si>
  <si>
    <t>Compliance</t>
  </si>
  <si>
    <t>GRI 2-24</t>
  </si>
  <si>
    <t>GRI 406-1</t>
  </si>
  <si>
    <t>Macrotheme</t>
  </si>
  <si>
    <t>Theme</t>
  </si>
  <si>
    <t>Indicator</t>
  </si>
  <si>
    <t>Unit</t>
  </si>
  <si>
    <t>Metric</t>
  </si>
  <si>
    <t>Eco-efficiency</t>
  </si>
  <si>
    <t>Operational Emissions</t>
  </si>
  <si>
    <t>Scope 1</t>
  </si>
  <si>
    <t>Power, heat or steam generation</t>
  </si>
  <si>
    <t>Transportation of materials, products, waste, employees and passengers</t>
  </si>
  <si>
    <t>Fugitive emissions</t>
  </si>
  <si>
    <t>Total gross emissions</t>
  </si>
  <si>
    <t>Total biogenic emissions</t>
  </si>
  <si>
    <t>Scope 2</t>
  </si>
  <si>
    <t>Power Acquisition - Location based</t>
  </si>
  <si>
    <t>Power Acquisition - Market based</t>
  </si>
  <si>
    <t>Scope 3</t>
  </si>
  <si>
    <t>Upstream transportation and distribution</t>
  </si>
  <si>
    <t>Waste generated in operations</t>
  </si>
  <si>
    <t>Business travel</t>
  </si>
  <si>
    <t>Employee commuting</t>
  </si>
  <si>
    <t>Emissions intensity</t>
  </si>
  <si>
    <t>Indicator by revenue</t>
  </si>
  <si>
    <t>Indicator by net income</t>
  </si>
  <si>
    <t xml:space="preserve">Indicator per capita </t>
  </si>
  <si>
    <t>Indicator per capita (FTE)</t>
  </si>
  <si>
    <t>Reduction of emission as a direct result of initiatives</t>
  </si>
  <si>
    <t xml:space="preserve">Scope 1 </t>
  </si>
  <si>
    <t>Total reduction</t>
  </si>
  <si>
    <t>Water management</t>
  </si>
  <si>
    <t>Water consumed</t>
  </si>
  <si>
    <t>Consumption reduction</t>
  </si>
  <si>
    <t>Underground water</t>
  </si>
  <si>
    <t>Rainwater</t>
  </si>
  <si>
    <t>Concessionaries</t>
  </si>
  <si>
    <t>Total new water</t>
  </si>
  <si>
    <t>Total consumed water</t>
  </si>
  <si>
    <t>Total discharged water</t>
  </si>
  <si>
    <t>Energy management</t>
  </si>
  <si>
    <t>National Interconnected System (SIN)</t>
  </si>
  <si>
    <t>Wind</t>
  </si>
  <si>
    <t>Distributed generation (solar panels)</t>
  </si>
  <si>
    <t>Free contract market</t>
  </si>
  <si>
    <t>Total Renewable</t>
  </si>
  <si>
    <t>Thermal</t>
  </si>
  <si>
    <t>Generators (diesel)</t>
  </si>
  <si>
    <t>Total Non-Renewable</t>
  </si>
  <si>
    <t>Total Stationary Energy Consumed</t>
  </si>
  <si>
    <t>Renewable energy</t>
  </si>
  <si>
    <t>renewable energy consumed in the facilities</t>
  </si>
  <si>
    <t>Energy intensity</t>
  </si>
  <si>
    <t>Own vehicle fleet – ethanol</t>
  </si>
  <si>
    <t>Own vehicle fleet – gasoline</t>
  </si>
  <si>
    <t>Own vehicle fleet – diesel</t>
  </si>
  <si>
    <t>Own air fleet – jet kerosene</t>
  </si>
  <si>
    <t>Total Mobile Energy Consumed</t>
  </si>
  <si>
    <t>Energy consumption outside of the organization</t>
  </si>
  <si>
    <t>Cash-in-Transit (CIT) transportation</t>
  </si>
  <si>
    <t>Assistance transportation</t>
  </si>
  <si>
    <t>Packaging transport</t>
  </si>
  <si>
    <t>Freight transport</t>
  </si>
  <si>
    <t>Correspondence transportation</t>
  </si>
  <si>
    <t>Air travel</t>
  </si>
  <si>
    <t>Km reimbursement</t>
  </si>
  <si>
    <t>Taxi</t>
  </si>
  <si>
    <t>Charter</t>
  </si>
  <si>
    <t>Total energy consumption outside of the organization</t>
  </si>
  <si>
    <t>Waste management</t>
  </si>
  <si>
    <t>Total non-hazardous waste generated, by destination</t>
  </si>
  <si>
    <t>Recycling</t>
  </si>
  <si>
    <t>Composting</t>
  </si>
  <si>
    <t>WDF - energy recovery</t>
  </si>
  <si>
    <t>Landfill</t>
  </si>
  <si>
    <t>Total waste generated</t>
  </si>
  <si>
    <t>Material management</t>
  </si>
  <si>
    <t>Material - renewable</t>
  </si>
  <si>
    <t>Paper</t>
  </si>
  <si>
    <t>Certified wood</t>
  </si>
  <si>
    <t>Material - non-renewable</t>
  </si>
  <si>
    <t>Recycled material</t>
  </si>
  <si>
    <t>Plastic</t>
  </si>
  <si>
    <t>NA = not available</t>
  </si>
  <si>
    <t>Metrics</t>
  </si>
  <si>
    <t>Clients</t>
  </si>
  <si>
    <t>Total clients</t>
  </si>
  <si>
    <t>Client satisfaction</t>
  </si>
  <si>
    <t>Complaint mechanism - Bradesco Organization</t>
  </si>
  <si>
    <t>Privacy and data protection</t>
  </si>
  <si>
    <t>Number of clients</t>
  </si>
  <si>
    <t>NPS Global</t>
  </si>
  <si>
    <t>million</t>
  </si>
  <si>
    <t>0800 Ombudsman</t>
  </si>
  <si>
    <t>total complaints identified</t>
  </si>
  <si>
    <t>number</t>
  </si>
  <si>
    <t>total complaints addressed and solved</t>
  </si>
  <si>
    <t>Consumer Protection Institute (Procon)</t>
  </si>
  <si>
    <t>Central Bank of Brazil (BCB)</t>
  </si>
  <si>
    <t>Superintendence of Private Insurance (Susep)</t>
  </si>
  <si>
    <t>National Regulatory Agency for Private Health Insurance and Plans (ANS)</t>
  </si>
  <si>
    <t>Letter / Press</t>
  </si>
  <si>
    <t>Total complaints submitted in formal consumer protection forums</t>
  </si>
  <si>
    <t>Resolution Effectiveness</t>
  </si>
  <si>
    <t xml:space="preserve">total complaints received, solved within five working days </t>
  </si>
  <si>
    <t>Data privacy</t>
  </si>
  <si>
    <t>complaints regarding violations of customer privacy or compliance with standards on privacy of personal data</t>
  </si>
  <si>
    <t>People</t>
  </si>
  <si>
    <t>Employee profile in Brazil</t>
  </si>
  <si>
    <t>Employee by region</t>
  </si>
  <si>
    <t>Employee in Brazil</t>
  </si>
  <si>
    <t>Total employee</t>
  </si>
  <si>
    <t>North</t>
  </si>
  <si>
    <t>Northeast</t>
  </si>
  <si>
    <t>Central-west</t>
  </si>
  <si>
    <t>Southeast</t>
  </si>
  <si>
    <t>South</t>
  </si>
  <si>
    <t>Full-time employee, by region</t>
  </si>
  <si>
    <t>Part-time employee, by region</t>
  </si>
  <si>
    <t>Permanent employee, by region</t>
  </si>
  <si>
    <t>Temporary employee, by region</t>
  </si>
  <si>
    <t>Employee by gender</t>
  </si>
  <si>
    <t>Women</t>
  </si>
  <si>
    <t>Men</t>
  </si>
  <si>
    <t>Full-time employee, by gender</t>
  </si>
  <si>
    <t>Part-time employee, by gender</t>
  </si>
  <si>
    <t>Permanent employee, by gender</t>
  </si>
  <si>
    <t>Temporary employee, by gender</t>
  </si>
  <si>
    <t>Women by professional category</t>
  </si>
  <si>
    <t>Board of Executive Officers + Board of Directors</t>
  </si>
  <si>
    <t>Superintendence</t>
  </si>
  <si>
    <t>Management</t>
  </si>
  <si>
    <t>Operational</t>
  </si>
  <si>
    <t>Apprenticeship</t>
  </si>
  <si>
    <t>Internship</t>
  </si>
  <si>
    <t>Coordination / Supervision</t>
  </si>
  <si>
    <t>Employee by age group</t>
  </si>
  <si>
    <t>Under 30 years old</t>
  </si>
  <si>
    <t>Between 30 and 50 years old</t>
  </si>
  <si>
    <t>Over 50 years old</t>
  </si>
  <si>
    <t>Employee by color/ethnicity</t>
  </si>
  <si>
    <t>White</t>
  </si>
  <si>
    <t>Black</t>
  </si>
  <si>
    <t>Asian</t>
  </si>
  <si>
    <t>Indigenous</t>
  </si>
  <si>
    <t>Not declared</t>
  </si>
  <si>
    <t>Black, by professional category</t>
  </si>
  <si>
    <t>Indigenous, by professional category</t>
  </si>
  <si>
    <t>Asian, by professional category</t>
  </si>
  <si>
    <t>PWD - people with disabilities</t>
  </si>
  <si>
    <t>Total employee with disabilities</t>
  </si>
  <si>
    <t>Employee with disabilities, by professional category</t>
  </si>
  <si>
    <t>Employee with disabilities, by gender</t>
  </si>
  <si>
    <t>Employee with disabilities, by region</t>
  </si>
  <si>
    <t>Workers who are not employee</t>
  </si>
  <si>
    <t>Third-party professionals providing services for the Organization - associates</t>
  </si>
  <si>
    <t>Interns</t>
  </si>
  <si>
    <t>Hiring</t>
  </si>
  <si>
    <t>Hiring by gender</t>
  </si>
  <si>
    <t>Hiring by color / ethnicity</t>
  </si>
  <si>
    <t>Hiring by region</t>
  </si>
  <si>
    <t>Hiring by age group</t>
  </si>
  <si>
    <t>Hiring by professional category</t>
  </si>
  <si>
    <t>Coordination/Supervision</t>
  </si>
  <si>
    <t>Internal movements</t>
  </si>
  <si>
    <t>Internal movements by gender</t>
  </si>
  <si>
    <t>Terminations</t>
  </si>
  <si>
    <t>Employees who left the organization, by gender</t>
  </si>
  <si>
    <t>Employees who left the organization, by color / ethnicity</t>
  </si>
  <si>
    <t>Employees who left the organization, by region</t>
  </si>
  <si>
    <t>Employees who left the organization, by age group</t>
  </si>
  <si>
    <t>Employees who left the organization, by professional category</t>
  </si>
  <si>
    <t>Administrative</t>
  </si>
  <si>
    <t>Turnover</t>
  </si>
  <si>
    <t>Voluntary</t>
  </si>
  <si>
    <t>Turnover by gender</t>
  </si>
  <si>
    <t>Voluntary turnover by gender</t>
  </si>
  <si>
    <t>Turnover by color / ethnicity</t>
  </si>
  <si>
    <t>Voluntary turnover by color / ethnicity</t>
  </si>
  <si>
    <t>Turnover by age group</t>
  </si>
  <si>
    <t>Turnover by region</t>
  </si>
  <si>
    <t>Turnover by professional category</t>
  </si>
  <si>
    <t>Maternity/Paternity leave</t>
  </si>
  <si>
    <t>Total employees expected to return in the current year</t>
  </si>
  <si>
    <t>Return rate</t>
  </si>
  <si>
    <t>Retention rate</t>
  </si>
  <si>
    <t>Absenteeism</t>
  </si>
  <si>
    <t>Absenteeism rate</t>
  </si>
  <si>
    <t>Training</t>
  </si>
  <si>
    <t>Average hours of training by professional category</t>
  </si>
  <si>
    <t>Average hours of training by gender</t>
  </si>
  <si>
    <t>Average hours of training by age group</t>
  </si>
  <si>
    <t>Average hours of training by color / ethnicity</t>
  </si>
  <si>
    <t>Average hours of training by management level</t>
  </si>
  <si>
    <t>Senior management</t>
  </si>
  <si>
    <t>Middle management</t>
  </si>
  <si>
    <t>Junior management</t>
  </si>
  <si>
    <t>Number and percentage of trained employees</t>
  </si>
  <si>
    <t>Ethics</t>
  </si>
  <si>
    <t>Corruption prevention</t>
  </si>
  <si>
    <t>Relationship with clients and
users</t>
  </si>
  <si>
    <t>Money laundering prevention</t>
  </si>
  <si>
    <t>Harassment</t>
  </si>
  <si>
    <t>Diversity and Human Rights</t>
  </si>
  <si>
    <t>Information Security</t>
  </si>
  <si>
    <t>Occupational health and safety</t>
  </si>
  <si>
    <t>Risk</t>
  </si>
  <si>
    <t>Performance evaluation</t>
  </si>
  <si>
    <t>Competency assessment</t>
  </si>
  <si>
    <t>Performance assessment</t>
  </si>
  <si>
    <t>Employee</t>
  </si>
  <si>
    <t>Ratio of base salary between women and men</t>
  </si>
  <si>
    <t>Board of Executive Officers + Board of Directors
(base salary + other financial incentives)</t>
  </si>
  <si>
    <t>Superintendence
(base salary + other financial incentives)</t>
  </si>
  <si>
    <t>Management
(base salary + other financial incentives)</t>
  </si>
  <si>
    <t>rate</t>
  </si>
  <si>
    <t>Satisfaction and engagement</t>
  </si>
  <si>
    <t>by gender</t>
  </si>
  <si>
    <t>by age group</t>
  </si>
  <si>
    <t>by leadership position</t>
  </si>
  <si>
    <t>Leaders</t>
  </si>
  <si>
    <t>Non leaders</t>
  </si>
  <si>
    <t>Accidents at work</t>
  </si>
  <si>
    <t>Occupational disease</t>
  </si>
  <si>
    <t>Number of worked hours (million)</t>
  </si>
  <si>
    <t>Deaths resulting from accidents at work</t>
  </si>
  <si>
    <t>Accidents at work with serious consequences (except deaths)</t>
  </si>
  <si>
    <t>Mandatory reporting accidents at work</t>
  </si>
  <si>
    <t>Main types of accidents at work</t>
  </si>
  <si>
    <t>index</t>
  </si>
  <si>
    <t>Deaths due to occupational diseases</t>
  </si>
  <si>
    <t>Mandatory reporting occupational diseases</t>
  </si>
  <si>
    <t>Main types of occupational diseases</t>
  </si>
  <si>
    <t>text</t>
  </si>
  <si>
    <t>Typical - occurs during the exercise of work, causing bodily injury; and
Commute - occurs when the employee commutes to work</t>
  </si>
  <si>
    <t>Community</t>
  </si>
  <si>
    <t>R$ thousand</t>
  </si>
  <si>
    <t>private social investment</t>
  </si>
  <si>
    <t>Total social and environmental investment</t>
  </si>
  <si>
    <t>own resources</t>
  </si>
  <si>
    <t>social donations</t>
  </si>
  <si>
    <t>sponsorships</t>
  </si>
  <si>
    <t>Rouanet (culture)</t>
  </si>
  <si>
    <t>Sports</t>
  </si>
  <si>
    <t>Child and Adolescent Statute</t>
  </si>
  <si>
    <t>Pronon and Pronas</t>
  </si>
  <si>
    <t>Elderly</t>
  </si>
  <si>
    <t>actions performed</t>
  </si>
  <si>
    <t>volunteers</t>
  </si>
  <si>
    <t>dedicated hours</t>
  </si>
  <si>
    <t xml:space="preserve">benefited people </t>
  </si>
  <si>
    <t>Main financial data</t>
  </si>
  <si>
    <t>Net interest income</t>
  </si>
  <si>
    <t>R$ billion</t>
  </si>
  <si>
    <t>Expanded ALL</t>
  </si>
  <si>
    <t>Gross income from financial intermediation</t>
  </si>
  <si>
    <t>Income from Insurance, Pension Plans and Capitalization Bonds</t>
  </si>
  <si>
    <t>Fee and commission income</t>
  </si>
  <si>
    <t>Personnel expenses</t>
  </si>
  <si>
    <t>Other administrative expenses</t>
  </si>
  <si>
    <t>Other operating income / (expenses)</t>
  </si>
  <si>
    <t>Tax expenses</t>
  </si>
  <si>
    <t>Equity in the earnings (losses) of unconsolidated and jointly controlled subsidiaries</t>
  </si>
  <si>
    <t>Recurring net income</t>
  </si>
  <si>
    <t>Other information</t>
  </si>
  <si>
    <t>Total Assets</t>
  </si>
  <si>
    <t>Expanded loan portfolio</t>
  </si>
  <si>
    <t>R$ trillion</t>
  </si>
  <si>
    <t>Added value</t>
  </si>
  <si>
    <t>economic value generated</t>
  </si>
  <si>
    <t>economic value distributed</t>
  </si>
  <si>
    <t>economic value retained</t>
  </si>
  <si>
    <t>gross result from financial intermediation + revenue from service provision + other revenue</t>
  </si>
  <si>
    <t>labor compensation</t>
  </si>
  <si>
    <t>contribution to government</t>
  </si>
  <si>
    <t>JCP and dividends paid to shareholders (paid and provisioned)</t>
  </si>
  <si>
    <t>remuneration of third party capital - rents</t>
  </si>
  <si>
    <t>reinvested in our business, products and services</t>
  </si>
  <si>
    <t>R$ million</t>
  </si>
  <si>
    <t>Responsible investment</t>
  </si>
  <si>
    <t>Asset management</t>
  </si>
  <si>
    <t>Total assets under management (AuM)</t>
  </si>
  <si>
    <t>AuM with ESG assessment</t>
  </si>
  <si>
    <t>AuM with ESG assessment subject to positive environmental and/or social screening</t>
  </si>
  <si>
    <t>Investment in companies that may cause chemical dependency and/or risks or damage to health</t>
  </si>
  <si>
    <t>Investment in companies that produce or market fossil fuel products</t>
  </si>
  <si>
    <t>investment in companies that may cause risks to health or food and nutrition security</t>
  </si>
  <si>
    <t>Compensation</t>
  </si>
  <si>
    <t>Fixed compensation</t>
  </si>
  <si>
    <t>Variable compensation</t>
  </si>
  <si>
    <t>Benefits (retirement)</t>
  </si>
  <si>
    <t>Ratio between the highest compensation and the average compensation at the Organization</t>
  </si>
  <si>
    <t>Proportion of total annual compensation</t>
  </si>
  <si>
    <t>Senior management compensation</t>
  </si>
  <si>
    <t>Suppliers relations</t>
  </si>
  <si>
    <t>Overview</t>
  </si>
  <si>
    <t>registered suppliers</t>
  </si>
  <si>
    <t>approved suppliers</t>
  </si>
  <si>
    <t>suppliers with active contracts</t>
  </si>
  <si>
    <t>total contracted value</t>
  </si>
  <si>
    <t>Supplier expenses, by region</t>
  </si>
  <si>
    <t>New suppliers assessment</t>
  </si>
  <si>
    <t>suppliers considered for procurement</t>
  </si>
  <si>
    <t>new suppliers homologated based on social and environmental criteria</t>
  </si>
  <si>
    <t>new suppliers contracted based on social and environmental criteria</t>
  </si>
  <si>
    <t>Socio-environmental risks</t>
  </si>
  <si>
    <t>Suppliers with potential and real negative social impacts (labor)</t>
  </si>
  <si>
    <t>Suppliers with potential and real negative social impacts (others)</t>
  </si>
  <si>
    <t>Suppliers with potential and real negative environmental impacts</t>
  </si>
  <si>
    <t>Human rights risks in the supply chain</t>
  </si>
  <si>
    <t>Child labor</t>
  </si>
  <si>
    <t>Forced or compulsory labor</t>
  </si>
  <si>
    <t>Young workers exposed to hazardous work</t>
  </si>
  <si>
    <t>Freedom of association and collective bargaining</t>
  </si>
  <si>
    <t>Socio-environmental risk</t>
  </si>
  <si>
    <t>Monitoring of socio-environmental portfolios</t>
  </si>
  <si>
    <t>Assessed projects</t>
  </si>
  <si>
    <t>Financed value of assessed projects</t>
  </si>
  <si>
    <t>Assessed projects framed in the Equator Principles</t>
  </si>
  <si>
    <t>Financed value of assessed projects framed in the Equator Principles</t>
  </si>
  <si>
    <t>Assessed projects not framed in the Equator Principles</t>
  </si>
  <si>
    <t>Ainanced value of assessed projects not framed inthe Equator Principles</t>
  </si>
  <si>
    <t>Projects framed in the Equator Principles</t>
  </si>
  <si>
    <t>Corporate whistleblowing channel</t>
  </si>
  <si>
    <t>Nature of the reports</t>
  </si>
  <si>
    <t xml:space="preserve">Result of the analysis </t>
  </si>
  <si>
    <t>Measures adopted</t>
  </si>
  <si>
    <t>Conduct/Behavior</t>
  </si>
  <si>
    <t>Improper professional behavior</t>
  </si>
  <si>
    <t>Customer/user service</t>
  </si>
  <si>
    <t>Psychological harassment</t>
  </si>
  <si>
    <t>Sexual harassment</t>
  </si>
  <si>
    <t>Discrimination</t>
  </si>
  <si>
    <t>Other</t>
  </si>
  <si>
    <t>Corruption</t>
  </si>
  <si>
    <t>Pending</t>
  </si>
  <si>
    <t>Non-valid</t>
  </si>
  <si>
    <t>Partly-valid</t>
  </si>
  <si>
    <t>Valid</t>
  </si>
  <si>
    <t>Warning</t>
  </si>
  <si>
    <t>Reorientation</t>
  </si>
  <si>
    <t>Dismissal</t>
  </si>
  <si>
    <t>Cases of discrimination</t>
  </si>
  <si>
    <t>Ethnic-racial</t>
  </si>
  <si>
    <t>Gender</t>
  </si>
  <si>
    <t>Religion</t>
  </si>
  <si>
    <t>Political opinion</t>
  </si>
  <si>
    <t>Social origin</t>
  </si>
  <si>
    <t>Number of complaints analyzed</t>
  </si>
  <si>
    <t>Partially valid</t>
  </si>
  <si>
    <t>Invalid</t>
  </si>
  <si>
    <t>Inconclusive</t>
  </si>
  <si>
    <t>Under evaluation</t>
  </si>
  <si>
    <t>Correction plan implemented</t>
  </si>
  <si>
    <t>Feedback and Reorientation</t>
  </si>
  <si>
    <t>Workplace transfer</t>
  </si>
  <si>
    <t>Complaints related to human rights</t>
  </si>
  <si>
    <t>Total number of complaints</t>
  </si>
  <si>
    <t>Relationship with institutions</t>
  </si>
  <si>
    <t>Contributions</t>
  </si>
  <si>
    <t>Total contributions and other expenses</t>
  </si>
  <si>
    <t>Lobbying, representing interests or similar</t>
  </si>
  <si>
    <t>* We prohibit any kind of corporate contribution to candidates or political parties, whether in the form of a financial donation or any other form of aid. Such prohibitions, as well as other cases of donations, are available in the Corporate Donations and Sponsorship Policy and follow the precepts of current legislation (Laws nº 9,504/1997 and nº 9,096/1995) and the Direct Action of Unconstitutionality nº 4,650 (STF/ 2015).</t>
  </si>
  <si>
    <r>
      <t xml:space="preserve">Result of the Main Overseas Locations </t>
    </r>
    <r>
      <rPr>
        <sz val="12"/>
        <color theme="0"/>
        <rFont val="Montserrat"/>
      </rPr>
      <t>(GRI 207-4b)</t>
    </r>
  </si>
  <si>
    <t>Revenue from financial intermediation</t>
  </si>
  <si>
    <t>Financial intermediation expenses</t>
  </si>
  <si>
    <t>Fee and Commission Income</t>
  </si>
  <si>
    <t>Personnel Expenses</t>
  </si>
  <si>
    <t>Other Administrative Expenses</t>
  </si>
  <si>
    <t>Tax Expenses</t>
  </si>
  <si>
    <t>Equity in the earnings of unconsol. and jointly controlled subsidiaries</t>
  </si>
  <si>
    <t>IR/CS and Other income/expenses</t>
  </si>
  <si>
    <t xml:space="preserve">Net profit/(loss) </t>
  </si>
  <si>
    <t>Number of employees</t>
  </si>
  <si>
    <t>(1) New York branch; Bradesco Securities, Inc.; Bradesco Bank; Bradesco Investments Inc.; and Bradesco Global Advisors Inc.;</t>
  </si>
  <si>
    <t>(2) Bradesco Argentina S.A.; and Bradesco Argentina de Seguros S.A.;</t>
  </si>
  <si>
    <t>(3) Bradescard México, Sociedad de Responsabilidad Limitada and Odontored Seguros Dentales S.A.;</t>
  </si>
  <si>
    <t>(4) Grand Cayman branch; Cidade Capital Markets Ltd.; and Brasília Cayman Investments II Limited;</t>
  </si>
  <si>
    <t>(5) Banco Bradesco Europa S.A.;</t>
  </si>
  <si>
    <t>(6) China: Bradesco Securities Hong Kong Limited; England: Bradesco Securities UK Limited; and Portugal: Bradport - SGPS Sociedade Unipessoal; and</t>
  </si>
  <si>
    <t>SDG</t>
  </si>
  <si>
    <t>Target</t>
  </si>
  <si>
    <t>Reference in the ESG Report</t>
  </si>
  <si>
    <r>
      <rPr>
        <sz val="10"/>
        <color rgb="FFC00000"/>
        <rFont val="Bradesco Sans Medium"/>
      </rPr>
      <t>Target 4.4</t>
    </r>
    <r>
      <rPr>
        <sz val="10"/>
        <rFont val="Bradesco Sans Medium"/>
      </rPr>
      <t xml:space="preserve">: </t>
    </r>
    <r>
      <rPr>
        <sz val="10"/>
        <rFont val="Bradesco Sans"/>
      </rPr>
      <t>By 2030, substantially increase the number of youth and adults who have relevant skills, including technical and vocational skills, for employment, decent jobs and entrepreneurship.</t>
    </r>
  </si>
  <si>
    <r>
      <rPr>
        <sz val="10"/>
        <color rgb="FFC00000"/>
        <rFont val="Bradesco Sans"/>
      </rPr>
      <t>Target 4.5:</t>
    </r>
    <r>
      <rPr>
        <sz val="10"/>
        <rFont val="Bradesco Sans"/>
      </rPr>
      <t xml:space="preserve"> By 2030, eliminate gender disparities in education and ensure equal access to all levels of education and vocational training for the vulnerable, including persons with disabilities, indigenous peoples and children in vulnerable situations.</t>
    </r>
  </si>
  <si>
    <r>
      <rPr>
        <sz val="10"/>
        <color rgb="FFC00000"/>
        <rFont val="Bradesco Sans"/>
      </rPr>
      <t>Target 5.1:</t>
    </r>
    <r>
      <rPr>
        <sz val="10"/>
        <rFont val="Bradesco Sans"/>
      </rPr>
      <t xml:space="preserve"> End all forms of discrimination against all women and girls everywhere.</t>
    </r>
  </si>
  <si>
    <r>
      <rPr>
        <sz val="10"/>
        <color rgb="FFC00000"/>
        <rFont val="Bradesco Sans"/>
      </rPr>
      <t>Target 5.5:</t>
    </r>
    <r>
      <rPr>
        <sz val="10"/>
        <rFont val="Bradesco Sans"/>
      </rPr>
      <t xml:space="preserve"> Ensure women’s full and effective participation and equal opportunities for leadership at all levels of decision-making in political, economic and public life.</t>
    </r>
  </si>
  <si>
    <r>
      <rPr>
        <sz val="10"/>
        <color rgb="FFC00000"/>
        <rFont val="Bradesco Sans"/>
      </rPr>
      <t>Target 5.a:</t>
    </r>
    <r>
      <rPr>
        <sz val="10"/>
        <rFont val="Bradesco Sans"/>
      </rPr>
      <t xml:space="preserve"> Undertake reforms to give women equal rights to economic resources, as well as access to ownership and control over land and other forms of property, financial services, inheritance and natural resources, in accordance with national laws.</t>
    </r>
  </si>
  <si>
    <r>
      <rPr>
        <sz val="10"/>
        <color rgb="FFC00000"/>
        <rFont val="Bradesco Sans"/>
      </rPr>
      <t>Target 5.b:</t>
    </r>
    <r>
      <rPr>
        <sz val="10"/>
        <rFont val="Bradesco Sans"/>
      </rPr>
      <t xml:space="preserve"> Enhance the use of enabling technology, in particular information and communications technology, to promote the empowerment of women.</t>
    </r>
  </si>
  <si>
    <r>
      <rPr>
        <sz val="10"/>
        <color rgb="FFC00000"/>
        <rFont val="Bradesco Sans"/>
      </rPr>
      <t>Target 5.c:</t>
    </r>
    <r>
      <rPr>
        <sz val="10"/>
        <rFont val="Bradesco Sans"/>
      </rPr>
      <t xml:space="preserve"> Adopt and strengthen sound policies and enforceable legislation for the promotion of gender equality and the empowerment of all women and girls at all levels.</t>
    </r>
  </si>
  <si>
    <r>
      <rPr>
        <sz val="10"/>
        <color rgb="FFC00000"/>
        <rFont val="Bradesco Sans"/>
      </rPr>
      <t>Target 8.3:</t>
    </r>
    <r>
      <rPr>
        <sz val="10"/>
        <rFont val="Bradesco Sans"/>
      </rPr>
      <t xml:space="preserve"> Promote development-oriented policies that support productive activities, decent job creation, entrepreneurship, creativity and innovation, and encourage the formalization and growth of micro-, small- and medium-sized enterprises, including through access to financial services.</t>
    </r>
  </si>
  <si>
    <r>
      <rPr>
        <sz val="10"/>
        <color rgb="FFC00000"/>
        <rFont val="Bradesco Sans"/>
      </rPr>
      <t>Target 8.4:</t>
    </r>
    <r>
      <rPr>
        <sz val="10"/>
        <rFont val="Bradesco Sans"/>
      </rPr>
      <t xml:space="preserve">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r>
  </si>
  <si>
    <r>
      <rPr>
        <sz val="10"/>
        <color rgb="FFC00000"/>
        <rFont val="Bradesco Sans"/>
      </rPr>
      <t>Target 8.7:</t>
    </r>
    <r>
      <rPr>
        <sz val="10"/>
        <rFont val="Bradesco Sans"/>
      </rPr>
      <t xml:space="preserve">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r>
  </si>
  <si>
    <r>
      <rPr>
        <sz val="10"/>
        <color rgb="FFC00000"/>
        <rFont val="Bradesco Sans"/>
      </rPr>
      <t>Target 8.10:</t>
    </r>
    <r>
      <rPr>
        <sz val="10"/>
        <rFont val="Bradesco Sans"/>
      </rPr>
      <t xml:space="preserve"> Strengthen the capacity of domestic financial institutions to encourage and expand access to banking, insurance and financial services for all.</t>
    </r>
  </si>
  <si>
    <r>
      <rPr>
        <sz val="10"/>
        <color rgb="FFC00000"/>
        <rFont val="Bradesco Sans"/>
      </rPr>
      <t>Target 9.3:</t>
    </r>
    <r>
      <rPr>
        <sz val="10"/>
        <rFont val="Bradesco Sans"/>
      </rPr>
      <t xml:space="preserve"> Increase the access of small-scale industrial and other enterprises, in particular in developing countries, to financial services, including affordable credit, and their integration into value chains and markets.</t>
    </r>
  </si>
  <si>
    <r>
      <rPr>
        <sz val="10"/>
        <color rgb="FFC00000"/>
        <rFont val="Bradesco Sans"/>
      </rPr>
      <t>Target 9.5:</t>
    </r>
    <r>
      <rPr>
        <sz val="10"/>
        <rFont val="Bradesco Sans"/>
      </rPr>
      <t xml:space="preserve">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r>
  </si>
  <si>
    <r>
      <rPr>
        <sz val="10"/>
        <color rgb="FFC00000"/>
        <rFont val="Bradesco Sans"/>
      </rPr>
      <t>Target 10.2:</t>
    </r>
    <r>
      <rPr>
        <sz val="10"/>
        <rFont val="Bradesco Sans"/>
      </rPr>
      <t xml:space="preserve"> By 2030, empower and promote the social, economic and political inclusion of all, irrespective of age, sex, disability, race, ethnicity, origin, religion or economic or other status.</t>
    </r>
  </si>
  <si>
    <r>
      <rPr>
        <sz val="10"/>
        <color rgb="FFC00000"/>
        <rFont val="Bradesco Sans"/>
      </rPr>
      <t>Target 10.4:</t>
    </r>
    <r>
      <rPr>
        <sz val="10"/>
        <rFont val="Bradesco Sans"/>
      </rPr>
      <t xml:space="preserve"> Adopt policies, especially fiscal, wage and social protection policies, and progressively achieve greater equality</t>
    </r>
  </si>
  <si>
    <r>
      <rPr>
        <sz val="10"/>
        <color rgb="FFC00000"/>
        <rFont val="Bradesco Sans"/>
      </rPr>
      <t>Target 10.5:</t>
    </r>
    <r>
      <rPr>
        <sz val="10"/>
        <rFont val="Bradesco Sans"/>
      </rPr>
      <t xml:space="preserve"> Improve the regulation and monitoring of global financial markets and institutions and strengthen the implementation of such regulations.</t>
    </r>
  </si>
  <si>
    <r>
      <rPr>
        <sz val="10"/>
        <color rgb="FFC00000"/>
        <rFont val="Bradesco Sans"/>
      </rPr>
      <t>Target 13.1:</t>
    </r>
    <r>
      <rPr>
        <sz val="10"/>
        <rFont val="Bradesco Sans"/>
      </rPr>
      <t xml:space="preserve"> Strengthen resilience and adaptive capacity to climate-related hazards and natural disasters in all countries.</t>
    </r>
  </si>
  <si>
    <r>
      <rPr>
        <sz val="10"/>
        <color rgb="FFC00000"/>
        <rFont val="Bradesco Sans"/>
      </rPr>
      <t>Target 13.2:</t>
    </r>
    <r>
      <rPr>
        <sz val="10"/>
        <rFont val="Bradesco Sans"/>
      </rPr>
      <t xml:space="preserve"> Integrate climate change measures into national policies, strategies and planning.</t>
    </r>
  </si>
  <si>
    <r>
      <rPr>
        <sz val="10"/>
        <color rgb="FFC00000"/>
        <rFont val="Bradesco Sans"/>
      </rPr>
      <t>Target 13.3:</t>
    </r>
    <r>
      <rPr>
        <sz val="10"/>
        <rFont val="Bradesco Sans"/>
      </rPr>
      <t xml:space="preserve"> Improve education, awareness-raising and human and institutional capacity on climate change mitigation, adaptation, impact reduction and early warning.</t>
    </r>
  </si>
  <si>
    <r>
      <rPr>
        <sz val="10"/>
        <color rgb="FFC00000"/>
        <rFont val="Bradesco Sans"/>
      </rPr>
      <t>Target 13b:</t>
    </r>
    <r>
      <rPr>
        <sz val="10"/>
        <rFont val="Bradesco Sans"/>
      </rPr>
      <t xml:space="preserve"> Promote mechanisms for raising capacity for effective climate change-related planning and management in least developed countries and small island developing States, including focusing on women, youth and local and marginalized communities.</t>
    </r>
  </si>
  <si>
    <t>Stakeholders Capitalism – Essential Metrics</t>
  </si>
  <si>
    <t>Governance Principles</t>
  </si>
  <si>
    <t>Sources</t>
  </si>
  <si>
    <t>Governing purpose</t>
  </si>
  <si>
    <t>Quality of governing body</t>
  </si>
  <si>
    <t>Stakeholder engagement</t>
  </si>
  <si>
    <t>Ethical
behaviour</t>
  </si>
  <si>
    <t>Risk and
opportunity
oversight</t>
  </si>
  <si>
    <t>Planet</t>
  </si>
  <si>
    <t>Climate Change</t>
  </si>
  <si>
    <t xml:space="preserve">Dignity and
equality
 </t>
  </si>
  <si>
    <t>Health and
well‑being</t>
  </si>
  <si>
    <t>Skills for the
future</t>
  </si>
  <si>
    <t>Prosperity</t>
  </si>
  <si>
    <t>Employment
and wealth
generation</t>
  </si>
  <si>
    <t>Community
and social
vitality</t>
  </si>
  <si>
    <t>(**) Brazil = Bradesco Organization (-) Net balances from elimination of companies abroad.</t>
  </si>
  <si>
    <t>Reference in the Integrated Report</t>
  </si>
  <si>
    <t>Brazilian GHG Protocol Program. 
2023 emission factors, available in the tool provided by the Program¹.</t>
  </si>
  <si>
    <t>BRGAAP revenue (financial intermediation revenue + service provision revenue + retained premiums from insurance, pension and capitalization plans + results from interests in associates and shared control + other operating revenues)</t>
  </si>
  <si>
    <t>In relation to the base year (2019), considering the consumption of new water.</t>
  </si>
  <si>
    <t>Use of a tool from the Brazilian GHG Protocol Program to convert liters of fuel into the corresponding calorific value in GJ.</t>
  </si>
  <si>
    <t>Prices include office materials, such as printing paper, forms, envelopes, reels, pencils, among others (online supply system); plastic and metal for card production (database of produced cards).</t>
  </si>
  <si>
    <t>Criteria</t>
  </si>
  <si>
    <t>Justification</t>
  </si>
  <si>
    <t>In 2023, there was a change in the basis used for surveying the number of these professionals.</t>
  </si>
  <si>
    <t>Average between hired and dismissed, divided by the total number of employees at the end of the period</t>
  </si>
  <si>
    <t>All employees have the right to parental leave. The number considers employees and apprentices of the Bank and related companies. Does not include statutory employees, foreign employees and interns.</t>
  </si>
  <si>
    <t>Total employees who remained with the Organization 12 months after returning from leave divided by the total employees who returned from leave in the previous reporting period, multiplied by 100</t>
  </si>
  <si>
    <t>Total employees who returned to work after leave divided by total employees expected to return, multiplied by 100</t>
  </si>
  <si>
    <t>Average hours of online and in-person training</t>
  </si>
  <si>
    <t>Total and percentage of employees, apprentices, interns and statutory employees trained</t>
  </si>
  <si>
    <t>Total of surveys completed divided by the total of surveys submitted¹</t>
  </si>
  <si>
    <t>Total of surveys sent divided by total active employees in December/23²</t>
  </si>
  <si>
    <t>Average remuneration of men in each group divided by the average remuneration of women in each group. 
For the group "Directors + Board of Directors", the average annual fees and the average of total compensation are considered. 
For the other groups, the average base salary and salary plus other financial incentives are considered, as required by the indicator. 
Employees, apprentices and interns from all companies are considered. It does not include employees from abroad, expatriates and disability retirees.</t>
  </si>
  <si>
    <t>Analysis of the entire consolidated position of active account holders and all other companies in the conglomerate.</t>
  </si>
  <si>
    <t>Although there are historical records prior to 2021, we decided to establish this base year, in order to demonstrate growth in line with the Bank's current situation.</t>
  </si>
  <si>
    <t>We have identified duplicity in the reporting of one of the service channels in the period from 2020 to 2022, which was corrected in this edition.</t>
  </si>
  <si>
    <t>We identified duplicity in the reporting of one of the service channels in the period from 2020 to 2022, with an impact on the total number of complaints, which was corrected in this edition.</t>
  </si>
  <si>
    <t>To get the Organization's percentage of service within 5 days,we considered the total number of complaints from each ombudsman (Banco Bradesco and Grupo Bradesco Seguros) versus the percentage of service within this period.</t>
  </si>
  <si>
    <t>We identified duplicity in the reporting of one of the service channels in the period from 2020 to 2022, with an impact on the percentage of service within 5 days, which was corrected in this edition.</t>
  </si>
  <si>
    <t>The numbers include employees and apprentices with working hours equivalent to 180 hours per month at the Bank and Related Companies.
They do not include employees from abroad, interns, statutory employees, disability retirees and expatriates.</t>
  </si>
  <si>
    <t>The numbers include employees of the Bank and Related Companies.
They do not include statutory employees, foreign employees, expatriates, disability retirees, apprentices and interns.</t>
  </si>
  <si>
    <t>The numbers include apprentices from the Bank and Related Companies.
They do not include statutory employees, employees (Brazil and abroad), expatriates, disability retirees and interns.</t>
  </si>
  <si>
    <t>The numbers include all service providers, in the "non-employee" system (Techsocial). Examples: lawyers, architects, consultants, engineers, cleaning and maintenance professionals, doctors, security guards, among others.</t>
  </si>
  <si>
    <t>Numbers consider the days of absence of employees and apprentices (bank and related), minus vacations, divided by the average number of employees in the year, multiplied by 330 working days</t>
  </si>
  <si>
    <t>The survey was available to all Bank and Affiliate employees. Favorability percentage.</t>
  </si>
  <si>
    <t>Typical work or commuting accidents that lead to death</t>
  </si>
  <si>
    <t>Any work accident in which the employee is removed due to inability to work for a day or more must be reported to social security, via e-social, with the opening of a CAT.</t>
  </si>
  <si>
    <t>Identified cases of disease related to professional activity - cross between ICD (International Disease Code) and CNAE (National Classification of Economic Activities), according to the classification of the NTEP (Social Security Epidemiological Technical Nexus), and notified with the issuance of CAT due to occupational disease.</t>
  </si>
  <si>
    <t>Main cases of occupational diseases, according to the CID</t>
  </si>
  <si>
    <t>Total donations and sponsorships made possible by own resources</t>
  </si>
  <si>
    <t>Total donations and sponsorships encouraged (Incentive Laws)</t>
  </si>
  <si>
    <t>Total amount invested by Fundação Bradesco to develop activities</t>
  </si>
  <si>
    <t>Total volume of shares registered on the Voluntários Bradesco Portal</t>
  </si>
  <si>
    <t>Number of employees and interns who participated in at least one volunteering activity in the year</t>
  </si>
  <si>
    <t>Total volume of hours dedicated by employees and interns in actions registered on the Bradesco Volunteer Portal</t>
  </si>
  <si>
    <t>Total number of people benefiting from actions registered on the Bradesco Volunteer Portal</t>
  </si>
  <si>
    <t>Consolidation of the balance in own products with environmental and social benefits (such as Photovoltaics, Solar Heaters, Electric and Hybrid Vehicles, Microcredit, Accessibility, Local Production Arrangements, among others), and balance in BNDES transfers (such as Finame, Moderagro, Moderinfra, Proirriga , Prodecoop, among others)</t>
  </si>
  <si>
    <t>Once a divergence was identified in the consolidation of the CDC water resources balance in 2022, the balance of own products with environmental benefits was rectified.</t>
  </si>
  <si>
    <t>Total annual compensation of the highest paid individual in the Organization divided by the average total annual compensation of all employees</t>
  </si>
  <si>
    <t>Supplier base with "Approved" status</t>
  </si>
  <si>
    <t>Number of suppliers approved in the year</t>
  </si>
  <si>
    <t>Number of suppliers with active contracts at the end of the year</t>
  </si>
  <si>
    <t>Total expenses with suppliers of the Bradesco Organization (Banco Bradesco, Grupo Bradesco Seguros and abroad)</t>
  </si>
  <si>
    <t>The distribution of percentages by regions in 2023 only considers expenses with Banco Bradesco suppliers. The sum totals 99% because the remaining 1% was spent with suppliers located abroad.</t>
  </si>
  <si>
    <t>Number of companies that went through screening/due diligence and were approved in the period</t>
  </si>
  <si>
    <t>Suppliers with active contracts identified with social issues</t>
  </si>
  <si>
    <t>Suppliers with active contracts identified with environmental issues</t>
  </si>
  <si>
    <t>Suppliers classified as critical are considered from a social, environmental and climate point of view, identified and evaluated within the scope of the Bradesco Organization's Social, Environmental and Climate Risk Standard.</t>
  </si>
  <si>
    <t>The cases published as "under evaluation" for 2022 were completed and distributed in the table according to the conclusion of the analysis.</t>
  </si>
  <si>
    <t>The information reported herein covers the period from January to December, 2023. To help create it, we adopted the standards of the Global Reporting Initiative (GRI) and the Integrated Reporting Guidelines of the Value Reporting Foundation (IIRC). We are also guided by global reporting guidelines, methodologies and frameworks such as: Sustainability Accounting Standards Board (SASB) and SASB Materiality Map; B3 Corporate Sustainability Index ISE (Brazilian Exchange &amp; OTC); Dow Jones Sustainability Index (DJSI); CDP Climate Guidance and Task Force on Climate related Financial Disclosures (TCFD). The data in this worksheet went through the limited assurance process of KPMG's independent auditors. 
To access the assurance letter, contact us by email: sustentabilidade@bradesco.com.br.</t>
  </si>
  <si>
    <t>NAP = not applicable</t>
  </si>
  <si>
    <t>NAP</t>
  </si>
  <si>
    <r>
      <t>tCO</t>
    </r>
    <r>
      <rPr>
        <vertAlign val="subscript"/>
        <sz val="10"/>
        <color theme="1" tint="0.249977111117893"/>
        <rFont val="Bradesco Sans"/>
      </rPr>
      <t>2</t>
    </r>
    <r>
      <rPr>
        <sz val="10"/>
        <color theme="1" tint="0.249977111117893"/>
        <rFont val="Bradesco Sans"/>
      </rPr>
      <t>e/R$ MM</t>
    </r>
  </si>
  <si>
    <r>
      <t>tCO</t>
    </r>
    <r>
      <rPr>
        <vertAlign val="subscript"/>
        <sz val="10"/>
        <color theme="1" tint="0.249977111117893"/>
        <rFont val="Bradesco Sans"/>
      </rPr>
      <t>2</t>
    </r>
    <r>
      <rPr>
        <sz val="10"/>
        <color theme="1" tint="0.249977111117893"/>
        <rFont val="Bradesco Sans"/>
      </rPr>
      <t>e/FTE</t>
    </r>
  </si>
  <si>
    <r>
      <t>Brazilian GHG Protocol Program. 
National Interconnected System (SIN) emission factor: 0.0385 tCO</t>
    </r>
    <r>
      <rPr>
        <vertAlign val="subscript"/>
        <sz val="10"/>
        <color theme="1" tint="0.249977111117893"/>
        <rFont val="Bradesco Sans"/>
      </rPr>
      <t>2</t>
    </r>
    <r>
      <rPr>
        <sz val="10"/>
        <color theme="1" tint="0.249977111117893"/>
        <rFont val="Bradesco Sans"/>
      </rPr>
      <t>/MWh.</t>
    </r>
  </si>
  <si>
    <t>Energy consumed - stationary</t>
  </si>
  <si>
    <t>Energy consumed - mobile</t>
  </si>
  <si>
    <t>Recycled water (STS)</t>
  </si>
  <si>
    <t>Total employees who took maternity/paternity leave in the current year, and whose leave ends in the current year</t>
  </si>
  <si>
    <t>Total employees who took maternity/paternity leave in thecurrent year</t>
  </si>
  <si>
    <t>Total employees who were entitled to maternity/ paternity leave</t>
  </si>
  <si>
    <t>Total employees who took maternity/paternity leave in the current year, and whose leave ends in the following year</t>
  </si>
  <si>
    <t>Total employees who returned to work in the reporting period after the end of maternity/ paternity leave</t>
  </si>
  <si>
    <t>Total employees who did NOT return to work in the reporting period after the end of maternity/paternity leave</t>
  </si>
  <si>
    <t>Total employees who returned to work after maternity/paternity leave and still were employed 12 months after returning to work</t>
  </si>
  <si>
    <t>Volunteering³</t>
  </si>
  <si>
    <t>³ In 2020, volunteer actions were partially suspended due to the pandemic.</t>
  </si>
  <si>
    <t>² Does not include foundation employees, directors, expatriates, interns, disability retirees, released union leaders, employees on leave for more than 270 days in the period. Base 04/30/2024.</t>
  </si>
  <si>
    <t>Customer View by Taxpayer Identification Number (no overlapping)</t>
  </si>
  <si>
    <t xml:space="preserve">In June, 2023, Bitz operation were closed due to a strategic decision, impacting the drop in base. </t>
  </si>
  <si>
    <t>Calculation in a hundred basis, where NPS 2021 = 100, with the proportion of growth in 2022 and 2023 applied to this base.</t>
  </si>
  <si>
    <t>Database of complaints received by the Organization in all whistleblowing channels available to customers and non-customers (branches, telebank, contact us - first instance, Central Banking of Brazil (BCB), Brazilian Securities and Exchange Commission (CVM), letter, press, ombudsman, Consumer Protection and Defense Foundation (PROCON), public defender's office, government website (consumidor.gov.br) and private website (reclame aqui - "complain here") for consumer complaints).</t>
  </si>
  <si>
    <t>The numbers include employees and apprentices of the Bank and Related Companies. They do not include statutory employees, employees from abroad, expatriates, disability retirees and interns.</t>
  </si>
  <si>
    <t>The numbers include employees with working hours equivalent to 220 hours per month at the Bank and Related Companies. They do not include statutory employees, foreign employees, expatriates, disability retirees, apprentices and interns.</t>
  </si>
  <si>
    <t>The numbers include employees with working hours equivalent to 180 hours per month at the Bank and Related Companies. They do not include statutory employees, foreign employees, expatriates, disability retirees, apprentices and interns.</t>
  </si>
  <si>
    <t>The numbers include employees with working hours equivalent to 220 hours per month at the Bank and Related Companies.
They do not include statutory employees, foreign employees, expatriates, disability retirees, apprentices and interns.</t>
  </si>
  <si>
    <t>The numbers include employees, apprentices, interns and statutory employees of the Bank and its Related Companies.
They do not include employees from abroad, expatriates and disability retirees.</t>
  </si>
  <si>
    <t>The numbers include employees, apprentices, interns and statutory employees of the Bank and its Related Companies.
They do not include employees from abroad, expatriates and disability retirees. 
The term "Black" includes black and brown professionals.</t>
  </si>
  <si>
    <t>The numbers include employees, apprentices, interns and statutory employees of the Bank and its Related Companies. They do not include employees from abroad, expatriates and disability retirees.</t>
  </si>
  <si>
    <t>The numbers include  employees, apprentices, interns and statutory employees of the Bank and its Related Companies. They do not include employees from abroad, expatriates and disability retirees.</t>
  </si>
  <si>
    <t>The numbers include all interns (bank and Related Companies)</t>
  </si>
  <si>
    <t>The numbers include employees and apprentices working at the Bank and Related Companies.
They do not include statutory employees, employees from abroad and interns.</t>
  </si>
  <si>
    <t>The numbers include employees and apprentices working at the Bank and Related Companies. They do not include statutory employees, employees from abroad and interns.</t>
  </si>
  <si>
    <t>The numbers include employee and intern movements throughout the year (bank and Related Companies)</t>
  </si>
  <si>
    <t>Dismissals of employees and apprentices (Bank and Related Companies)
Numbers do not include statutory employees, foreign employees and interns.</t>
  </si>
  <si>
    <t>Employees and apprentices (bank and Related Companies)
Numbers do not include statutory employees, foreign employees and interns.</t>
  </si>
  <si>
    <t>¹ Includes bank and Related Companies employees. Does not include statutory employees, expatriates, apprentices, interns or employees on leave in the period</t>
  </si>
  <si>
    <t>Voluntary dismissals divided by the total number of employees at the end of the period</t>
  </si>
  <si>
    <r>
      <t xml:space="preserve">Brazil </t>
    </r>
    <r>
      <rPr>
        <b/>
        <vertAlign val="superscript"/>
        <sz val="9"/>
        <color theme="1" tint="0.249977111117893"/>
        <rFont val="Bradesco Sans"/>
      </rPr>
      <t>(**)</t>
    </r>
  </si>
  <si>
    <r>
      <t>United States</t>
    </r>
    <r>
      <rPr>
        <b/>
        <vertAlign val="superscript"/>
        <sz val="9"/>
        <color theme="1" tint="0.249977111117893"/>
        <rFont val="Bradesco Sans"/>
      </rPr>
      <t xml:space="preserve"> (1)</t>
    </r>
  </si>
  <si>
    <r>
      <t xml:space="preserve">Argentina </t>
    </r>
    <r>
      <rPr>
        <b/>
        <vertAlign val="superscript"/>
        <sz val="9"/>
        <color theme="1" tint="0.249977111117893"/>
        <rFont val="Bradesco Sans"/>
      </rPr>
      <t>(2)</t>
    </r>
  </si>
  <si>
    <r>
      <t xml:space="preserve">Mexico </t>
    </r>
    <r>
      <rPr>
        <b/>
        <vertAlign val="superscript"/>
        <sz val="9"/>
        <color theme="1" tint="0.249977111117893"/>
        <rFont val="Bradesco Sans"/>
      </rPr>
      <t>(3)</t>
    </r>
  </si>
  <si>
    <r>
      <t>Cayman</t>
    </r>
    <r>
      <rPr>
        <b/>
        <vertAlign val="superscript"/>
        <sz val="9"/>
        <color theme="1" tint="0.249977111117893"/>
        <rFont val="Bradesco Sans"/>
      </rPr>
      <t>(4)</t>
    </r>
  </si>
  <si>
    <r>
      <t>Luxembourg</t>
    </r>
    <r>
      <rPr>
        <b/>
        <vertAlign val="superscript"/>
        <sz val="9"/>
        <color theme="1" tint="0.249977111117893"/>
        <rFont val="Bradesco Sans"/>
      </rPr>
      <t xml:space="preserve"> (5) </t>
    </r>
  </si>
  <si>
    <r>
      <t>Other countries</t>
    </r>
    <r>
      <rPr>
        <b/>
        <vertAlign val="superscript"/>
        <sz val="9"/>
        <color theme="1" tint="0.249977111117893"/>
        <rFont val="Bradesco Sans"/>
      </rPr>
      <t xml:space="preserve"> (6)</t>
    </r>
  </si>
  <si>
    <r>
      <t>· Amazon, p. 86
· Financial Citizenship, p. 74</t>
    </r>
    <r>
      <rPr>
        <b/>
        <sz val="10"/>
        <rFont val="Bradesco Sans"/>
      </rPr>
      <t xml:space="preserve">
</t>
    </r>
    <r>
      <rPr>
        <sz val="10"/>
        <rFont val="Bradesco Sans"/>
      </rPr>
      <t>· Community, p. 78</t>
    </r>
  </si>
  <si>
    <t>· Operations in the Amazon, p. 39
· Financial Citizenship, p. 93
· Community, p. 106</t>
  </si>
  <si>
    <t>· Human Rights, p. 111
· Our people, p. 112
· Social Responsibility, p. 77
· Diversity, equity and inclusion, p. 69</t>
  </si>
  <si>
    <t xml:space="preserve">· Human Rights, p. 81
· Human Capital, p. 60
· Diversity, equity and inclusion, p. 67
· Corporate Social Responsibility, p. 65
· Voluntary commitments, p. 76
</t>
  </si>
  <si>
    <t>· Value creation, p. 17
· Human rights, p. 81
· Whistleblowing channel, p. 81
· Social, environmental and climate risks, p. 35
· Financial Citizenship, p. 74
· innovation and technology, p. 55
· Corporate social responsibility, p. 65
· Amazon, p. 86
· Climate agenda, p. 38
· Voluntary commitments, p. 76
· Suppliers, p. 77</t>
  </si>
  <si>
    <t>· Human Rights, p. 111
· Corporate whistleblowing channels, p. 123
· Employee Experience, p. 68 
· Operations in the Amazon, p. 39
· Climate agenda, p. 26
· Suppliers, p. 101</t>
  </si>
  <si>
    <t>· Strategy, p. 14
· Inovabra, p. 136
· Operations in the Amazon, p. 39</t>
  </si>
  <si>
    <t>· Strategy, p. 16
· Value creation, p. 17
· Innovation and technology, p. 55
· Inovabra, p. 57
· Amazon, p. 86</t>
  </si>
  <si>
    <t xml:space="preserve">· Social, environmental and climate risks, p. 35
· Financial Citizenship, p. 74
· Employee Journey and Experience, p. 61
· Diversity, equity and inclusion, p. 67
· Voluntary commitments, p. 76
· Community, p. 78
</t>
  </si>
  <si>
    <t>· Relationship with stakeholders, p. 138
· Financial Citizenship, p. 93
· Employee Profile, p. 57
· Diversity, equity and inclusion, p. 69
· Community, p. 106</t>
  </si>
  <si>
    <t>· Materiality and Sustainable Development
Goals (SDGs), p. 4
· Sustainable business, p. 18
· Climate agenda, p. 26</t>
  </si>
  <si>
    <t xml:space="preserve">· Social, environmental and climate risks, p. 35
· Materiality, p. 5
· Sustainable Business, p. 41
· Climate agenda, p. 38
· Voluntary commitments, p. 76
</t>
  </si>
  <si>
    <t>· GRI 2-23
· IR 4A, 4C</t>
  </si>
  <si>
    <t>· GRI 2-9, 405-1a 
· IR 4B</t>
  </si>
  <si>
    <t>· Purpose, p. 14
· Ethics, integrity and transparency, p. 80
· Human rights, p. 81
· Materiality, p. 05</t>
  </si>
  <si>
    <t>· Corporate Governance, p. 18</t>
  </si>
  <si>
    <t>· Purpose, p. 10
· Ethics, integrity and transparency, p. 121
· Human rights, p. 111</t>
  </si>
  <si>
    <t>· Corporate Governance, p. 115</t>
  </si>
  <si>
    <t>· Top Leadership Development Program, p. 66
· Approach to stakeholder engagement, Pages 04, 25, 41, 42, 46, 101, 105, 110, 126 and 138</t>
  </si>
  <si>
    <t xml:space="preserve">· Materiality, p. 05
</t>
  </si>
  <si>
    <t>· GRI 2-12, 2-17, 2-29, 3-1, 3-2
· IR 4A</t>
  </si>
  <si>
    <t>· GRI 205-2, 205-3</t>
  </si>
  <si>
    <t>· Ethics, integrity and transparency, p. 80
· Whistleblowing channels, p. 81
· Relevant themes vs. GRI/SASB content, p. 87</t>
  </si>
  <si>
    <t>· Integrity and Competition Compliance Programs, p. 122
· Training and raising awareness, p. 126</t>
  </si>
  <si>
    <t>· GRI 2-23, 2-26</t>
  </si>
  <si>
    <t>· Whistleblowing channels, p. 81
· Corporate social responsibility, p. 65</t>
  </si>
  <si>
    <t>· IR 4D
· Embankment Project for Inclusive Capitalism (EPIC)
· Integrated Corporate Governance - World Economic Forum</t>
  </si>
  <si>
    <t xml:space="preserve">· Risk Management Structure, p. 25
· Emerging Risks, p. 31
· Social, environmental and climate risks, p. 35
· Privacy and information security, p. 56
· Sustainable business, p. 41
· Climate agenda, p. 38
</t>
  </si>
  <si>
    <t>· Social, environmental and climate risks in business, p. 34
· Climate Risks, p. 37</t>
  </si>
  <si>
    <t>· Climate agenda, p. 38
· Operational emissions p. 82</t>
  </si>
  <si>
    <t>· Metrics and targets, p. 31</t>
  </si>
  <si>
    <t>· Climate agenda, p. 38</t>
  </si>
  <si>
    <t>· Climate agenda, p. 26</t>
  </si>
  <si>
    <t xml:space="preserve">· GRI 2-7, 2-9, 405-1
· SASB </t>
  </si>
  <si>
    <t xml:space="preserve">· Diversity on the board of directors, p. 22
· Diversity, equity and inclusion, p. 67
</t>
  </si>
  <si>
    <t>· Employee profile, p. 57
· Diversity at Bradesco in 2023, p. 69
· Employees, apprentices and interns, by gender (%), p. 72
· Employees, apprentices and interns, by color/ethnicity (%), p. 73
· Employees, apprentices and interns with disabilities (%), p. 74
· Employees, apprentices and interns, by age group (%), p. 76</t>
  </si>
  <si>
    <t xml:space="preserve">· GRI 405-2
 </t>
  </si>
  <si>
    <t>· Diversity, equity and inclusion, p. 67</t>
  </si>
  <si>
    <t>· Ratio of base salary between women and men, p. 72</t>
  </si>
  <si>
    <t>· GRI 2-21</t>
  </si>
  <si>
    <t>· Compensation, p. 24</t>
  </si>
  <si>
    <t>· Proportion of total annual compensation, p. 120</t>
  </si>
  <si>
    <t>· GRI 407-1, 408-1, 409-1, 414-1, 414-2</t>
  </si>
  <si>
    <t xml:space="preserve">· Bradesco Most Sustainable Supplier, p. 77
</t>
  </si>
  <si>
    <t>· New suppliers that were hired based
on social and environmental criteria, p. 102
· Suppliers with potential and actual negative impacts, p. 103
· Suppliers who could present significant human rights risks, p. 104</t>
  </si>
  <si>
    <t>· GRI 403-6, 403-9, 403-10</t>
  </si>
  <si>
    <t xml:space="preserve">· Health promotion, p. 66
</t>
  </si>
  <si>
    <t>· Compensation and benefits, p. 61
· Occupational health and safety, p. 79
· Accidents at work, p. 80
· Occupational disease, p. 80</t>
  </si>
  <si>
    <t>· GRI 404-1</t>
  </si>
  <si>
    <t xml:space="preserve">· Development and training, p. 63
</t>
  </si>
  <si>
    <t>· Average hours by type of training, p. 65
· Average training hours by functional category and by gender, p. 63</t>
  </si>
  <si>
    <t>· GRI 401-1</t>
  </si>
  <si>
    <t xml:space="preserve">· Employee journey and experience, p. 61
· Selection and retention, p. 62
</t>
  </si>
  <si>
    <t>· Hiring, p.60
· Internal movements by gender, p. 60
· Employees and apprentices in the national territory who left the company, p. 60
· Turnover in the national territory, p. 60</t>
  </si>
  <si>
    <t>· GRI 201-1, 201-4</t>
  </si>
  <si>
    <t>· Added value, p. 52
· Private social investment, p. 78</t>
  </si>
  <si>
    <t>· Private Social Investment (ISP) and volunteering in the Amazon biome, p. 41
· Private Social Investment, p. 106</t>
  </si>
  <si>
    <t>· As referenced in IAS 7 and US GAAP ASC 230</t>
  </si>
  <si>
    <t>· Added value, p. 52
· Allocation of Dividends / Interest on Equity, p. 52</t>
  </si>
  <si>
    <t>· Adapted from GRI 201-1</t>
  </si>
  <si>
    <t>· Distributed Economic Value, p. 52</t>
  </si>
  <si>
    <r>
      <rPr>
        <b/>
        <sz val="10"/>
        <color theme="1" tint="0.249977111117893"/>
        <rFont val="Bradesco Sans"/>
      </rPr>
      <t>New employees hires and turnover</t>
    </r>
    <r>
      <rPr>
        <sz val="10"/>
        <color theme="1" tint="0.249977111117893"/>
        <rFont val="Bradesco Sans"/>
      </rPr>
      <t xml:space="preserve">
1. Total number and rate of new employee hires during the reporting period, by age group, gender and region.
2. Total number and rate of employee turnover during the reporting period, by age group, gender and region.</t>
    </r>
  </si>
  <si>
    <r>
      <rPr>
        <b/>
        <sz val="10"/>
        <color theme="1" tint="0.249977111117893"/>
        <rFont val="Bradesco Sans"/>
      </rPr>
      <t>Economic contribution</t>
    </r>
    <r>
      <rPr>
        <sz val="10"/>
        <color theme="1" tint="0.249977111117893"/>
        <rFont val="Bradesco Sans"/>
      </rPr>
      <t xml:space="preserve">
1.Direct economic value generated and distributed (EVG&amp;D), on an accruals basis, covering the basic components for the organization’s global operations, split out by:
_Direct economic value generated: revenues;
_Distributed economic value: operating costs, employee wages and benefits, payments to providers of capital, payments to government (by country) and community investment;
_Retained economic value: “direct economic value generate” minus  “distributed economic value"
2.Financial assistance received from the government as benefits and tax credit, compensation, among others</t>
    </r>
  </si>
  <si>
    <r>
      <rPr>
        <b/>
        <sz val="10"/>
        <color theme="1" tint="0.249977111117893"/>
        <rFont val="Bradesco Sans"/>
      </rPr>
      <t xml:space="preserve">Financial investment contribution 
</t>
    </r>
    <r>
      <rPr>
        <sz val="10"/>
        <color theme="1" tint="0.249977111117893"/>
        <rFont val="Bradesco Sans"/>
      </rPr>
      <t>_Total capital expenditures (CapEx) minus depreciation, supported by narrative to describe the company’s investment strategy.
_Share buybacks plus dividend payments, supported by narrative to describe the company’s strategy for returns of capital to shareholders.</t>
    </r>
  </si>
  <si>
    <r>
      <rPr>
        <b/>
        <sz val="10"/>
        <color theme="1" tint="0.249977111117893"/>
        <rFont val="Bradesco Sans"/>
      </rPr>
      <t>Total tax paid</t>
    </r>
    <r>
      <rPr>
        <sz val="10"/>
        <color theme="1" tint="0.249977111117893"/>
        <rFont val="Bradesco Sans"/>
      </rPr>
      <t xml:space="preserve">
The total global tax borne by the company, including corporate income taxes, property taxes, non-creditable VAT and other sales taxes, employer-paid payroll taxes, and other taxes that constitute costs to the company, by category of taxes.</t>
    </r>
  </si>
  <si>
    <r>
      <rPr>
        <b/>
        <sz val="10"/>
        <color theme="1" tint="0.249977111117893"/>
        <rFont val="Bradesco Sans"/>
      </rPr>
      <t>Diversity</t>
    </r>
    <r>
      <rPr>
        <sz val="10"/>
        <color theme="1" tint="0.249977111117893"/>
        <rFont val="Bradesco Sans"/>
      </rPr>
      <t xml:space="preserve">
Percentage of employees per employee category, by age group, gender and ethnicity)</t>
    </r>
  </si>
  <si>
    <r>
      <rPr>
        <b/>
        <sz val="10"/>
        <color theme="1" tint="0.249977111117893"/>
        <rFont val="Bradesco Sans"/>
      </rPr>
      <t xml:space="preserve">Pay Equality
</t>
    </r>
    <r>
      <rPr>
        <sz val="10"/>
        <color theme="1" tint="0.249977111117893"/>
        <rFont val="Bradesco Sans"/>
      </rPr>
      <t>Ratio of the base salary and remuneration between women and men</t>
    </r>
  </si>
  <si>
    <r>
      <rPr>
        <b/>
        <sz val="10"/>
        <color theme="1" tint="0.249977111117893"/>
        <rFont val="Bradesco Sans"/>
      </rPr>
      <t>Wage Level</t>
    </r>
    <r>
      <rPr>
        <sz val="10"/>
        <color theme="1" tint="0.249977111117893"/>
        <rFont val="Bradesco Sans"/>
      </rPr>
      <t xml:space="preserve">
Ratio of the annual total compensation of the CEO to the median of the annual total compensation of all its employees, except the CEO.</t>
    </r>
  </si>
  <si>
    <r>
      <rPr>
        <b/>
        <sz val="10"/>
        <color theme="1" tint="0.249977111117893"/>
        <rFont val="Bradesco Sans"/>
      </rPr>
      <t xml:space="preserve">Risk for incidents of child, forced or compulsory labour
</t>
    </r>
    <r>
      <rPr>
        <sz val="10"/>
        <color theme="1" tint="0.249977111117893"/>
        <rFont val="Bradesco Sans"/>
      </rPr>
      <t>An explanation of the operations and suppliers considered to have significant risk for incidents of child labour, forced or compulsory labour. Such risks could emerge in relation to:
a)type of operation (such as manufacturing plant) and type ofsupplier; and
b)countries or geographic areas with operations and suppliers considered at risk.</t>
    </r>
  </si>
  <si>
    <r>
      <rPr>
        <b/>
        <sz val="10"/>
        <color theme="1" tint="0.249977111117893"/>
        <rFont val="Bradesco Sans"/>
      </rPr>
      <t>Health and safety</t>
    </r>
    <r>
      <rPr>
        <sz val="10"/>
        <color theme="1" tint="0.249977111117893"/>
        <rFont val="Bradesco Sans"/>
      </rPr>
      <t xml:space="preserve">
1.An explanation of how the organization facilitates workers’ access to non-occupational medical and healthcare services, and the scope of access provided for employees and workers
2.The number and rate of fatalities as a result of work-related injury; high-consequence work-related injuries (excluding fatalities); recordable work-related injuries; main types of work-related injury; and the number of hours worked.</t>
    </r>
  </si>
  <si>
    <r>
      <rPr>
        <b/>
        <sz val="10"/>
        <color theme="1" tint="0.249977111117893"/>
        <rFont val="Bradesco Sans"/>
      </rPr>
      <t>Training provided</t>
    </r>
    <r>
      <rPr>
        <sz val="10"/>
        <color theme="1" tint="0.249977111117893"/>
        <rFont val="Bradesco Sans"/>
      </rPr>
      <t xml:space="preserve">
Average hours of training by gender and employee category</t>
    </r>
  </si>
  <si>
    <r>
      <rPr>
        <b/>
        <sz val="10"/>
        <color theme="1" tint="0.249977111117893"/>
        <rFont val="Bradesco Sans"/>
      </rPr>
      <t>Greenhouse gas (GHC) emissions</t>
    </r>
    <r>
      <rPr>
        <sz val="10"/>
        <color theme="1" tint="0.249977111117893"/>
        <rFont val="Bradesco Sans"/>
      </rPr>
      <t xml:space="preserve"> 
For all relevant greenhouse gases (e.g. carbon dioxide, methane, nitrous oxide, F-gases etc.), report in metric tonnes of carbon dioxide equivalent (tCO2e) GHG Protocol Scope 1 and Scope 2 emissions. Estimate and report material upstream and downstream (GHG Protocol Scope 3) emissions where appropriate.</t>
    </r>
  </si>
  <si>
    <r>
      <t xml:space="preserve">· GRI 305-1, 305-2, 305-3
· TCFD (metrics and targets)
· </t>
    </r>
    <r>
      <rPr>
        <i/>
        <sz val="10"/>
        <color theme="1" tint="0.249977111117893"/>
        <rFont val="Bradesco Sans"/>
      </rPr>
      <t>GHG Protocol</t>
    </r>
  </si>
  <si>
    <r>
      <rPr>
        <b/>
        <sz val="10"/>
        <color theme="1" tint="0.249977111117893"/>
        <rFont val="Bradesco Sans"/>
      </rPr>
      <t>TCFD Implementation</t>
    </r>
    <r>
      <rPr>
        <sz val="10"/>
        <color theme="1" tint="0.249977111117893"/>
        <rFont val="Bradesco Sans"/>
      </rPr>
      <t xml:space="preserve">
Fully implement the recommendations of the Task Force on Climate-related Financial Disclosures (TCFD). 
Disclose  emissions targets that are in line with the goals of the Paris Agreement – to limit global warming to well below 2°C above preindustrial levels and pursue efforts to limit warming to 1.5°C – and to achieve net-zero emissions before 2050.</t>
    </r>
  </si>
  <si>
    <r>
      <t xml:space="preserve">· </t>
    </r>
    <r>
      <rPr>
        <i/>
        <sz val="10"/>
        <color theme="1" tint="0.249977111117893"/>
        <rFont val="Bradesco Sans"/>
      </rPr>
      <t xml:space="preserve">Recommendations of the </t>
    </r>
    <r>
      <rPr>
        <sz val="10"/>
        <color theme="1" tint="0.249977111117893"/>
        <rFont val="Bradesco Sans"/>
      </rPr>
      <t xml:space="preserve">TCFD
· CDSB REQ-01, REQ-02, REQ-03, REQ-04, REQ-06 
· </t>
    </r>
    <r>
      <rPr>
        <i/>
        <sz val="10"/>
        <color theme="1" tint="0.249977111117893"/>
        <rFont val="Bradesco Sans"/>
      </rPr>
      <t>Science Based Targets initiative (SBTi)</t>
    </r>
  </si>
  <si>
    <r>
      <rPr>
        <b/>
        <sz val="10"/>
        <color theme="1" tint="0.249977111117893"/>
        <rFont val="Bradesco Sans"/>
        <scheme val="major"/>
      </rPr>
      <t>Purpose Definition</t>
    </r>
    <r>
      <rPr>
        <sz val="10"/>
        <color theme="1" tint="0.249977111117893"/>
        <rFont val="Bradesco Sans"/>
        <scheme val="major"/>
      </rPr>
      <t xml:space="preserve">
The company’s stated purpose, as the expression of the means by which a business proposes solutions to economic, environmental and social issues. Corporate purpose should create value for all stakeholders, including shareholders.</t>
    </r>
  </si>
  <si>
    <r>
      <rPr>
        <b/>
        <sz val="10"/>
        <color theme="1" tint="0.249977111117893"/>
        <rFont val="Bradesco Sans"/>
        <scheme val="major"/>
      </rPr>
      <t>Governance Body Composition</t>
    </r>
    <r>
      <rPr>
        <sz val="10"/>
        <color theme="1" tint="0.249977111117893"/>
        <rFont val="Bradesco Sans"/>
        <scheme val="major"/>
      </rPr>
      <t xml:space="preserve">
Composition of the highest governance body and its committees by: competencies relating to economic, environmental and social topics; executive or non-executive; independence; tenure on the governance body; number of each individual’s other significant positions and commitments, and the nature of the commitments; gender; membership of under-represented social groups; skills related to economic, environmental and social issues; stakeholder representation.</t>
    </r>
  </si>
  <si>
    <r>
      <rPr>
        <b/>
        <sz val="10"/>
        <color theme="1" tint="0.249977111117893"/>
        <rFont val="Bradesco Sans"/>
        <scheme val="major"/>
      </rPr>
      <t>Material issues impacting stakeholders</t>
    </r>
    <r>
      <rPr>
        <sz val="10"/>
        <color theme="1" tint="0.249977111117893"/>
        <rFont val="Bradesco Sans"/>
        <scheme val="major"/>
      </rPr>
      <t xml:space="preserve">
A list of the topics that are material to key stakeholders and the company, how the topics were identified and how the stakeholders were engaged.</t>
    </r>
  </si>
  <si>
    <r>
      <rPr>
        <b/>
        <sz val="10"/>
        <color theme="1" tint="0.249977111117893"/>
        <rFont val="Bradesco Sans"/>
        <scheme val="major"/>
      </rPr>
      <t>Anti-corruption</t>
    </r>
    <r>
      <rPr>
        <sz val="10"/>
        <color theme="1" tint="0.249977111117893"/>
        <rFont val="Bradesco Sans"/>
        <scheme val="major"/>
      </rPr>
      <t xml:space="preserve">
1.	Total percentage of governance body members, employees and business partners who have received training on the organization’s anti-corruption policies and procedures, broken down by region. 
2.Total number and percentage of governance body members and employees who have received  training on corruption prevention, broken down by employee category and region.
3.Total number and nature of incidents of corruption.</t>
    </r>
  </si>
  <si>
    <r>
      <rPr>
        <b/>
        <sz val="10"/>
        <color theme="1" tint="0.249977111117893"/>
        <rFont val="Bradesco Sans"/>
        <scheme val="major"/>
      </rPr>
      <t>Protected ethics advice and reporting mechanisms</t>
    </r>
    <r>
      <rPr>
        <sz val="10"/>
        <color theme="1" tint="0.249977111117893"/>
        <rFont val="Bradesco Sans"/>
        <scheme val="major"/>
      </rPr>
      <t xml:space="preserve">
A description of internal and external mechanisms for:
1.	Seeking advice about ethical and lawful behaviour and organizational integrity; and
2.Reporting concerns about unethical or unlawful behaviour.</t>
    </r>
  </si>
  <si>
    <r>
      <rPr>
        <b/>
        <sz val="10"/>
        <color theme="1" tint="0.249977111117893"/>
        <rFont val="Bradesco Sans"/>
        <scheme val="major"/>
      </rPr>
      <t>Integrating risk and opportunity into business process</t>
    </r>
    <r>
      <rPr>
        <sz val="10"/>
        <color theme="1" tint="0.249977111117893"/>
        <rFont val="Bradesco Sans"/>
        <scheme val="major"/>
      </rPr>
      <t xml:space="preserve">
Company risk factor and opportunity disclosures that clearly identify the principal material risks and opportunities facing the company specifically (as opposed to generic sector risks), the company appetite in respect of these risks, how these risks and opportunities have moved over time and the response to those changes. These opportunities and risks should integrate material economic, environmental and social issues, including climate change and data stewardship.</t>
    </r>
  </si>
  <si>
    <t>In 2023, the methodology of the Brazilian GHG Protocol Program started to consider emissions related to home office in the category of 'employee commuting'. To allow comparability, the presentation of the 2021 and 2022 values has been adjusted.</t>
  </si>
  <si>
    <t>BRGAAP revenue (financial intermediation revenue + fees and commission income + retained premiums from insurance, pension and capitalization plans + results from interests in associates and shared control + other operating revenues)</t>
  </si>
  <si>
    <t>Scope 1, replacement of the board of executive officers' fleet of flex-fuel cars with hybrids and electric vehicles and optimization of the use of the airline fleet.
Scope 3, optimization of distribution and collection routes; digitalization of processes and encouragement for our clients to use of digital products and services.</t>
  </si>
  <si>
    <t>Information is collected using water meters for wells, STS and rainwater. 
In the case of water purchased via concessionaires, consumption data is obtained through bills recorded in a systematized tool. In 2021 and 2023, due to financial unfeasibility, there was no use of rainwater.</t>
  </si>
  <si>
    <t>Considers new water consumed, subtracting reused water</t>
  </si>
  <si>
    <t>For energy purchased via concessionaires, consumption data is obtained through accounts entered into a systematized tool. 
For accounts that are not available, consumption is estimated using artificial intelligence, either by taking the historical average consumption or using similarly sized branches as a reference..
Due to the strategy of consuming energy exclusively from renewable sources, we disclose the energy acquired from alternative sources to the SIN and/or according to the generation related acquired I-RECs. 
The activation of generators only occurs in contingency situations, representing 0.61% of the observed consumption.</t>
  </si>
  <si>
    <t>Use of the Brazilian GHG Protocol Program tool for converting liters of fuel to the corresponding calorific value in GJ.</t>
  </si>
  <si>
    <t>Common and recyclable waste from administrative centers is weighed and reported in a systematized tool. 
Technological waste is sent for decharacterization and disposal, and the quantity is reported through a Waste Disposal Certificate. 
Waste generated by the branch network is estimated based on the weight-to-employee ratio, using the weighing carried out in branches located in administrative buildings.</t>
  </si>
  <si>
    <t>After reviewing the GRI indicator rational, the history has been recalculated.</t>
  </si>
  <si>
    <t>Hydroelectric</t>
  </si>
  <si>
    <t>Discharged water</t>
  </si>
  <si>
    <t>Transportation and distribution (outsourced fleet – upstream)</t>
  </si>
  <si>
    <r>
      <t>tCO</t>
    </r>
    <r>
      <rPr>
        <vertAlign val="subscript"/>
        <sz val="10"/>
        <color theme="1" tint="0.249977111117893"/>
        <rFont val="Bradesco Sans"/>
      </rPr>
      <t>2</t>
    </r>
    <r>
      <rPr>
        <sz val="10"/>
        <color theme="1" tint="0.249977111117893"/>
        <rFont val="Bradesco Sans"/>
      </rPr>
      <t>e/employee</t>
    </r>
  </si>
  <si>
    <t>GJ/employee</t>
  </si>
  <si>
    <t>Work from home</t>
  </si>
  <si>
    <t>Note: Bradesco's performance in 2019 is available only in the Environmental indicators spreadsheet, as this is the base year for the goals established by the Eco-efficiency Master Plan.</t>
  </si>
  <si>
    <t xml:space="preserve">¹ GHG Protocol: https://eaesp.fgv.br/centros/centro-estudos-sustentabilidade/projetos/programa-brasileiro-ghg-protocol. Calculation tool: https://docs.google.com/forms/d/e/1FAIpQLSd28GUG1Kc8wXj8JNRAFhMRh32r24Wome4RBuEdsnEb3OLB0Q/viewform </t>
  </si>
  <si>
    <t>incentive laws</t>
  </si>
  <si>
    <t>NA = Not available</t>
  </si>
  <si>
    <t>Social and environmental products</t>
  </si>
  <si>
    <t>Own resources</t>
  </si>
  <si>
    <t>Onlendings</t>
  </si>
  <si>
    <t>with environmental benefits</t>
  </si>
  <si>
    <t>with social benefits</t>
  </si>
  <si>
    <t>Recurring results</t>
  </si>
  <si>
    <t>Local, regional, or national polical campaigns/candidates*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</si>
</sst>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R$&quot;\ * #,##0.00_-;\-&quot;R$&quot;\ * #,##0.00_-;_-&quot;R$&quot;\ * &quot;-&quot;??_-;_-@_-"/>
    <numFmt numFmtId="43" formatCode="_-* #,##0.00_-;\-* #,##0.00_-;_-* &quot;-&quot;??_-;_-@_-"/>
    <numFmt numFmtId="164" formatCode="_-* #,##0.00\ _€_-;\-* #,##0.00\ _€_-;_-* &quot;-&quot;??\ _€_-;_-@_-"/>
    <numFmt numFmtId="165" formatCode="_-* #,##0.0_-;\-* #,##0.0_-;_-* &quot;-&quot;??_-;_-@_-"/>
    <numFmt numFmtId="166" formatCode="_-* #,##0_-;\-* #,##0_-;_-* &quot;-&quot;??_-;_-@_-"/>
  </numFmts>
  <fonts count="58">
    <font>
      <sz val="10"/>
      <color theme="1"/>
      <name val="Bradesco Sans"/>
      <family val="2"/>
    </font>
    <font>
      <sz val="11"/>
      <color theme="1"/>
      <name val="Bradesco Sans"/>
      <family val="2"/>
      <scheme val="minor"/>
    </font>
    <font>
      <sz val="10"/>
      <name val="Arial"/>
      <family val="2"/>
    </font>
    <font>
      <sz val="10"/>
      <color theme="1"/>
      <name val="Bradesco Sans"/>
      <family val="2"/>
    </font>
    <font>
      <sz val="10"/>
      <color theme="1"/>
      <name val="Bradesco Sans"/>
    </font>
    <font>
      <sz val="10"/>
      <name val="Bradesco Sans"/>
    </font>
    <font>
      <sz val="9"/>
      <color rgb="FFC00000"/>
      <name val="Georgia"/>
      <family val="1"/>
    </font>
    <font>
      <sz val="8"/>
      <color theme="1"/>
      <name val="Calibri"/>
      <family val="2"/>
    </font>
    <font>
      <sz val="8"/>
      <name val="Bradesco Sans"/>
      <family val="2"/>
    </font>
    <font>
      <b/>
      <sz val="11"/>
      <color rgb="FFC80519"/>
      <name val="Georgia"/>
      <family val="1"/>
    </font>
    <font>
      <sz val="11"/>
      <color rgb="FF4B4B4D"/>
      <name val="Georgia"/>
      <family val="1"/>
    </font>
    <font>
      <b/>
      <sz val="11"/>
      <color theme="0"/>
      <name val="Bradesco Sans"/>
    </font>
    <font>
      <sz val="12"/>
      <color theme="0"/>
      <name val="Bradesco Sans SemiBold"/>
    </font>
    <font>
      <sz val="10"/>
      <color theme="1" tint="0.34998626667073579"/>
      <name val="Bradesco Sans"/>
      <family val="2"/>
    </font>
    <font>
      <sz val="10"/>
      <color rgb="FFC00000"/>
      <name val="Bradesco Sans"/>
    </font>
    <font>
      <b/>
      <sz val="14"/>
      <color rgb="FFC00000"/>
      <name val="Bradesco Sans"/>
    </font>
    <font>
      <b/>
      <sz val="13"/>
      <color rgb="FF6D6E71"/>
      <name val="Bradesco Sans"/>
    </font>
    <font>
      <i/>
      <sz val="10"/>
      <color theme="1"/>
      <name val="Bradesco Sans Medium"/>
    </font>
    <font>
      <i/>
      <sz val="10"/>
      <name val="Bradesco Sans Medium"/>
    </font>
    <font>
      <sz val="10"/>
      <color rgb="FFC00000"/>
      <name val="Bradesco Sans SemiBold"/>
    </font>
    <font>
      <b/>
      <sz val="10"/>
      <name val="Bradesco Sans"/>
    </font>
    <font>
      <sz val="10"/>
      <color rgb="FFC00000"/>
      <name val="Bradesco Sans"/>
      <scheme val="major"/>
    </font>
    <font>
      <b/>
      <sz val="10"/>
      <color rgb="FFC00000"/>
      <name val="Bradesco Sans"/>
      <scheme val="major"/>
    </font>
    <font>
      <sz val="10"/>
      <name val="Bradesco Sans"/>
      <family val="2"/>
    </font>
    <font>
      <sz val="10"/>
      <name val="Bradesco Sans"/>
      <scheme val="major"/>
    </font>
    <font>
      <sz val="8"/>
      <name val="Bradesco Sans"/>
    </font>
    <font>
      <sz val="10"/>
      <color rgb="FF000000"/>
      <name val="Arial"/>
      <family val="2"/>
    </font>
    <font>
      <sz val="10"/>
      <color theme="1"/>
      <name val="Bradesco Sans Medium"/>
    </font>
    <font>
      <sz val="8"/>
      <color theme="1"/>
      <name val="Bradesco Sans"/>
      <family val="2"/>
    </font>
    <font>
      <sz val="9"/>
      <name val="Bradesco Sans"/>
    </font>
    <font>
      <sz val="9"/>
      <color theme="1"/>
      <name val="Bradesco Sans"/>
    </font>
    <font>
      <b/>
      <sz val="12"/>
      <color theme="0"/>
      <name val="Montserrat"/>
    </font>
    <font>
      <sz val="12"/>
      <color theme="0"/>
      <name val="Montserrat"/>
    </font>
    <font>
      <sz val="10"/>
      <color theme="0"/>
      <name val="Arial"/>
      <family val="2"/>
    </font>
    <font>
      <sz val="8"/>
      <color theme="0" tint="-0.249977111117893"/>
      <name val="Bradesco Sans"/>
      <family val="2"/>
    </font>
    <font>
      <sz val="10"/>
      <color theme="0" tint="-0.34998626667073579"/>
      <name val="Bradesco Sans"/>
      <family val="2"/>
    </font>
    <font>
      <i/>
      <sz val="10"/>
      <name val="Bradesco Sans"/>
      <scheme val="major"/>
    </font>
    <font>
      <sz val="10"/>
      <name val="Bradesco Sans Medium"/>
    </font>
    <font>
      <sz val="10"/>
      <color rgb="FFC00000"/>
      <name val="Bradesco Sans Medium"/>
    </font>
    <font>
      <sz val="10"/>
      <color theme="1"/>
      <name val="Bradesco Sans"/>
      <scheme val="major"/>
    </font>
    <font>
      <sz val="10"/>
      <color theme="1" tint="0.249977111117893"/>
      <name val="Bradesco Sans"/>
    </font>
    <font>
      <sz val="10"/>
      <color theme="1" tint="0.249977111117893"/>
      <name val="Bradesco Sans"/>
      <family val="2"/>
    </font>
    <font>
      <i/>
      <sz val="10"/>
      <color theme="1" tint="0.249977111117893"/>
      <name val="Bradesco Sans Medium"/>
    </font>
    <font>
      <i/>
      <sz val="10"/>
      <color theme="1" tint="0.249977111117893"/>
      <name val="Bradesco Sans"/>
    </font>
    <font>
      <vertAlign val="subscript"/>
      <sz val="10"/>
      <color theme="1" tint="0.249977111117893"/>
      <name val="Bradesco Sans"/>
    </font>
    <font>
      <sz val="10"/>
      <color theme="1" tint="0.249977111117893"/>
      <name val="Bradesco Sans Medium"/>
    </font>
    <font>
      <sz val="8"/>
      <color theme="1" tint="0.249977111117893"/>
      <name val="Bradesco Sans"/>
      <family val="2"/>
    </font>
    <font>
      <sz val="9"/>
      <color theme="1" tint="0.249977111117893"/>
      <name val="Bradesco Sans"/>
    </font>
    <font>
      <sz val="9"/>
      <color theme="0" tint="-0.34998626667073579"/>
      <name val="Bradesco Sans"/>
    </font>
    <font>
      <sz val="9"/>
      <name val="Bradesco Sans"/>
      <scheme val="major"/>
    </font>
    <font>
      <sz val="8"/>
      <color theme="1" tint="0.249977111117893"/>
      <name val="Bradesco Sans"/>
    </font>
    <font>
      <sz val="10"/>
      <color theme="1" tint="0.249977111117893"/>
      <name val="Bradesco Sans"/>
      <scheme val="major"/>
    </font>
    <font>
      <sz val="11"/>
      <color theme="1" tint="0.249977111117893"/>
      <name val="Bradesco Sans"/>
    </font>
    <font>
      <b/>
      <sz val="9"/>
      <color theme="1" tint="0.249977111117893"/>
      <name val="Bradesco Sans"/>
    </font>
    <font>
      <b/>
      <vertAlign val="superscript"/>
      <sz val="9"/>
      <color theme="1" tint="0.249977111117893"/>
      <name val="Bradesco Sans"/>
    </font>
    <font>
      <b/>
      <sz val="10"/>
      <color theme="1" tint="0.249977111117893"/>
      <name val="Bradesco Sans"/>
    </font>
    <font>
      <b/>
      <sz val="13"/>
      <color theme="1" tint="0.249977111117893"/>
      <name val="Bradesco Sans"/>
    </font>
    <font>
      <b/>
      <sz val="10"/>
      <color theme="1" tint="0.249977111117893"/>
      <name val="Bradesco Sans"/>
      <scheme val="major"/>
    </font>
  </fonts>
  <fills count="8">
    <fill>
      <patternFill patternType="none"/>
    </fill>
    <fill>
      <patternFill patternType="gray125"/>
    </fill>
    <fill>
      <patternFill patternType="solid">
        <fgColor theme="0"/>
        <bgColor indexed="64"/>
      </patternFill>
    </fill>
    <fill>
      <patternFill patternType="solid">
        <fgColor rgb="FFCC092F"/>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2" tint="-9.9978637043366805E-2"/>
        <bgColor indexed="64"/>
      </patternFill>
    </fill>
    <fill>
      <gradientFill degree="180">
        <stop position="0">
          <color rgb="FFA20000"/>
        </stop>
        <stop position="1">
          <color rgb="FFCC092F"/>
        </stop>
      </gradientFill>
    </fill>
  </fills>
  <borders count="112">
    <border>
      <left/>
      <right/>
      <top/>
      <bottom/>
      <diagonal/>
    </border>
    <border>
      <left style="hair">
        <color rgb="FFC00000"/>
      </left>
      <right style="hair">
        <color rgb="FFC00000"/>
      </right>
      <top style="hair">
        <color rgb="FFC00000"/>
      </top>
      <bottom style="hair">
        <color rgb="FFC00000"/>
      </bottom>
      <diagonal/>
    </border>
    <border>
      <left/>
      <right style="hair">
        <color rgb="FFC00000"/>
      </right>
      <top style="hair">
        <color rgb="FFC00000"/>
      </top>
      <bottom style="hair">
        <color rgb="FFC00000"/>
      </bottom>
      <diagonal/>
    </border>
    <border>
      <left style="hair">
        <color rgb="FFC00000"/>
      </left>
      <right style="hair">
        <color rgb="FFC00000"/>
      </right>
      <top style="hair">
        <color rgb="FFC00000"/>
      </top>
      <bottom style="thin">
        <color rgb="FFC00000"/>
      </bottom>
      <diagonal/>
    </border>
    <border>
      <left style="hair">
        <color rgb="FFC00000"/>
      </left>
      <right style="hair">
        <color rgb="FFC00000"/>
      </right>
      <top style="thin">
        <color rgb="FFC00000"/>
      </top>
      <bottom style="hair">
        <color rgb="FFC00000"/>
      </bottom>
      <diagonal/>
    </border>
    <border>
      <left style="hair">
        <color rgb="FFC00000"/>
      </left>
      <right style="hair">
        <color rgb="FFC00000"/>
      </right>
      <top style="hair">
        <color rgb="FFC00000"/>
      </top>
      <bottom/>
      <diagonal/>
    </border>
    <border>
      <left style="hair">
        <color rgb="FFC00000"/>
      </left>
      <right style="hair">
        <color rgb="FFC00000"/>
      </right>
      <top/>
      <bottom/>
      <diagonal/>
    </border>
    <border>
      <left style="hair">
        <color rgb="FFC00000"/>
      </left>
      <right style="hair">
        <color rgb="FFC00000"/>
      </right>
      <top/>
      <bottom style="hair">
        <color rgb="FFC00000"/>
      </bottom>
      <diagonal/>
    </border>
    <border>
      <left style="hair">
        <color rgb="FFC00000"/>
      </left>
      <right style="hair">
        <color rgb="FFC00000"/>
      </right>
      <top style="thin">
        <color rgb="FFC00000"/>
      </top>
      <bottom/>
      <diagonal/>
    </border>
    <border>
      <left/>
      <right style="hair">
        <color rgb="FFC00000"/>
      </right>
      <top/>
      <bottom/>
      <diagonal/>
    </border>
    <border>
      <left style="hair">
        <color rgb="FFC00000"/>
      </left>
      <right style="hair">
        <color rgb="FFC00000"/>
      </right>
      <top/>
      <bottom style="medium">
        <color rgb="FFC00000"/>
      </bottom>
      <diagonal/>
    </border>
    <border>
      <left style="hair">
        <color rgb="FFC00000"/>
      </left>
      <right style="hair">
        <color rgb="FFC00000"/>
      </right>
      <top style="hair">
        <color rgb="FFC00000"/>
      </top>
      <bottom style="medium">
        <color rgb="FFC00000"/>
      </bottom>
      <diagonal/>
    </border>
    <border>
      <left/>
      <right/>
      <top/>
      <bottom style="medium">
        <color rgb="FFC00000"/>
      </bottom>
      <diagonal/>
    </border>
    <border>
      <left style="hair">
        <color rgb="FFC00000"/>
      </left>
      <right/>
      <top/>
      <bottom style="medium">
        <color rgb="FFC00000"/>
      </bottom>
      <diagonal/>
    </border>
    <border>
      <left style="hair">
        <color rgb="FFC00000"/>
      </left>
      <right style="hair">
        <color rgb="FFC00000"/>
      </right>
      <top style="medium">
        <color rgb="FFC00000"/>
      </top>
      <bottom/>
      <diagonal/>
    </border>
    <border>
      <left style="hair">
        <color rgb="FFC00000"/>
      </left>
      <right style="hair">
        <color rgb="FFC00000"/>
      </right>
      <top style="medium">
        <color rgb="FFC00000"/>
      </top>
      <bottom style="hair">
        <color rgb="FFC00000"/>
      </bottom>
      <diagonal/>
    </border>
    <border>
      <left/>
      <right/>
      <top style="medium">
        <color rgb="FFC00000"/>
      </top>
      <bottom/>
      <diagonal/>
    </border>
    <border>
      <left/>
      <right style="hair">
        <color rgb="FFC00000"/>
      </right>
      <top/>
      <bottom style="medium">
        <color rgb="FFC00000"/>
      </bottom>
      <diagonal/>
    </border>
    <border>
      <left/>
      <right style="hair">
        <color rgb="FFC00000"/>
      </right>
      <top style="medium">
        <color rgb="FFC00000"/>
      </top>
      <bottom style="hair">
        <color rgb="FFC00000"/>
      </bottom>
      <diagonal/>
    </border>
    <border>
      <left style="hair">
        <color rgb="FFC00000"/>
      </left>
      <right style="hair">
        <color rgb="FFC00000"/>
      </right>
      <top style="medium">
        <color rgb="FFC00000"/>
      </top>
      <bottom style="medium">
        <color rgb="FFC00000"/>
      </bottom>
      <diagonal/>
    </border>
    <border>
      <left/>
      <right/>
      <top style="medium">
        <color rgb="FFC00000"/>
      </top>
      <bottom style="medium">
        <color rgb="FFC00000"/>
      </bottom>
      <diagonal/>
    </border>
    <border>
      <left style="hair">
        <color rgb="FFC00000"/>
      </left>
      <right style="hair">
        <color rgb="FFC00000"/>
      </right>
      <top style="hair">
        <color rgb="FFC00000"/>
      </top>
      <bottom style="medium">
        <color rgb="FFCC092F"/>
      </bottom>
      <diagonal/>
    </border>
    <border>
      <left style="hair">
        <color rgb="FFC00000"/>
      </left>
      <right style="hair">
        <color rgb="FFC00000"/>
      </right>
      <top style="medium">
        <color rgb="FFCC092F"/>
      </top>
      <bottom style="hair">
        <color rgb="FFC00000"/>
      </bottom>
      <diagonal/>
    </border>
    <border>
      <left style="hair">
        <color rgb="FFC00000"/>
      </left>
      <right style="hair">
        <color rgb="FFC00000"/>
      </right>
      <top/>
      <bottom style="medium">
        <color rgb="FFCC092F"/>
      </bottom>
      <diagonal/>
    </border>
    <border>
      <left/>
      <right/>
      <top style="medium">
        <color rgb="FFC00000"/>
      </top>
      <bottom style="thin">
        <color theme="1" tint="0.34998626667073579"/>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medium">
        <color rgb="FFC00000"/>
      </bottom>
      <diagonal/>
    </border>
    <border>
      <left/>
      <right/>
      <top style="thin">
        <color rgb="FFC00000"/>
      </top>
      <bottom style="thin">
        <color rgb="FFC00000"/>
      </bottom>
      <diagonal/>
    </border>
    <border>
      <left/>
      <right/>
      <top/>
      <bottom style="thin">
        <color theme="1" tint="0.499984740745262"/>
      </bottom>
      <diagonal/>
    </border>
    <border>
      <left/>
      <right/>
      <top style="thin">
        <color theme="1" tint="0.499984740745262"/>
      </top>
      <bottom style="thin">
        <color theme="1" tint="0.499984740745262"/>
      </bottom>
      <diagonal/>
    </border>
    <border>
      <left/>
      <right/>
      <top style="thin">
        <color theme="1" tint="0.499984740745262"/>
      </top>
      <bottom style="thin">
        <color rgb="FFC00000"/>
      </bottom>
      <diagonal/>
    </border>
    <border>
      <left style="hair">
        <color rgb="FFC00000"/>
      </left>
      <right style="hair">
        <color rgb="FFC00000"/>
      </right>
      <top style="thin">
        <color theme="1"/>
      </top>
      <bottom style="hair">
        <color rgb="FFC00000"/>
      </bottom>
      <diagonal/>
    </border>
    <border>
      <left style="hair">
        <color rgb="FFC00000"/>
      </left>
      <right style="hair">
        <color rgb="FFC00000"/>
      </right>
      <top style="thin">
        <color indexed="64"/>
      </top>
      <bottom style="hair">
        <color rgb="FFC00000"/>
      </bottom>
      <diagonal/>
    </border>
    <border>
      <left style="medium">
        <color rgb="FFC00000"/>
      </left>
      <right style="hair">
        <color rgb="FFC00000"/>
      </right>
      <top style="medium">
        <color rgb="FFC00000"/>
      </top>
      <bottom/>
      <diagonal/>
    </border>
    <border>
      <left style="hair">
        <color rgb="FFC00000"/>
      </left>
      <right style="hair">
        <color rgb="FFC00000"/>
      </right>
      <top style="medium">
        <color rgb="FFC00000"/>
      </top>
      <bottom style="thin">
        <color theme="1"/>
      </bottom>
      <diagonal/>
    </border>
    <border>
      <left style="hair">
        <color rgb="FFC00000"/>
      </left>
      <right style="medium">
        <color rgb="FFC00000"/>
      </right>
      <top/>
      <bottom style="hair">
        <color rgb="FFC00000"/>
      </bottom>
      <diagonal/>
    </border>
    <border>
      <left style="hair">
        <color rgb="FFC00000"/>
      </left>
      <right style="medium">
        <color rgb="FFC00000"/>
      </right>
      <top style="hair">
        <color rgb="FFC00000"/>
      </top>
      <bottom style="hair">
        <color rgb="FFC00000"/>
      </bottom>
      <diagonal/>
    </border>
    <border>
      <left style="hair">
        <color rgb="FFC00000"/>
      </left>
      <right style="medium">
        <color rgb="FFC00000"/>
      </right>
      <top style="hair">
        <color rgb="FFC00000"/>
      </top>
      <bottom style="medium">
        <color rgb="FFC00000"/>
      </bottom>
      <diagonal/>
    </border>
    <border>
      <left style="hair">
        <color rgb="FFC00000"/>
      </left>
      <right style="hair">
        <color rgb="FFC00000"/>
      </right>
      <top style="thin">
        <color rgb="FFC00000"/>
      </top>
      <bottom style="thin">
        <color rgb="FFC00000"/>
      </bottom>
      <diagonal/>
    </border>
    <border>
      <left style="hair">
        <color rgb="FFC00000"/>
      </left>
      <right style="medium">
        <color rgb="FFC00000"/>
      </right>
      <top style="medium">
        <color rgb="FFC00000"/>
      </top>
      <bottom style="medium">
        <color rgb="FFC00000"/>
      </bottom>
      <diagonal/>
    </border>
    <border>
      <left style="hair">
        <color rgb="FFC00000"/>
      </left>
      <right style="hair">
        <color rgb="FFC00000"/>
      </right>
      <top/>
      <bottom style="thin">
        <color rgb="FFC00000"/>
      </bottom>
      <diagonal/>
    </border>
    <border>
      <left style="hair">
        <color rgb="FFC00000"/>
      </left>
      <right style="hair">
        <color rgb="FFC00000"/>
      </right>
      <top style="thin">
        <color rgb="FFC00000"/>
      </top>
      <bottom style="medium">
        <color rgb="FFC00000"/>
      </bottom>
      <diagonal/>
    </border>
    <border>
      <left style="medium">
        <color rgb="FFC00000"/>
      </left>
      <right/>
      <top style="medium">
        <color rgb="FFC00000"/>
      </top>
      <bottom/>
      <diagonal/>
    </border>
    <border>
      <left style="medium">
        <color rgb="FFC00000"/>
      </left>
      <right style="hair">
        <color rgb="FFC00000"/>
      </right>
      <top/>
      <bottom style="thin">
        <color indexed="64"/>
      </bottom>
      <diagonal/>
    </border>
    <border>
      <left style="medium">
        <color rgb="FFC00000"/>
      </left>
      <right style="hair">
        <color rgb="FFC00000"/>
      </right>
      <top style="thin">
        <color indexed="64"/>
      </top>
      <bottom style="thin">
        <color indexed="64"/>
      </bottom>
      <diagonal/>
    </border>
    <border>
      <left style="medium">
        <color rgb="FFC00000"/>
      </left>
      <right style="hair">
        <color rgb="FFC00000"/>
      </right>
      <top style="thin">
        <color indexed="64"/>
      </top>
      <bottom style="medium">
        <color rgb="FFC00000"/>
      </bottom>
      <diagonal/>
    </border>
    <border>
      <left style="hair">
        <color rgb="FFC00000"/>
      </left>
      <right style="hair">
        <color rgb="FFC00000"/>
      </right>
      <top style="medium">
        <color rgb="FFCC092F"/>
      </top>
      <bottom/>
      <diagonal/>
    </border>
    <border>
      <left style="medium">
        <color rgb="FFC00000"/>
      </left>
      <right style="hair">
        <color rgb="FFC00000"/>
      </right>
      <top/>
      <bottom/>
      <diagonal/>
    </border>
    <border>
      <left style="medium">
        <color rgb="FFC00000"/>
      </left>
      <right style="hair">
        <color rgb="FFC00000"/>
      </right>
      <top/>
      <bottom style="medium">
        <color rgb="FFC00000"/>
      </bottom>
      <diagonal/>
    </border>
    <border>
      <left style="medium">
        <color rgb="FFC00000"/>
      </left>
      <right/>
      <top/>
      <bottom/>
      <diagonal/>
    </border>
    <border>
      <left style="medium">
        <color rgb="FFC00000"/>
      </left>
      <right/>
      <top/>
      <bottom style="medium">
        <color rgb="FFC00000"/>
      </bottom>
      <diagonal/>
    </border>
    <border>
      <left style="hair">
        <color rgb="FFC00000"/>
      </left>
      <right style="hair">
        <color rgb="FFC00000"/>
      </right>
      <top style="medium">
        <color rgb="FFC00000"/>
      </top>
      <bottom style="thin">
        <color rgb="FFC00000"/>
      </bottom>
      <diagonal/>
    </border>
    <border>
      <left style="hair">
        <color rgb="FFC00000"/>
      </left>
      <right/>
      <top style="medium">
        <color rgb="FFC00000"/>
      </top>
      <bottom/>
      <diagonal/>
    </border>
    <border>
      <left style="hair">
        <color rgb="FFC00000"/>
      </left>
      <right/>
      <top/>
      <bottom style="thin">
        <color rgb="FFC00000"/>
      </bottom>
      <diagonal/>
    </border>
    <border>
      <left style="hair">
        <color rgb="FFC00000"/>
      </left>
      <right/>
      <top style="hair">
        <color rgb="FFC00000"/>
      </top>
      <bottom style="hair">
        <color rgb="FFC00000"/>
      </bottom>
      <diagonal/>
    </border>
    <border>
      <left style="hair">
        <color rgb="FFC00000"/>
      </left>
      <right/>
      <top style="medium">
        <color rgb="FFC00000"/>
      </top>
      <bottom style="thin">
        <color rgb="FFC00000"/>
      </bottom>
      <diagonal/>
    </border>
    <border>
      <left style="hair">
        <color rgb="FFC00000"/>
      </left>
      <right/>
      <top/>
      <bottom style="medium">
        <color rgb="FFCC092F"/>
      </bottom>
      <diagonal/>
    </border>
    <border>
      <left style="hair">
        <color rgb="FFC00000"/>
      </left>
      <right/>
      <top style="medium">
        <color rgb="FFCC092F"/>
      </top>
      <bottom style="hair">
        <color rgb="FFC00000"/>
      </bottom>
      <diagonal/>
    </border>
    <border>
      <left style="hair">
        <color rgb="FFC00000"/>
      </left>
      <right/>
      <top style="hair">
        <color rgb="FFC00000"/>
      </top>
      <bottom style="medium">
        <color rgb="FFCC092F"/>
      </bottom>
      <diagonal/>
    </border>
    <border>
      <left style="hair">
        <color rgb="FFC00000"/>
      </left>
      <right/>
      <top style="thin">
        <color rgb="FFC00000"/>
      </top>
      <bottom/>
      <diagonal/>
    </border>
    <border>
      <left style="hair">
        <color rgb="FFC00000"/>
      </left>
      <right/>
      <top/>
      <bottom/>
      <diagonal/>
    </border>
    <border>
      <left/>
      <right style="hair">
        <color rgb="FFC00000"/>
      </right>
      <top style="hair">
        <color rgb="FFC00000"/>
      </top>
      <bottom/>
      <diagonal/>
    </border>
    <border>
      <left style="medium">
        <color rgb="FFC00000"/>
      </left>
      <right style="hair">
        <color rgb="FFC00000"/>
      </right>
      <top style="thin">
        <color rgb="FFC00000"/>
      </top>
      <bottom/>
      <diagonal/>
    </border>
    <border>
      <left style="hair">
        <color rgb="FFC00000"/>
      </left>
      <right style="hair">
        <color rgb="FFC00000"/>
      </right>
      <top style="dotted">
        <color rgb="FFC00000"/>
      </top>
      <bottom style="dotted">
        <color rgb="FFC00000"/>
      </bottom>
      <diagonal/>
    </border>
    <border>
      <left style="hair">
        <color rgb="FFC00000"/>
      </left>
      <right/>
      <top style="hair">
        <color rgb="FFC00000"/>
      </top>
      <bottom/>
      <diagonal/>
    </border>
    <border>
      <left/>
      <right/>
      <top style="hair">
        <color rgb="FFC00000"/>
      </top>
      <bottom/>
      <diagonal/>
    </border>
    <border>
      <left style="hair">
        <color rgb="FFC00000"/>
      </left>
      <right style="hair">
        <color rgb="FFC00000"/>
      </right>
      <top style="thin">
        <color rgb="FFC00000"/>
      </top>
      <bottom style="dotted">
        <color rgb="FFC00000"/>
      </bottom>
      <diagonal/>
    </border>
    <border>
      <left style="hair">
        <color rgb="FFC00000"/>
      </left>
      <right style="hair">
        <color rgb="FFC00000"/>
      </right>
      <top style="dotted">
        <color rgb="FFC00000"/>
      </top>
      <bottom style="medium">
        <color rgb="FFC00000"/>
      </bottom>
      <diagonal/>
    </border>
    <border>
      <left style="medium">
        <color rgb="FFC00000"/>
      </left>
      <right style="hair">
        <color rgb="FFC00000"/>
      </right>
      <top style="hair">
        <color rgb="FFC00000"/>
      </top>
      <bottom style="hair">
        <color rgb="FFC00000"/>
      </bottom>
      <diagonal/>
    </border>
    <border>
      <left style="medium">
        <color rgb="FFC00000"/>
      </left>
      <right style="hair">
        <color rgb="FFC00000"/>
      </right>
      <top style="hair">
        <color rgb="FFC00000"/>
      </top>
      <bottom style="medium">
        <color rgb="FFC00000"/>
      </bottom>
      <diagonal/>
    </border>
    <border>
      <left style="medium">
        <color rgb="FFC00000"/>
      </left>
      <right style="hair">
        <color rgb="FFC00000"/>
      </right>
      <top/>
      <bottom style="hair">
        <color rgb="FFC00000"/>
      </bottom>
      <diagonal/>
    </border>
    <border>
      <left style="medium">
        <color rgb="FFC00000"/>
      </left>
      <right style="hair">
        <color rgb="FFC00000"/>
      </right>
      <top style="medium">
        <color rgb="FFC00000"/>
      </top>
      <bottom style="medium">
        <color rgb="FFC00000"/>
      </bottom>
      <diagonal/>
    </border>
    <border>
      <left/>
      <right style="thin">
        <color indexed="64"/>
      </right>
      <top style="medium">
        <color rgb="FFC00000"/>
      </top>
      <bottom/>
      <diagonal/>
    </border>
    <border>
      <left style="thin">
        <color indexed="64"/>
      </left>
      <right style="thin">
        <color indexed="64"/>
      </right>
      <top style="medium">
        <color rgb="FFC00000"/>
      </top>
      <bottom/>
      <diagonal/>
    </border>
    <border>
      <left style="thin">
        <color indexed="64"/>
      </left>
      <right/>
      <top style="medium">
        <color rgb="FFC00000"/>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bottom style="dotted">
        <color rgb="FFC00000"/>
      </bottom>
      <diagonal/>
    </border>
    <border>
      <left/>
      <right/>
      <top style="dotted">
        <color rgb="FFC00000"/>
      </top>
      <bottom style="dotted">
        <color rgb="FFC00000"/>
      </bottom>
      <diagonal/>
    </border>
    <border>
      <left/>
      <right/>
      <top style="dotted">
        <color rgb="FFC00000"/>
      </top>
      <bottom style="medium">
        <color rgb="FFC00000"/>
      </bottom>
      <diagonal/>
    </border>
    <border>
      <left style="hair">
        <color rgb="FFC00000"/>
      </left>
      <right/>
      <top style="medium">
        <color rgb="FFCC092F"/>
      </top>
      <bottom/>
      <diagonal/>
    </border>
    <border>
      <left style="hair">
        <color rgb="FFC00000"/>
      </left>
      <right/>
      <top style="medium">
        <color rgb="FFC00000"/>
      </top>
      <bottom style="medium">
        <color rgb="FFC00000"/>
      </bottom>
      <diagonal/>
    </border>
    <border>
      <left style="hair">
        <color rgb="FFC00000"/>
      </left>
      <right/>
      <top style="thin">
        <color rgb="FFC00000"/>
      </top>
      <bottom style="thin">
        <color rgb="FFC00000"/>
      </bottom>
      <diagonal/>
    </border>
    <border>
      <left style="hair">
        <color rgb="FFC00000"/>
      </left>
      <right/>
      <top style="thin">
        <color rgb="FFC00000"/>
      </top>
      <bottom style="medium">
        <color rgb="FFC00000"/>
      </bottom>
      <diagonal/>
    </border>
    <border>
      <left style="hair">
        <color rgb="FFC00000"/>
      </left>
      <right/>
      <top style="hair">
        <color rgb="FFC00000"/>
      </top>
      <bottom style="thin">
        <color rgb="FFC00000"/>
      </bottom>
      <diagonal/>
    </border>
    <border>
      <left style="hair">
        <color rgb="FFC00000"/>
      </left>
      <right/>
      <top style="medium">
        <color rgb="FFC00000"/>
      </top>
      <bottom style="hair">
        <color rgb="FFC00000"/>
      </bottom>
      <diagonal/>
    </border>
    <border>
      <left style="hair">
        <color rgb="FFC00000"/>
      </left>
      <right/>
      <top style="thin">
        <color rgb="FFC00000"/>
      </top>
      <bottom style="hair">
        <color rgb="FFC00000"/>
      </bottom>
      <diagonal/>
    </border>
    <border>
      <left style="hair">
        <color rgb="FFC00000"/>
      </left>
      <right/>
      <top/>
      <bottom style="hair">
        <color rgb="FFC00000"/>
      </bottom>
      <diagonal/>
    </border>
    <border>
      <left style="hair">
        <color rgb="FFC00000"/>
      </left>
      <right/>
      <top style="hair">
        <color rgb="FFC00000"/>
      </top>
      <bottom style="medium">
        <color rgb="FFC00000"/>
      </bottom>
      <diagonal/>
    </border>
    <border>
      <left/>
      <right style="hair">
        <color rgb="FFC00000"/>
      </right>
      <top style="hair">
        <color rgb="FFC00000"/>
      </top>
      <bottom style="medium">
        <color rgb="FFC00000"/>
      </bottom>
      <diagonal/>
    </border>
    <border>
      <left style="hair">
        <color rgb="FFC00000"/>
      </left>
      <right style="medium">
        <color rgb="FFC00000"/>
      </right>
      <top style="medium">
        <color rgb="FFC00000"/>
      </top>
      <bottom/>
      <diagonal/>
    </border>
    <border>
      <left style="hair">
        <color rgb="FFC00000"/>
      </left>
      <right style="medium">
        <color rgb="FFC00000"/>
      </right>
      <top/>
      <bottom/>
      <diagonal/>
    </border>
    <border>
      <left style="hair">
        <color rgb="FFC00000"/>
      </left>
      <right style="medium">
        <color rgb="FFC00000"/>
      </right>
      <top/>
      <bottom style="thin">
        <color rgb="FFC00000"/>
      </bottom>
      <diagonal/>
    </border>
    <border>
      <left style="hair">
        <color rgb="FFC00000"/>
      </left>
      <right style="medium">
        <color rgb="FFC00000"/>
      </right>
      <top style="thin">
        <color rgb="FFC00000"/>
      </top>
      <bottom style="thin">
        <color rgb="FFC00000"/>
      </bottom>
      <diagonal/>
    </border>
    <border>
      <left style="hair">
        <color rgb="FFC00000"/>
      </left>
      <right style="medium">
        <color rgb="FFC00000"/>
      </right>
      <top style="thin">
        <color rgb="FFC00000"/>
      </top>
      <bottom style="medium">
        <color rgb="FFC00000"/>
      </bottom>
      <diagonal/>
    </border>
    <border>
      <left style="hair">
        <color rgb="FFC00000"/>
      </left>
      <right style="medium">
        <color rgb="FFC00000"/>
      </right>
      <top style="thin">
        <color rgb="FFC00000"/>
      </top>
      <bottom/>
      <diagonal/>
    </border>
    <border>
      <left style="hair">
        <color rgb="FFC00000"/>
      </left>
      <right style="medium">
        <color rgb="FFC00000"/>
      </right>
      <top style="hair">
        <color rgb="FFC00000"/>
      </top>
      <bottom style="thin">
        <color rgb="FFC00000"/>
      </bottom>
      <diagonal/>
    </border>
    <border>
      <left style="hair">
        <color rgb="FFC00000"/>
      </left>
      <right style="medium">
        <color rgb="FFC00000"/>
      </right>
      <top/>
      <bottom style="medium">
        <color rgb="FFC00000"/>
      </bottom>
      <diagonal/>
    </border>
    <border>
      <left style="hair">
        <color rgb="FFC00000"/>
      </left>
      <right style="medium">
        <color rgb="FFC00000"/>
      </right>
      <top style="medium">
        <color rgb="FFC00000"/>
      </top>
      <bottom style="hair">
        <color rgb="FFC00000"/>
      </bottom>
      <diagonal/>
    </border>
    <border>
      <left style="hair">
        <color rgb="FFC00000"/>
      </left>
      <right style="medium">
        <color rgb="FFC00000"/>
      </right>
      <top style="thin">
        <color rgb="FFC00000"/>
      </top>
      <bottom style="hair">
        <color rgb="FFC00000"/>
      </bottom>
      <diagonal/>
    </border>
    <border>
      <left style="hair">
        <color rgb="FFC00000"/>
      </left>
      <right style="medium">
        <color rgb="FFC00000"/>
      </right>
      <top style="hair">
        <color rgb="FFC00000"/>
      </top>
      <bottom/>
      <diagonal/>
    </border>
    <border>
      <left style="hair">
        <color rgb="FFC00000"/>
      </left>
      <right style="medium">
        <color rgb="FFC00000"/>
      </right>
      <top style="medium">
        <color rgb="FFC00000"/>
      </top>
      <bottom style="thin">
        <color rgb="FFC00000"/>
      </bottom>
      <diagonal/>
    </border>
    <border>
      <left style="hair">
        <color rgb="FFC00000"/>
      </left>
      <right style="medium">
        <color rgb="FFC00000"/>
      </right>
      <top style="medium">
        <color rgb="FFCC092F"/>
      </top>
      <bottom/>
      <diagonal/>
    </border>
    <border>
      <left style="hair">
        <color rgb="FFC00000"/>
      </left>
      <right style="hair">
        <color rgb="FFC00000"/>
      </right>
      <top/>
      <bottom style="dotted">
        <color rgb="FFC00000"/>
      </bottom>
      <diagonal/>
    </border>
    <border>
      <left/>
      <right style="hair">
        <color rgb="FFC00000"/>
      </right>
      <top style="medium">
        <color rgb="FFC00000"/>
      </top>
      <bottom/>
      <diagonal/>
    </border>
    <border>
      <left/>
      <right style="medium">
        <color rgb="FFC00000"/>
      </right>
      <top style="medium">
        <color rgb="FFC00000"/>
      </top>
      <bottom style="medium">
        <color rgb="FFC00000"/>
      </bottom>
      <diagonal/>
    </border>
    <border>
      <left style="hair">
        <color rgb="FFC00000"/>
      </left>
      <right style="medium">
        <color rgb="FFC00000"/>
      </right>
      <top/>
      <bottom style="medium">
        <color rgb="FFCC092F"/>
      </bottom>
      <diagonal/>
    </border>
    <border>
      <left style="hair">
        <color rgb="FFC00000"/>
      </left>
      <right style="medium">
        <color rgb="FFC00000"/>
      </right>
      <top style="medium">
        <color rgb="FFCC092F"/>
      </top>
      <bottom style="hair">
        <color rgb="FFC00000"/>
      </bottom>
      <diagonal/>
    </border>
    <border>
      <left style="hair">
        <color rgb="FFC00000"/>
      </left>
      <right style="medium">
        <color rgb="FFC00000"/>
      </right>
      <top style="hair">
        <color rgb="FFC00000"/>
      </top>
      <bottom style="medium">
        <color rgb="FFCC092F"/>
      </bottom>
      <diagonal/>
    </border>
    <border>
      <left style="medium">
        <color rgb="FFC00000"/>
      </left>
      <right/>
      <top style="medium">
        <color rgb="FFC00000"/>
      </top>
      <bottom style="medium">
        <color rgb="FFC00000"/>
      </bottom>
      <diagonal/>
    </border>
  </borders>
  <cellStyleXfs count="22">
    <xf numFmtId="0" fontId="0" fillId="0" borderId="0"/>
    <xf numFmtId="0" fontId="1" fillId="0" borderId="0"/>
    <xf numFmtId="9" fontId="1" fillId="0" borderId="0" applyFont="0" applyFill="0" applyBorder="0" applyAlignment="0" applyProtection="0"/>
    <xf numFmtId="0" fontId="2" fillId="0" borderId="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26"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26" fillId="0" borderId="0" applyFont="0" applyFill="0" applyBorder="0" applyAlignment="0" applyProtection="0"/>
    <xf numFmtId="44" fontId="26" fillId="0" borderId="0" applyFont="0" applyFill="0" applyBorder="0" applyAlignment="0" applyProtection="0"/>
    <xf numFmtId="9" fontId="26"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cellStyleXfs>
  <cellXfs count="855">
    <xf numFmtId="0" fontId="0" fillId="0" borderId="0" xfId="0"/>
    <xf numFmtId="0" fontId="0" fillId="0" borderId="0" xfId="0" applyAlignment="1">
      <alignment horizontal="left" vertical="center"/>
    </xf>
    <xf numFmtId="0" fontId="4" fillId="0" borderId="0" xfId="0" applyFont="1" applyAlignment="1">
      <alignment vertical="center"/>
    </xf>
    <xf numFmtId="0" fontId="10" fillId="0" borderId="0" xfId="0" applyFont="1" applyAlignment="1">
      <alignmen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19" xfId="0" applyFont="1" applyBorder="1" applyAlignment="1">
      <alignment horizontal="center" vertical="center" wrapText="1"/>
    </xf>
    <xf numFmtId="0" fontId="0" fillId="4" borderId="0" xfId="0" applyFill="1"/>
    <xf numFmtId="0" fontId="0" fillId="0" borderId="0" xfId="0" applyAlignment="1">
      <alignment wrapText="1"/>
    </xf>
    <xf numFmtId="0" fontId="0" fillId="0" borderId="0" xfId="0" applyAlignment="1">
      <alignment horizontal="center" vertical="center"/>
    </xf>
    <xf numFmtId="0" fontId="0" fillId="0" borderId="0" xfId="0" applyAlignment="1">
      <alignment vertical="top"/>
    </xf>
    <xf numFmtId="0" fontId="0" fillId="0" borderId="0" xfId="0" applyAlignment="1">
      <alignment vertical="top" wrapText="1"/>
    </xf>
    <xf numFmtId="0" fontId="0" fillId="0" borderId="0" xfId="0" applyAlignment="1">
      <alignment vertical="center" wrapText="1"/>
    </xf>
    <xf numFmtId="0" fontId="18" fillId="0" borderId="14" xfId="0" applyFont="1" applyBorder="1" applyAlignment="1">
      <alignment horizontal="left" vertical="center" wrapText="1"/>
    </xf>
    <xf numFmtId="0" fontId="18" fillId="0" borderId="14" xfId="0" applyFont="1" applyBorder="1" applyAlignment="1">
      <alignment horizontal="center" vertical="center" wrapText="1"/>
    </xf>
    <xf numFmtId="0" fontId="5" fillId="0" borderId="39" xfId="0" applyFont="1" applyBorder="1" applyAlignment="1">
      <alignment horizontal="center" vertical="center" wrapText="1"/>
    </xf>
    <xf numFmtId="43" fontId="4" fillId="0" borderId="7" xfId="7" applyFont="1" applyFill="1" applyBorder="1" applyAlignment="1">
      <alignment horizontal="center" vertical="center" wrapText="1"/>
    </xf>
    <xf numFmtId="43" fontId="4" fillId="0" borderId="3" xfId="7" applyFont="1" applyFill="1" applyBorder="1" applyAlignment="1">
      <alignment horizontal="center" vertical="center" wrapText="1"/>
    </xf>
    <xf numFmtId="0" fontId="12" fillId="4" borderId="0" xfId="0" applyFont="1" applyFill="1" applyAlignment="1">
      <alignment horizontal="center" vertical="center"/>
    </xf>
    <xf numFmtId="0" fontId="12" fillId="4" borderId="0" xfId="0" applyFont="1" applyFill="1" applyAlignment="1">
      <alignment horizontal="center" vertical="center" wrapText="1"/>
    </xf>
    <xf numFmtId="0" fontId="19" fillId="0" borderId="29" xfId="0" applyFont="1" applyBorder="1" applyAlignment="1">
      <alignment vertical="top" wrapText="1"/>
    </xf>
    <xf numFmtId="0" fontId="19" fillId="0" borderId="30" xfId="0" applyFont="1" applyBorder="1" applyAlignment="1">
      <alignment vertical="top" wrapText="1"/>
    </xf>
    <xf numFmtId="0" fontId="19" fillId="0" borderId="31" xfId="0" applyFont="1" applyBorder="1" applyAlignment="1">
      <alignment vertical="top" wrapText="1"/>
    </xf>
    <xf numFmtId="0" fontId="5" fillId="0" borderId="25" xfId="0" applyFont="1" applyBorder="1" applyAlignment="1">
      <alignment vertical="top" wrapText="1"/>
    </xf>
    <xf numFmtId="0" fontId="5" fillId="0" borderId="24" xfId="0" applyFont="1" applyBorder="1" applyAlignment="1">
      <alignment vertical="top" wrapText="1"/>
    </xf>
    <xf numFmtId="0" fontId="5" fillId="0" borderId="26" xfId="0" applyFont="1" applyBorder="1" applyAlignment="1">
      <alignment vertical="top" wrapText="1"/>
    </xf>
    <xf numFmtId="0" fontId="5" fillId="0" borderId="27" xfId="0" applyFont="1" applyBorder="1" applyAlignment="1">
      <alignment vertical="top" wrapText="1"/>
    </xf>
    <xf numFmtId="166" fontId="5" fillId="0" borderId="15" xfId="7" applyNumberFormat="1" applyFont="1" applyFill="1" applyBorder="1" applyAlignment="1">
      <alignment horizontal="center" vertical="center" wrapText="1"/>
    </xf>
    <xf numFmtId="43" fontId="5" fillId="0" borderId="1" xfId="7" applyFont="1" applyFill="1" applyBorder="1" applyAlignment="1">
      <alignment horizontal="center" vertical="center" wrapText="1"/>
    </xf>
    <xf numFmtId="166" fontId="5" fillId="0" borderId="1" xfId="7" applyNumberFormat="1" applyFont="1" applyFill="1" applyBorder="1" applyAlignment="1">
      <alignment horizontal="center" vertical="center" wrapText="1"/>
    </xf>
    <xf numFmtId="166" fontId="5" fillId="0" borderId="4" xfId="7" applyNumberFormat="1" applyFont="1" applyFill="1" applyBorder="1" applyAlignment="1">
      <alignment horizontal="center" vertical="center" wrapText="1"/>
    </xf>
    <xf numFmtId="43" fontId="5" fillId="0" borderId="7" xfId="7" applyFont="1" applyFill="1" applyBorder="1" applyAlignment="1">
      <alignment horizontal="center" vertical="center" wrapText="1"/>
    </xf>
    <xf numFmtId="43" fontId="5" fillId="0" borderId="5" xfId="7" applyFont="1" applyFill="1" applyBorder="1" applyAlignment="1">
      <alignment horizontal="center" vertical="center" wrapText="1"/>
    </xf>
    <xf numFmtId="43" fontId="5" fillId="0" borderId="3" xfId="7" applyFont="1" applyFill="1" applyBorder="1" applyAlignment="1">
      <alignment horizontal="center" vertical="center" wrapText="1"/>
    </xf>
    <xf numFmtId="43" fontId="5" fillId="0" borderId="41" xfId="7" applyFont="1" applyFill="1" applyBorder="1" applyAlignment="1">
      <alignment horizontal="center" vertical="center" wrapText="1"/>
    </xf>
    <xf numFmtId="166" fontId="5" fillId="0" borderId="7" xfId="7" applyNumberFormat="1" applyFont="1" applyFill="1" applyBorder="1" applyAlignment="1">
      <alignment horizontal="center" vertical="center" wrapText="1"/>
    </xf>
    <xf numFmtId="166" fontId="4" fillId="0" borderId="4" xfId="7" applyNumberFormat="1" applyFont="1" applyFill="1" applyBorder="1" applyAlignment="1">
      <alignment horizontal="center" vertical="center" wrapText="1"/>
    </xf>
    <xf numFmtId="166" fontId="4" fillId="0" borderId="1" xfId="7" applyNumberFormat="1" applyFont="1" applyFill="1" applyBorder="1" applyAlignment="1">
      <alignment horizontal="center" vertical="center" wrapText="1"/>
    </xf>
    <xf numFmtId="166" fontId="4" fillId="0" borderId="15" xfId="7" applyNumberFormat="1" applyFont="1" applyFill="1" applyBorder="1" applyAlignment="1">
      <alignment horizontal="center" vertical="center" wrapText="1"/>
    </xf>
    <xf numFmtId="43" fontId="4" fillId="0" borderId="1" xfId="7" applyFont="1" applyFill="1" applyBorder="1" applyAlignment="1">
      <alignment horizontal="center" vertical="center" wrapText="1"/>
    </xf>
    <xf numFmtId="43" fontId="4" fillId="0" borderId="6" xfId="7" applyFont="1" applyFill="1" applyBorder="1" applyAlignment="1">
      <alignment horizontal="center" vertical="center" wrapText="1"/>
    </xf>
    <xf numFmtId="43" fontId="5" fillId="0" borderId="6" xfId="7" applyFont="1" applyFill="1" applyBorder="1" applyAlignment="1">
      <alignment horizontal="center" vertical="center" wrapText="1"/>
    </xf>
    <xf numFmtId="166" fontId="4" fillId="0" borderId="7" xfId="7" applyNumberFormat="1" applyFont="1" applyFill="1" applyBorder="1" applyAlignment="1">
      <alignment horizontal="center" vertical="center" wrapText="1"/>
    </xf>
    <xf numFmtId="43" fontId="5" fillId="0" borderId="39" xfId="7" applyFont="1" applyFill="1" applyBorder="1" applyAlignment="1">
      <alignment horizontal="center" vertical="center" wrapText="1"/>
    </xf>
    <xf numFmtId="43" fontId="4" fillId="0" borderId="39" xfId="7" applyFont="1" applyFill="1" applyBorder="1" applyAlignment="1">
      <alignment horizontal="center" vertical="center" wrapText="1"/>
    </xf>
    <xf numFmtId="43" fontId="5" fillId="0" borderId="1" xfId="7" applyFont="1" applyFill="1" applyBorder="1" applyAlignment="1">
      <alignment horizontal="right" vertical="center" wrapText="1"/>
    </xf>
    <xf numFmtId="43" fontId="4" fillId="0" borderId="1" xfId="7" applyFont="1" applyFill="1" applyBorder="1" applyAlignment="1">
      <alignment horizontal="right" vertical="center" wrapText="1"/>
    </xf>
    <xf numFmtId="43" fontId="5" fillId="0" borderId="4" xfId="7" applyFont="1" applyFill="1" applyBorder="1" applyAlignment="1">
      <alignment horizontal="right" vertical="center" wrapText="1"/>
    </xf>
    <xf numFmtId="43" fontId="4" fillId="0" borderId="4" xfId="7" applyFont="1" applyFill="1" applyBorder="1" applyAlignment="1">
      <alignment horizontal="right" vertical="center" wrapText="1"/>
    </xf>
    <xf numFmtId="43" fontId="5" fillId="0" borderId="3" xfId="7" applyFont="1" applyFill="1" applyBorder="1" applyAlignment="1">
      <alignment horizontal="right" vertical="center" wrapText="1"/>
    </xf>
    <xf numFmtId="43" fontId="4" fillId="0" borderId="3" xfId="7" applyFont="1" applyFill="1" applyBorder="1" applyAlignment="1">
      <alignment horizontal="right" vertical="center" wrapText="1"/>
    </xf>
    <xf numFmtId="43" fontId="5" fillId="0" borderId="4" xfId="7" applyFont="1" applyFill="1" applyBorder="1" applyAlignment="1">
      <alignment horizontal="center" vertical="center" wrapText="1"/>
    </xf>
    <xf numFmtId="43" fontId="4" fillId="0" borderId="4" xfId="7" applyFont="1" applyFill="1" applyBorder="1" applyAlignment="1">
      <alignment horizontal="center" vertical="center" wrapText="1"/>
    </xf>
    <xf numFmtId="43" fontId="5" fillId="0" borderId="11" xfId="7" applyFont="1" applyFill="1" applyBorder="1" applyAlignment="1">
      <alignment horizontal="center" vertical="center" wrapText="1"/>
    </xf>
    <xf numFmtId="43" fontId="4" fillId="0" borderId="11" xfId="7" applyFont="1" applyFill="1" applyBorder="1" applyAlignment="1">
      <alignment horizontal="center" vertical="center" wrapText="1"/>
    </xf>
    <xf numFmtId="43" fontId="4" fillId="0" borderId="4" xfId="7" quotePrefix="1" applyFont="1" applyFill="1" applyBorder="1" applyAlignment="1">
      <alignment horizontal="center" vertical="center" wrapText="1"/>
    </xf>
    <xf numFmtId="43" fontId="4" fillId="0" borderId="1" xfId="7" quotePrefix="1" applyFont="1" applyFill="1" applyBorder="1" applyAlignment="1">
      <alignment horizontal="center" vertical="center" wrapText="1"/>
    </xf>
    <xf numFmtId="0" fontId="5" fillId="0" borderId="1" xfId="7" applyNumberFormat="1" applyFont="1" applyFill="1" applyBorder="1" applyAlignment="1">
      <alignment horizontal="right" vertical="center" wrapText="1"/>
    </xf>
    <xf numFmtId="43" fontId="5" fillId="0" borderId="1" xfId="7" quotePrefix="1" applyFont="1" applyFill="1" applyBorder="1" applyAlignment="1">
      <alignment horizontal="center" vertical="center" wrapText="1"/>
    </xf>
    <xf numFmtId="43" fontId="4" fillId="0" borderId="3" xfId="7" quotePrefix="1" applyFont="1" applyFill="1" applyBorder="1" applyAlignment="1">
      <alignment horizontal="center" vertical="center" wrapText="1"/>
    </xf>
    <xf numFmtId="0" fontId="4" fillId="0" borderId="4" xfId="7" applyNumberFormat="1" applyFont="1" applyFill="1" applyBorder="1" applyAlignment="1">
      <alignment horizontal="right" vertical="center" wrapText="1"/>
    </xf>
    <xf numFmtId="0" fontId="4" fillId="0" borderId="1" xfId="7" applyNumberFormat="1" applyFont="1" applyFill="1" applyBorder="1" applyAlignment="1">
      <alignment horizontal="right" vertical="center" wrapText="1"/>
    </xf>
    <xf numFmtId="0" fontId="4" fillId="0" borderId="3" xfId="7" applyNumberFormat="1" applyFont="1" applyFill="1" applyBorder="1" applyAlignment="1">
      <alignment horizontal="right" vertical="center" wrapText="1"/>
    </xf>
    <xf numFmtId="43" fontId="5" fillId="0" borderId="15" xfId="7" applyFont="1" applyFill="1" applyBorder="1" applyAlignment="1">
      <alignment horizontal="center" vertical="center" wrapText="1"/>
    </xf>
    <xf numFmtId="43" fontId="4" fillId="0" borderId="15" xfId="7" applyFont="1" applyFill="1" applyBorder="1" applyAlignment="1">
      <alignment horizontal="center" vertical="center" wrapText="1"/>
    </xf>
    <xf numFmtId="43" fontId="5" fillId="0" borderId="33" xfId="7" applyFont="1" applyFill="1" applyBorder="1" applyAlignment="1">
      <alignment horizontal="center" vertical="center" wrapText="1"/>
    </xf>
    <xf numFmtId="43" fontId="5" fillId="0" borderId="19" xfId="7" applyFont="1" applyFill="1" applyBorder="1" applyAlignment="1">
      <alignment horizontal="center" vertical="center" wrapText="1"/>
    </xf>
    <xf numFmtId="43" fontId="4" fillId="0" borderId="19" xfId="7" applyFont="1" applyFill="1" applyBorder="1" applyAlignment="1">
      <alignment horizontal="center" vertical="center" wrapText="1"/>
    </xf>
    <xf numFmtId="166" fontId="5" fillId="0" borderId="3" xfId="7" applyNumberFormat="1" applyFont="1" applyFill="1" applyBorder="1" applyAlignment="1">
      <alignment horizontal="center" vertical="center" wrapText="1"/>
    </xf>
    <xf numFmtId="166" fontId="4" fillId="0" borderId="3" xfId="7" applyNumberFormat="1" applyFont="1" applyFill="1" applyBorder="1" applyAlignment="1">
      <alignment horizontal="center" vertical="center" wrapText="1"/>
    </xf>
    <xf numFmtId="166" fontId="5" fillId="0" borderId="11" xfId="7" applyNumberFormat="1" applyFont="1" applyFill="1" applyBorder="1" applyAlignment="1">
      <alignment horizontal="center" vertical="center" wrapText="1"/>
    </xf>
    <xf numFmtId="166" fontId="4" fillId="0" borderId="11" xfId="7" applyNumberFormat="1" applyFont="1" applyFill="1" applyBorder="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166" fontId="5" fillId="0" borderId="4" xfId="7" applyNumberFormat="1" applyFont="1" applyFill="1" applyBorder="1" applyAlignment="1">
      <alignment horizontal="right" vertical="center" wrapText="1"/>
    </xf>
    <xf numFmtId="166" fontId="5" fillId="0" borderId="3" xfId="7" applyNumberFormat="1" applyFont="1" applyFill="1" applyBorder="1" applyAlignment="1">
      <alignment horizontal="right" vertical="center" wrapText="1"/>
    </xf>
    <xf numFmtId="0" fontId="5" fillId="0" borderId="41" xfId="0" applyFont="1" applyBorder="1" applyAlignment="1">
      <alignment horizontal="center" vertical="center" wrapText="1"/>
    </xf>
    <xf numFmtId="166" fontId="18" fillId="0" borderId="14" xfId="7" applyNumberFormat="1" applyFont="1" applyFill="1" applyBorder="1" applyAlignment="1">
      <alignment horizontal="center" vertical="center" wrapText="1"/>
    </xf>
    <xf numFmtId="166" fontId="5" fillId="0" borderId="6" xfId="7" applyNumberFormat="1" applyFont="1" applyFill="1" applyBorder="1" applyAlignment="1">
      <alignment horizontal="center" vertical="center" wrapText="1"/>
    </xf>
    <xf numFmtId="165" fontId="4" fillId="0" borderId="6" xfId="7" applyNumberFormat="1" applyFont="1" applyFill="1" applyBorder="1" applyAlignment="1">
      <alignment horizontal="center" vertical="center" wrapText="1"/>
    </xf>
    <xf numFmtId="0" fontId="4" fillId="0" borderId="34" xfId="0" applyFont="1" applyBorder="1" applyAlignment="1">
      <alignment vertical="center" wrapText="1"/>
    </xf>
    <xf numFmtId="0" fontId="4" fillId="0" borderId="48" xfId="0" applyFont="1" applyBorder="1" applyAlignment="1">
      <alignment vertical="center" wrapText="1"/>
    </xf>
    <xf numFmtId="166" fontId="5" fillId="0" borderId="5" xfId="7" applyNumberFormat="1" applyFont="1" applyFill="1" applyBorder="1" applyAlignment="1">
      <alignment horizontal="center" vertical="center" wrapText="1"/>
    </xf>
    <xf numFmtId="166" fontId="4" fillId="0" borderId="5" xfId="7" applyNumberFormat="1" applyFont="1" applyFill="1" applyBorder="1" applyAlignment="1">
      <alignment horizontal="center" vertical="center" wrapText="1"/>
    </xf>
    <xf numFmtId="165" fontId="4" fillId="0" borderId="41" xfId="7" applyNumberFormat="1" applyFont="1" applyFill="1" applyBorder="1" applyAlignment="1">
      <alignment horizontal="center" vertical="center" wrapText="1"/>
    </xf>
    <xf numFmtId="166" fontId="5" fillId="0" borderId="6" xfId="7" applyNumberFormat="1" applyFont="1" applyFill="1" applyBorder="1" applyAlignment="1">
      <alignment horizontal="right" vertical="center" wrapText="1"/>
    </xf>
    <xf numFmtId="166" fontId="5" fillId="0" borderId="15" xfId="7" applyNumberFormat="1" applyFont="1" applyFill="1" applyBorder="1" applyAlignment="1">
      <alignment horizontal="right" vertical="center" wrapText="1"/>
    </xf>
    <xf numFmtId="2" fontId="5" fillId="0" borderId="4" xfId="7" applyNumberFormat="1" applyFont="1" applyFill="1" applyBorder="1" applyAlignment="1">
      <alignment horizontal="right" vertical="center" wrapText="1"/>
    </xf>
    <xf numFmtId="2" fontId="5" fillId="0" borderId="1" xfId="7" applyNumberFormat="1" applyFont="1" applyFill="1" applyBorder="1" applyAlignment="1">
      <alignment horizontal="right" vertical="center" wrapText="1"/>
    </xf>
    <xf numFmtId="2" fontId="5" fillId="0" borderId="3" xfId="7" applyNumberFormat="1" applyFont="1" applyFill="1" applyBorder="1" applyAlignment="1">
      <alignment horizontal="right" vertical="center" wrapText="1"/>
    </xf>
    <xf numFmtId="0" fontId="5" fillId="0" borderId="64" xfId="0" applyFont="1" applyBorder="1" applyAlignment="1">
      <alignment horizontal="center" vertical="center" wrapText="1"/>
    </xf>
    <xf numFmtId="166" fontId="5" fillId="0" borderId="64" xfId="7" applyNumberFormat="1" applyFont="1" applyFill="1" applyBorder="1" applyAlignment="1">
      <alignment horizontal="center" vertical="center" wrapText="1"/>
    </xf>
    <xf numFmtId="0" fontId="5" fillId="0" borderId="67" xfId="0" applyFont="1" applyBorder="1" applyAlignment="1">
      <alignment horizontal="center" vertical="center" wrapText="1"/>
    </xf>
    <xf numFmtId="43" fontId="5" fillId="0" borderId="67" xfId="7" applyFont="1" applyFill="1" applyBorder="1" applyAlignment="1">
      <alignment horizontal="center" vertical="center" wrapText="1"/>
    </xf>
    <xf numFmtId="0" fontId="5" fillId="0" borderId="68" xfId="0" applyFont="1" applyBorder="1" applyAlignment="1">
      <alignment horizontal="left" vertical="center" wrapText="1"/>
    </xf>
    <xf numFmtId="0" fontId="5" fillId="0" borderId="68" xfId="0" applyFont="1" applyBorder="1" applyAlignment="1">
      <alignment horizontal="center" vertical="center" wrapText="1"/>
    </xf>
    <xf numFmtId="43" fontId="29" fillId="0" borderId="68" xfId="7" applyFont="1" applyFill="1" applyBorder="1" applyAlignment="1">
      <alignment horizontal="center" vertical="center" wrapText="1"/>
    </xf>
    <xf numFmtId="43" fontId="30" fillId="0" borderId="68" xfId="7" applyFont="1" applyFill="1" applyBorder="1" applyAlignment="1">
      <alignment horizontal="center" vertical="center" wrapText="1"/>
    </xf>
    <xf numFmtId="0" fontId="5" fillId="0" borderId="83" xfId="0" applyFont="1" applyBorder="1" applyAlignment="1">
      <alignment horizontal="left" vertical="center" wrapText="1"/>
    </xf>
    <xf numFmtId="0" fontId="24" fillId="0" borderId="39" xfId="0" applyFont="1" applyBorder="1" applyAlignment="1">
      <alignment horizontal="left" vertical="center" wrapText="1"/>
    </xf>
    <xf numFmtId="0" fontId="37" fillId="0" borderId="24" xfId="0" applyFont="1" applyBorder="1" applyAlignment="1">
      <alignment vertical="top" wrapText="1"/>
    </xf>
    <xf numFmtId="0" fontId="19" fillId="0" borderId="31" xfId="0" applyFont="1" applyBorder="1" applyAlignment="1">
      <alignment horizontal="left" vertical="top" wrapText="1"/>
    </xf>
    <xf numFmtId="0" fontId="39" fillId="0" borderId="14" xfId="0" applyFont="1" applyBorder="1" applyAlignment="1">
      <alignment vertical="center" wrapText="1"/>
    </xf>
    <xf numFmtId="0" fontId="4" fillId="0" borderId="39" xfId="0" applyFont="1" applyBorder="1" applyAlignment="1">
      <alignment vertical="center" wrapText="1"/>
    </xf>
    <xf numFmtId="0" fontId="4" fillId="0" borderId="15" xfId="0" applyFont="1" applyBorder="1" applyAlignment="1">
      <alignment vertical="center" wrapText="1"/>
    </xf>
    <xf numFmtId="0" fontId="5" fillId="0" borderId="19" xfId="0" applyFont="1" applyBorder="1" applyAlignment="1">
      <alignment vertical="center" wrapText="1"/>
    </xf>
    <xf numFmtId="0" fontId="5" fillId="0" borderId="40" xfId="0" applyFont="1" applyBorder="1" applyAlignment="1">
      <alignment horizontal="left" vertical="center" wrapText="1"/>
    </xf>
    <xf numFmtId="0" fontId="4" fillId="0" borderId="52" xfId="0" applyFont="1" applyBorder="1" applyAlignment="1">
      <alignment horizontal="left" vertical="center" wrapText="1"/>
    </xf>
    <xf numFmtId="0" fontId="4" fillId="0" borderId="103" xfId="0" applyFont="1" applyBorder="1" applyAlignment="1">
      <alignment horizontal="center" vertical="center" wrapText="1"/>
    </xf>
    <xf numFmtId="0" fontId="4" fillId="0" borderId="100"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98" xfId="0" applyFont="1" applyBorder="1" applyAlignment="1">
      <alignment horizontal="center" vertical="center" wrapText="1"/>
    </xf>
    <xf numFmtId="0" fontId="4" fillId="0" borderId="4" xfId="0" applyFont="1" applyBorder="1" applyAlignment="1">
      <alignment horizontal="left" vertical="center" wrapText="1"/>
    </xf>
    <xf numFmtId="0" fontId="4" fillId="0" borderId="101" xfId="0" applyFont="1" applyBorder="1" applyAlignment="1">
      <alignment horizontal="center" vertical="center" wrapText="1"/>
    </xf>
    <xf numFmtId="0" fontId="4" fillId="0" borderId="38" xfId="0" applyFont="1" applyBorder="1" applyAlignment="1">
      <alignment horizontal="center" vertical="center" wrapText="1"/>
    </xf>
    <xf numFmtId="0" fontId="17" fillId="0" borderId="14" xfId="0" applyFont="1" applyBorder="1" applyAlignment="1">
      <alignment vertical="center" wrapText="1"/>
    </xf>
    <xf numFmtId="0" fontId="17" fillId="0" borderId="6" xfId="0" applyFont="1" applyBorder="1" applyAlignment="1">
      <alignment vertical="center" wrapText="1"/>
    </xf>
    <xf numFmtId="0" fontId="17" fillId="0" borderId="10" xfId="0" applyFont="1" applyBorder="1" applyAlignment="1">
      <alignment vertical="center" wrapText="1"/>
    </xf>
    <xf numFmtId="0" fontId="12" fillId="3" borderId="16"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1" xfId="0" applyFont="1" applyBorder="1" applyAlignment="1">
      <alignment horizontal="left" vertical="center" wrapText="1"/>
    </xf>
    <xf numFmtId="0" fontId="4" fillId="0" borderId="15" xfId="0" applyFont="1" applyBorder="1" applyAlignment="1">
      <alignment horizontal="left"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41"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15" xfId="0" applyFont="1" applyBorder="1" applyAlignment="1">
      <alignment horizontal="left" vertical="center" wrapText="1"/>
    </xf>
    <xf numFmtId="0" fontId="24" fillId="0" borderId="7" xfId="0" applyFont="1" applyBorder="1" applyAlignment="1">
      <alignment horizontal="left" vertical="center" wrapText="1"/>
    </xf>
    <xf numFmtId="0" fontId="5" fillId="0" borderId="5" xfId="0" applyFont="1" applyBorder="1" applyAlignment="1">
      <alignment horizontal="left" vertical="center" wrapText="1"/>
    </xf>
    <xf numFmtId="0" fontId="24" fillId="0" borderId="4"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 xfId="0" applyFont="1" applyBorder="1" applyAlignment="1">
      <alignment horizontal="center" vertical="center" wrapText="1"/>
    </xf>
    <xf numFmtId="0" fontId="4" fillId="0" borderId="6" xfId="0" applyFont="1" applyBorder="1" applyAlignment="1">
      <alignment horizontal="left" vertical="center" wrapText="1"/>
    </xf>
    <xf numFmtId="0" fontId="4" fillId="0" borderId="6" xfId="0" applyFont="1" applyBorder="1" applyAlignment="1">
      <alignment vertical="center" wrapText="1"/>
    </xf>
    <xf numFmtId="0" fontId="5" fillId="0" borderId="3" xfId="0" applyFont="1" applyBorder="1" applyAlignment="1">
      <alignment horizontal="center" vertical="center" wrapText="1"/>
    </xf>
    <xf numFmtId="0" fontId="24"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24" fillId="0" borderId="11" xfId="0" applyFont="1" applyBorder="1" applyAlignment="1">
      <alignment horizontal="center" vertical="center" wrapText="1"/>
    </xf>
    <xf numFmtId="0" fontId="4" fillId="0" borderId="61" xfId="0" applyFont="1" applyBorder="1" applyAlignment="1">
      <alignment horizontal="left" vertical="center" wrapText="1"/>
    </xf>
    <xf numFmtId="0" fontId="9" fillId="0" borderId="0" xfId="0" applyFont="1" applyAlignment="1">
      <alignment vertical="center" wrapText="1"/>
    </xf>
    <xf numFmtId="0" fontId="17" fillId="0" borderId="92" xfId="0" applyFont="1" applyBorder="1" applyAlignment="1">
      <alignment vertical="center" wrapText="1"/>
    </xf>
    <xf numFmtId="0" fontId="4" fillId="0" borderId="93" xfId="0" applyFont="1" applyBorder="1" applyAlignment="1">
      <alignment horizontal="center" vertical="center" wrapText="1"/>
    </xf>
    <xf numFmtId="0" fontId="4" fillId="0" borderId="10" xfId="0" applyFont="1" applyBorder="1" applyAlignment="1">
      <alignment vertical="center" wrapText="1"/>
    </xf>
    <xf numFmtId="0" fontId="4"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4" fillId="0" borderId="98" xfId="0" applyFont="1" applyBorder="1" applyAlignment="1">
      <alignment vertical="center" wrapText="1"/>
    </xf>
    <xf numFmtId="0" fontId="24" fillId="0" borderId="4" xfId="0" applyFont="1" applyBorder="1" applyAlignment="1">
      <alignment horizontal="left" vertical="center" wrapText="1"/>
    </xf>
    <xf numFmtId="0" fontId="24" fillId="0" borderId="1" xfId="0" applyFont="1" applyBorder="1" applyAlignment="1">
      <alignment horizontal="left" vertical="center" wrapText="1"/>
    </xf>
    <xf numFmtId="0" fontId="24" fillId="0" borderId="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1" xfId="0" applyFont="1" applyBorder="1" applyAlignment="1">
      <alignment horizontal="left" vertical="center" wrapText="1"/>
    </xf>
    <xf numFmtId="0" fontId="0" fillId="5" borderId="0" xfId="0" applyFill="1"/>
    <xf numFmtId="0" fontId="28" fillId="0" borderId="0" xfId="0" applyFont="1" applyAlignment="1">
      <alignment horizontal="left" wrapText="1"/>
    </xf>
    <xf numFmtId="0" fontId="0" fillId="0" borderId="0" xfId="0" applyAlignment="1">
      <alignment horizontal="left"/>
    </xf>
    <xf numFmtId="0" fontId="0" fillId="0" borderId="0" xfId="0" applyAlignment="1">
      <alignment vertical="center"/>
    </xf>
    <xf numFmtId="0" fontId="34" fillId="2" borderId="0" xfId="0" applyFont="1" applyFill="1" applyAlignment="1">
      <alignment vertical="center" wrapText="1"/>
    </xf>
    <xf numFmtId="0" fontId="4" fillId="0" borderId="19" xfId="0" applyFont="1" applyBorder="1" applyAlignment="1">
      <alignment vertical="center" wrapText="1"/>
    </xf>
    <xf numFmtId="0" fontId="4" fillId="0" borderId="0" xfId="0" applyFont="1" applyAlignment="1">
      <alignment vertical="center" wrapText="1"/>
    </xf>
    <xf numFmtId="0" fontId="0" fillId="0" borderId="0" xfId="0" applyBorder="1"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0" borderId="0" xfId="0" applyFont="1" applyBorder="1" applyAlignment="1">
      <alignment horizontal="left" vertical="center" wrapText="1"/>
    </xf>
    <xf numFmtId="0" fontId="4" fillId="0" borderId="0" xfId="0" applyFont="1" applyBorder="1" applyAlignment="1">
      <alignment vertical="center" wrapText="1"/>
    </xf>
    <xf numFmtId="166" fontId="4" fillId="0" borderId="64" xfId="7" applyNumberFormat="1" applyFont="1" applyFill="1" applyBorder="1" applyAlignment="1">
      <alignment horizontal="center" vertical="center" wrapText="1"/>
    </xf>
    <xf numFmtId="0" fontId="18" fillId="0" borderId="7" xfId="0" applyFont="1" applyBorder="1" applyAlignment="1">
      <alignment horizontal="center" vertical="center" wrapText="1"/>
    </xf>
    <xf numFmtId="0" fontId="12" fillId="3" borderId="19" xfId="0" applyFont="1" applyFill="1" applyBorder="1" applyAlignment="1">
      <alignment horizontal="left" vertical="center" wrapText="1"/>
    </xf>
    <xf numFmtId="0" fontId="12" fillId="3" borderId="83" xfId="0" applyFont="1" applyFill="1" applyBorder="1" applyAlignment="1">
      <alignment horizontal="left" vertical="center" wrapText="1"/>
    </xf>
    <xf numFmtId="0" fontId="12" fillId="3" borderId="40" xfId="0" applyFont="1" applyFill="1" applyBorder="1" applyAlignment="1">
      <alignment horizontal="left" vertical="center" wrapText="1"/>
    </xf>
    <xf numFmtId="0" fontId="40" fillId="0" borderId="0" xfId="0" applyFont="1" applyBorder="1" applyAlignment="1">
      <alignment vertical="center" wrapText="1"/>
    </xf>
    <xf numFmtId="0" fontId="41" fillId="0" borderId="7" xfId="0" applyFont="1" applyBorder="1" applyAlignment="1">
      <alignment vertical="center" wrapText="1"/>
    </xf>
    <xf numFmtId="0" fontId="40" fillId="0" borderId="7" xfId="0" applyFont="1" applyBorder="1" applyAlignment="1">
      <alignment horizontal="center" vertical="center" wrapText="1"/>
    </xf>
    <xf numFmtId="166" fontId="41" fillId="0" borderId="7" xfId="7" applyNumberFormat="1" applyFont="1" applyFill="1" applyBorder="1" applyAlignment="1">
      <alignment horizontal="right" vertical="center" wrapText="1"/>
    </xf>
    <xf numFmtId="0" fontId="41" fillId="0" borderId="0" xfId="0" applyFont="1" applyAlignment="1">
      <alignment vertical="center" wrapText="1"/>
    </xf>
    <xf numFmtId="0" fontId="41" fillId="0" borderId="1" xfId="0" applyFont="1" applyBorder="1" applyAlignment="1">
      <alignment vertical="center" wrapText="1"/>
    </xf>
    <xf numFmtId="0" fontId="40" fillId="0" borderId="1" xfId="0" applyFont="1" applyBorder="1" applyAlignment="1">
      <alignment horizontal="center" vertical="center" wrapText="1"/>
    </xf>
    <xf numFmtId="166" fontId="41" fillId="0" borderId="1" xfId="7" applyNumberFormat="1" applyFont="1" applyFill="1" applyBorder="1" applyAlignment="1">
      <alignment horizontal="right" vertical="center" wrapText="1"/>
    </xf>
    <xf numFmtId="0" fontId="41" fillId="0" borderId="3" xfId="0" applyFont="1" applyBorder="1" applyAlignment="1">
      <alignment vertical="center" wrapText="1"/>
    </xf>
    <xf numFmtId="0" fontId="40" fillId="0" borderId="3" xfId="0" applyFont="1" applyBorder="1" applyAlignment="1">
      <alignment horizontal="center" vertical="center" wrapText="1"/>
    </xf>
    <xf numFmtId="166" fontId="41" fillId="0" borderId="3" xfId="7" applyNumberFormat="1" applyFont="1" applyFill="1" applyBorder="1" applyAlignment="1">
      <alignment horizontal="right" vertical="center" wrapText="1"/>
    </xf>
    <xf numFmtId="0" fontId="42" fillId="0" borderId="39" xfId="0" applyFont="1" applyBorder="1" applyAlignment="1">
      <alignment horizontal="left" vertical="center" wrapText="1"/>
    </xf>
    <xf numFmtId="0" fontId="42" fillId="0" borderId="39" xfId="0" applyFont="1" applyBorder="1" applyAlignment="1">
      <alignment horizontal="center" vertical="center" wrapText="1"/>
    </xf>
    <xf numFmtId="166" fontId="42" fillId="0" borderId="39" xfId="7" applyNumberFormat="1" applyFont="1" applyFill="1" applyBorder="1" applyAlignment="1">
      <alignment horizontal="right" vertical="center" wrapText="1"/>
    </xf>
    <xf numFmtId="0" fontId="40" fillId="0" borderId="15" xfId="0" applyFont="1" applyBorder="1" applyAlignment="1">
      <alignment horizontal="left" vertical="center" wrapText="1"/>
    </xf>
    <xf numFmtId="0" fontId="40" fillId="0" borderId="15" xfId="0" applyFont="1" applyBorder="1" applyAlignment="1">
      <alignment horizontal="center" vertical="center" wrapText="1"/>
    </xf>
    <xf numFmtId="166" fontId="40" fillId="0" borderId="15" xfId="7" applyNumberFormat="1" applyFont="1" applyFill="1" applyBorder="1" applyAlignment="1">
      <alignment horizontal="right" vertical="center" wrapText="1"/>
    </xf>
    <xf numFmtId="0" fontId="40" fillId="0" borderId="11" xfId="0" applyFont="1" applyBorder="1" applyAlignment="1">
      <alignment horizontal="left" vertical="center" wrapText="1"/>
    </xf>
    <xf numFmtId="0" fontId="40" fillId="0" borderId="11" xfId="0" applyFont="1" applyBorder="1" applyAlignment="1">
      <alignment horizontal="center" vertical="center" wrapText="1"/>
    </xf>
    <xf numFmtId="166" fontId="40" fillId="0" borderId="11" xfId="7" applyNumberFormat="1" applyFont="1" applyFill="1" applyBorder="1" applyAlignment="1">
      <alignment horizontal="right" vertical="center" wrapText="1"/>
    </xf>
    <xf numFmtId="0" fontId="40" fillId="0" borderId="1" xfId="0" applyFont="1" applyBorder="1" applyAlignment="1">
      <alignment horizontal="left" vertical="center" wrapText="1"/>
    </xf>
    <xf numFmtId="166" fontId="40" fillId="0" borderId="1" xfId="7" applyNumberFormat="1" applyFont="1" applyFill="1" applyBorder="1" applyAlignment="1">
      <alignment horizontal="right" vertical="center" wrapText="1"/>
    </xf>
    <xf numFmtId="0" fontId="40" fillId="0" borderId="5" xfId="0" applyFont="1" applyBorder="1" applyAlignment="1">
      <alignment horizontal="left" vertical="center" wrapText="1"/>
    </xf>
    <xf numFmtId="0" fontId="40" fillId="0" borderId="3" xfId="0" applyFont="1" applyBorder="1" applyAlignment="1">
      <alignment horizontal="left" vertical="center" wrapText="1"/>
    </xf>
    <xf numFmtId="166" fontId="40" fillId="0" borderId="3" xfId="7" applyNumberFormat="1" applyFont="1" applyFill="1" applyBorder="1" applyAlignment="1">
      <alignment horizontal="right" vertical="center" wrapText="1"/>
    </xf>
    <xf numFmtId="165" fontId="40" fillId="0" borderId="15" xfId="7" applyNumberFormat="1" applyFont="1" applyFill="1" applyBorder="1" applyAlignment="1">
      <alignment horizontal="center" vertical="center" wrapText="1"/>
    </xf>
    <xf numFmtId="165" fontId="40" fillId="0" borderId="15" xfId="7" applyNumberFormat="1" applyFont="1" applyFill="1" applyBorder="1" applyAlignment="1">
      <alignment vertical="center" wrapText="1"/>
    </xf>
    <xf numFmtId="165" fontId="40" fillId="0" borderId="1" xfId="7" applyNumberFormat="1" applyFont="1" applyFill="1" applyBorder="1" applyAlignment="1">
      <alignment horizontal="center" vertical="center" wrapText="1"/>
    </xf>
    <xf numFmtId="165" fontId="40" fillId="0" borderId="1" xfId="7" applyNumberFormat="1" applyFont="1" applyFill="1" applyBorder="1" applyAlignment="1">
      <alignment vertical="center" wrapText="1"/>
    </xf>
    <xf numFmtId="165" fontId="40" fillId="0" borderId="11" xfId="7" applyNumberFormat="1" applyFont="1" applyFill="1" applyBorder="1" applyAlignment="1">
      <alignment horizontal="center" vertical="center" wrapText="1"/>
    </xf>
    <xf numFmtId="166" fontId="40" fillId="0" borderId="15" xfId="7" applyNumberFormat="1" applyFont="1" applyFill="1" applyBorder="1" applyAlignment="1">
      <alignment horizontal="center" vertical="center" wrapText="1"/>
    </xf>
    <xf numFmtId="166" fontId="40" fillId="0" borderId="1" xfId="7" applyNumberFormat="1" applyFont="1" applyFill="1" applyBorder="1" applyAlignment="1">
      <alignment horizontal="center" vertical="center" wrapText="1"/>
    </xf>
    <xf numFmtId="166" fontId="40" fillId="0" borderId="3" xfId="7" applyNumberFormat="1" applyFont="1" applyFill="1" applyBorder="1" applyAlignment="1">
      <alignment horizontal="center" vertical="center" wrapText="1"/>
    </xf>
    <xf numFmtId="0" fontId="42" fillId="0" borderId="10" xfId="0" applyFont="1" applyBorder="1" applyAlignment="1">
      <alignment horizontal="left" vertical="center" wrapText="1"/>
    </xf>
    <xf numFmtId="0" fontId="42" fillId="0" borderId="10" xfId="0" applyFont="1" applyBorder="1" applyAlignment="1">
      <alignment horizontal="center" vertical="center" wrapText="1"/>
    </xf>
    <xf numFmtId="166" fontId="42" fillId="0" borderId="10" xfId="7" applyNumberFormat="1" applyFont="1" applyFill="1" applyBorder="1" applyAlignment="1">
      <alignment horizontal="center" vertical="center" wrapText="1"/>
    </xf>
    <xf numFmtId="166" fontId="40" fillId="0" borderId="15" xfId="7" applyNumberFormat="1" applyFont="1" applyFill="1" applyBorder="1" applyAlignment="1">
      <alignment vertical="center" wrapText="1"/>
    </xf>
    <xf numFmtId="166" fontId="40" fillId="0" borderId="1" xfId="7" applyNumberFormat="1" applyFont="1" applyFill="1" applyBorder="1" applyAlignment="1">
      <alignment vertical="center" wrapText="1"/>
    </xf>
    <xf numFmtId="0" fontId="41" fillId="0" borderId="79" xfId="0" applyFont="1" applyBorder="1" applyAlignment="1">
      <alignment vertical="center" wrapText="1"/>
    </xf>
    <xf numFmtId="0" fontId="41" fillId="0" borderId="80" xfId="0" applyFont="1" applyBorder="1" applyAlignment="1">
      <alignment vertical="center" wrapText="1"/>
    </xf>
    <xf numFmtId="0" fontId="40" fillId="0" borderId="19" xfId="0" applyFont="1" applyBorder="1" applyAlignment="1">
      <alignment vertical="center" wrapText="1"/>
    </xf>
    <xf numFmtId="0" fontId="40" fillId="0" borderId="19" xfId="0" applyFont="1" applyBorder="1" applyAlignment="1">
      <alignment horizontal="left" vertical="center" wrapText="1"/>
    </xf>
    <xf numFmtId="0" fontId="45" fillId="0" borderId="19" xfId="0" applyFont="1" applyBorder="1" applyAlignment="1">
      <alignment horizontal="center" vertical="center" wrapText="1"/>
    </xf>
    <xf numFmtId="43" fontId="40" fillId="6" borderId="19" xfId="7" applyFont="1" applyFill="1" applyBorder="1" applyAlignment="1">
      <alignment horizontal="center" vertical="center" wrapText="1"/>
    </xf>
    <xf numFmtId="166" fontId="40" fillId="0" borderId="19" xfId="7" applyNumberFormat="1" applyFont="1" applyFill="1" applyBorder="1" applyAlignment="1">
      <alignment horizontal="center" vertical="center" wrapText="1"/>
    </xf>
    <xf numFmtId="0" fontId="40" fillId="0" borderId="10" xfId="0" applyFont="1" applyBorder="1" applyAlignment="1">
      <alignment vertical="center" wrapText="1"/>
    </xf>
    <xf numFmtId="0" fontId="45" fillId="0" borderId="10" xfId="0" applyFont="1" applyBorder="1" applyAlignment="1">
      <alignment horizontal="left" vertical="center" wrapText="1"/>
    </xf>
    <xf numFmtId="166" fontId="42" fillId="0" borderId="68" xfId="7" applyNumberFormat="1" applyFont="1" applyFill="1" applyBorder="1" applyAlignment="1">
      <alignment horizontal="center" vertical="center" wrapText="1"/>
    </xf>
    <xf numFmtId="0" fontId="41" fillId="0" borderId="81" xfId="0" applyFont="1" applyBorder="1" applyAlignment="1">
      <alignment vertical="center" wrapText="1"/>
    </xf>
    <xf numFmtId="0" fontId="40" fillId="0" borderId="7" xfId="0" applyFont="1" applyBorder="1" applyAlignment="1">
      <alignment horizontal="left" vertical="center" wrapText="1"/>
    </xf>
    <xf numFmtId="166" fontId="40" fillId="0" borderId="7" xfId="7" applyNumberFormat="1" applyFont="1" applyFill="1" applyBorder="1" applyAlignment="1">
      <alignment horizontal="center" vertical="center" wrapText="1"/>
    </xf>
    <xf numFmtId="0" fontId="43" fillId="0" borderId="1" xfId="0" applyFont="1" applyBorder="1" applyAlignment="1">
      <alignment horizontal="center" vertical="center" wrapText="1"/>
    </xf>
    <xf numFmtId="166" fontId="43" fillId="0" borderId="1" xfId="7" applyNumberFormat="1" applyFont="1" applyFill="1" applyBorder="1" applyAlignment="1">
      <alignment horizontal="center" vertical="center" wrapText="1"/>
    </xf>
    <xf numFmtId="166" fontId="43" fillId="0" borderId="1" xfId="7" applyNumberFormat="1" applyFont="1" applyFill="1" applyBorder="1" applyAlignment="1">
      <alignment horizontal="right" vertical="center" wrapText="1"/>
    </xf>
    <xf numFmtId="166" fontId="42" fillId="0" borderId="39" xfId="7" applyNumberFormat="1" applyFont="1" applyFill="1" applyBorder="1" applyAlignment="1">
      <alignment horizontal="center" vertical="center" wrapText="1"/>
    </xf>
    <xf numFmtId="166" fontId="40" fillId="0" borderId="7" xfId="7" applyNumberFormat="1" applyFont="1" applyFill="1" applyBorder="1" applyAlignment="1">
      <alignment horizontal="right" vertical="center" wrapText="1"/>
    </xf>
    <xf numFmtId="0" fontId="40" fillId="0" borderId="19" xfId="0" applyFont="1" applyBorder="1" applyAlignment="1">
      <alignment horizontal="center" vertical="center" wrapText="1"/>
    </xf>
    <xf numFmtId="0" fontId="40" fillId="0" borderId="83" xfId="0" applyFont="1" applyBorder="1" applyAlignment="1">
      <alignment vertical="center" wrapText="1"/>
    </xf>
    <xf numFmtId="0" fontId="40" fillId="0" borderId="40" xfId="0" applyFont="1" applyBorder="1" applyAlignment="1">
      <alignment vertical="center" wrapText="1"/>
    </xf>
    <xf numFmtId="43" fontId="40" fillId="0" borderId="15" xfId="7" applyFont="1" applyFill="1" applyBorder="1" applyAlignment="1">
      <alignment horizontal="center" vertical="center" wrapText="1"/>
    </xf>
    <xf numFmtId="43" fontId="40" fillId="0" borderId="1" xfId="7" applyFont="1" applyFill="1" applyBorder="1" applyAlignment="1">
      <alignment horizontal="center" vertical="center" wrapText="1"/>
    </xf>
    <xf numFmtId="43" fontId="40" fillId="0" borderId="11" xfId="7" applyFont="1" applyFill="1" applyBorder="1" applyAlignment="1">
      <alignment horizontal="center" vertical="center" wrapText="1"/>
    </xf>
    <xf numFmtId="0" fontId="42" fillId="0" borderId="23" xfId="0" applyFont="1" applyBorder="1" applyAlignment="1">
      <alignment horizontal="left" vertical="center" wrapText="1"/>
    </xf>
    <xf numFmtId="0" fontId="42" fillId="0" borderId="7" xfId="0" applyFont="1" applyBorder="1" applyAlignment="1">
      <alignment horizontal="center" vertical="center" wrapText="1"/>
    </xf>
    <xf numFmtId="166" fontId="42" fillId="0" borderId="23" xfId="7" applyNumberFormat="1" applyFont="1" applyFill="1" applyBorder="1" applyAlignment="1">
      <alignment horizontal="center" vertical="center" wrapText="1"/>
    </xf>
    <xf numFmtId="0" fontId="40" fillId="0" borderId="22" xfId="0" applyFont="1" applyBorder="1" applyAlignment="1">
      <alignment horizontal="left" vertical="center" wrapText="1"/>
    </xf>
    <xf numFmtId="0" fontId="40" fillId="0" borderId="22" xfId="0" applyFont="1" applyBorder="1" applyAlignment="1">
      <alignment horizontal="center" vertical="center" wrapText="1"/>
    </xf>
    <xf numFmtId="43" fontId="40" fillId="0" borderId="7" xfId="7" applyFont="1" applyFill="1" applyBorder="1" applyAlignment="1">
      <alignment horizontal="center" vertical="center" wrapText="1"/>
    </xf>
    <xf numFmtId="43" fontId="40" fillId="0" borderId="3" xfId="7" applyFont="1" applyFill="1" applyBorder="1" applyAlignment="1">
      <alignment horizontal="center" vertical="center" wrapText="1"/>
    </xf>
    <xf numFmtId="0" fontId="42" fillId="0" borderId="6" xfId="0" applyFont="1" applyBorder="1" applyAlignment="1">
      <alignment horizontal="left" vertical="center" wrapText="1"/>
    </xf>
    <xf numFmtId="0" fontId="42" fillId="0" borderId="6" xfId="0" applyFont="1" applyBorder="1" applyAlignment="1">
      <alignment horizontal="center" vertical="center" wrapText="1"/>
    </xf>
    <xf numFmtId="0" fontId="40" fillId="0" borderId="4" xfId="0" applyFont="1" applyBorder="1" applyAlignment="1">
      <alignment horizontal="left" vertical="center" wrapText="1"/>
    </xf>
    <xf numFmtId="0" fontId="40" fillId="0" borderId="0" xfId="0" applyFont="1" applyAlignment="1">
      <alignment vertical="center" wrapText="1"/>
    </xf>
    <xf numFmtId="0" fontId="41" fillId="0" borderId="0" xfId="0" applyFont="1" applyAlignment="1">
      <alignment horizontal="left" vertical="center" wrapText="1"/>
    </xf>
    <xf numFmtId="0" fontId="41" fillId="0" borderId="0" xfId="0" applyFont="1" applyAlignment="1">
      <alignment horizontal="center" vertical="center" wrapText="1"/>
    </xf>
    <xf numFmtId="0" fontId="46" fillId="2" borderId="0" xfId="0" applyFont="1" applyFill="1" applyAlignment="1">
      <alignment vertical="center" wrapText="1"/>
    </xf>
    <xf numFmtId="0" fontId="41" fillId="0" borderId="0" xfId="0" applyFont="1" applyBorder="1" applyAlignment="1">
      <alignment vertical="center" wrapText="1"/>
    </xf>
    <xf numFmtId="0" fontId="40" fillId="0" borderId="7" xfId="0" applyFont="1" applyFill="1" applyBorder="1" applyAlignment="1">
      <alignment horizontal="left" vertical="center" wrapText="1"/>
    </xf>
    <xf numFmtId="0" fontId="40" fillId="0" borderId="7" xfId="0" applyFont="1" applyFill="1" applyBorder="1" applyAlignment="1">
      <alignment horizontal="center" vertical="center" wrapText="1"/>
    </xf>
    <xf numFmtId="0" fontId="40" fillId="0" borderId="3" xfId="0" applyFont="1" applyFill="1" applyBorder="1" applyAlignment="1">
      <alignment horizontal="left" vertical="center" wrapText="1"/>
    </xf>
    <xf numFmtId="0" fontId="40" fillId="0" borderId="3" xfId="0" applyFont="1" applyFill="1" applyBorder="1" applyAlignment="1">
      <alignment horizontal="center" vertical="center" wrapText="1"/>
    </xf>
    <xf numFmtId="0" fontId="42" fillId="0" borderId="10" xfId="0" applyFont="1" applyFill="1" applyBorder="1" applyAlignment="1">
      <alignment horizontal="left" vertical="center" wrapText="1"/>
    </xf>
    <xf numFmtId="0" fontId="42" fillId="0" borderId="10" xfId="0" applyFont="1" applyFill="1" applyBorder="1" applyAlignment="1">
      <alignment horizontal="center" vertical="center" wrapText="1"/>
    </xf>
    <xf numFmtId="166" fontId="42" fillId="0" borderId="10" xfId="7" applyNumberFormat="1" applyFont="1" applyFill="1" applyBorder="1" applyAlignment="1">
      <alignment horizontal="right" vertical="center" wrapText="1"/>
    </xf>
    <xf numFmtId="0" fontId="40" fillId="0" borderId="1" xfId="0" applyFont="1" applyFill="1" applyBorder="1" applyAlignment="1">
      <alignment horizontal="left" vertical="center" wrapText="1"/>
    </xf>
    <xf numFmtId="0" fontId="40" fillId="0" borderId="1" xfId="0" applyFont="1" applyFill="1" applyBorder="1" applyAlignment="1">
      <alignment horizontal="center" vertical="center" wrapText="1"/>
    </xf>
    <xf numFmtId="0" fontId="40" fillId="0" borderId="13" xfId="0" applyFont="1" applyBorder="1" applyAlignment="1">
      <alignment vertical="center" wrapText="1"/>
    </xf>
    <xf numFmtId="0" fontId="40" fillId="0" borderId="99" xfId="0" applyFont="1" applyBorder="1" applyAlignment="1">
      <alignment vertical="center" wrapText="1"/>
    </xf>
    <xf numFmtId="0" fontId="12" fillId="3" borderId="53" xfId="0" applyFont="1" applyFill="1" applyBorder="1" applyAlignment="1">
      <alignment vertical="center" wrapText="1"/>
    </xf>
    <xf numFmtId="0" fontId="12" fillId="3" borderId="34" xfId="0" applyFont="1" applyFill="1" applyBorder="1" applyAlignment="1">
      <alignment vertical="center" wrapText="1"/>
    </xf>
    <xf numFmtId="0" fontId="46" fillId="0" borderId="0" xfId="0" applyFont="1" applyAlignment="1">
      <alignment vertical="center" wrapText="1"/>
    </xf>
    <xf numFmtId="0" fontId="45" fillId="0" borderId="15" xfId="0" applyFont="1" applyBorder="1" applyAlignment="1">
      <alignment horizontal="center" vertical="center" wrapText="1"/>
    </xf>
    <xf numFmtId="43" fontId="45" fillId="0" borderId="15" xfId="7" applyFont="1" applyFill="1" applyBorder="1" applyAlignment="1">
      <alignment horizontal="center" vertical="center" wrapText="1"/>
    </xf>
    <xf numFmtId="0" fontId="45" fillId="0" borderId="5" xfId="0" applyFont="1" applyBorder="1" applyAlignment="1">
      <alignment horizontal="center" vertical="center" wrapText="1"/>
    </xf>
    <xf numFmtId="43" fontId="45" fillId="0" borderId="5" xfId="7" applyFont="1" applyFill="1" applyBorder="1" applyAlignment="1">
      <alignment horizontal="center" vertical="center" wrapText="1"/>
    </xf>
    <xf numFmtId="0" fontId="45" fillId="0" borderId="4" xfId="0" applyFont="1" applyBorder="1" applyAlignment="1">
      <alignment horizontal="center" vertical="center" wrapText="1"/>
    </xf>
    <xf numFmtId="43" fontId="45" fillId="0" borderId="4" xfId="7" applyFont="1" applyFill="1" applyBorder="1" applyAlignment="1">
      <alignment horizontal="center" vertical="center" wrapText="1"/>
    </xf>
    <xf numFmtId="0" fontId="45" fillId="0" borderId="3" xfId="0" applyFont="1" applyBorder="1" applyAlignment="1">
      <alignment horizontal="center" vertical="center" wrapText="1"/>
    </xf>
    <xf numFmtId="43" fontId="45" fillId="0" borderId="3" xfId="7" applyFont="1" applyFill="1" applyBorder="1" applyAlignment="1">
      <alignment horizontal="center" vertical="center" wrapText="1"/>
    </xf>
    <xf numFmtId="0" fontId="45" fillId="0" borderId="10" xfId="0" applyFont="1" applyBorder="1" applyAlignment="1">
      <alignment horizontal="center" vertical="center" wrapText="1"/>
    </xf>
    <xf numFmtId="43" fontId="45" fillId="0" borderId="10" xfId="7" applyFont="1" applyFill="1" applyBorder="1" applyAlignment="1">
      <alignment horizontal="center" vertical="center" wrapText="1"/>
    </xf>
    <xf numFmtId="0" fontId="40" fillId="0" borderId="5" xfId="0" applyFont="1" applyBorder="1" applyAlignment="1">
      <alignment horizontal="center" vertical="center" wrapText="1"/>
    </xf>
    <xf numFmtId="166" fontId="40" fillId="0" borderId="5" xfId="7" applyNumberFormat="1" applyFont="1" applyFill="1" applyBorder="1" applyAlignment="1">
      <alignment horizontal="center" vertical="center" wrapText="1"/>
    </xf>
    <xf numFmtId="166" fontId="40" fillId="0" borderId="5" xfId="7" applyNumberFormat="1" applyFont="1" applyFill="1" applyBorder="1" applyAlignment="1">
      <alignment vertical="center" wrapText="1"/>
    </xf>
    <xf numFmtId="166" fontId="42" fillId="0" borderId="105" xfId="7" applyNumberFormat="1" applyFont="1" applyFill="1" applyBorder="1" applyAlignment="1">
      <alignment horizontal="center" vertical="center" wrapText="1"/>
    </xf>
    <xf numFmtId="0" fontId="40" fillId="0" borderId="39" xfId="0" applyFont="1" applyBorder="1" applyAlignment="1">
      <alignment horizontal="left" vertical="center" wrapText="1"/>
    </xf>
    <xf numFmtId="0" fontId="40" fillId="0" borderId="39" xfId="0" applyFont="1" applyBorder="1" applyAlignment="1">
      <alignment horizontal="center" vertical="center" wrapText="1"/>
    </xf>
    <xf numFmtId="166" fontId="40" fillId="0" borderId="39" xfId="7" applyNumberFormat="1" applyFont="1" applyFill="1" applyBorder="1" applyAlignment="1">
      <alignment horizontal="center" vertical="center" wrapText="1"/>
    </xf>
    <xf numFmtId="0" fontId="43" fillId="0" borderId="1" xfId="0" applyFont="1" applyBorder="1" applyAlignment="1">
      <alignment horizontal="left" vertical="center" wrapText="1" indent="1"/>
    </xf>
    <xf numFmtId="0" fontId="43" fillId="0" borderId="1" xfId="0" applyFont="1" applyBorder="1" applyAlignment="1">
      <alignment horizontal="left" vertical="center" indent="1"/>
    </xf>
    <xf numFmtId="166" fontId="40" fillId="0" borderId="1" xfId="7" applyNumberFormat="1" applyFont="1" applyFill="1" applyBorder="1" applyAlignment="1">
      <alignment horizontal="right" vertical="center" wrapText="1" indent="1"/>
    </xf>
    <xf numFmtId="166" fontId="40" fillId="0" borderId="3" xfId="7" applyNumberFormat="1" applyFont="1" applyFill="1" applyBorder="1" applyAlignment="1">
      <alignment horizontal="right" vertical="center" wrapText="1" indent="1"/>
    </xf>
    <xf numFmtId="166" fontId="40" fillId="0" borderId="22" xfId="7" applyNumberFormat="1" applyFont="1" applyFill="1" applyBorder="1" applyAlignment="1">
      <alignment horizontal="center" vertical="center" wrapText="1"/>
    </xf>
    <xf numFmtId="166" fontId="42" fillId="0" borderId="6" xfId="7" applyNumberFormat="1" applyFont="1" applyFill="1" applyBorder="1" applyAlignment="1">
      <alignment horizontal="center" vertical="center" wrapText="1"/>
    </xf>
    <xf numFmtId="0" fontId="24" fillId="0" borderId="39" xfId="0" applyFont="1" applyBorder="1" applyAlignment="1">
      <alignment vertical="center" wrapText="1"/>
    </xf>
    <xf numFmtId="0" fontId="4" fillId="0" borderId="56" xfId="0" applyFont="1" applyBorder="1" applyAlignment="1">
      <alignment vertical="center" wrapText="1"/>
    </xf>
    <xf numFmtId="0" fontId="24" fillId="0" borderId="0" xfId="0" applyFont="1" applyBorder="1" applyAlignment="1">
      <alignment vertical="center" wrapText="1"/>
    </xf>
    <xf numFmtId="0" fontId="30" fillId="0" borderId="0" xfId="0" applyFont="1" applyAlignment="1">
      <alignment vertical="center"/>
    </xf>
    <xf numFmtId="0" fontId="49" fillId="0" borderId="0" xfId="0" applyFont="1" applyAlignment="1">
      <alignment vertical="center"/>
    </xf>
    <xf numFmtId="0" fontId="12" fillId="7" borderId="107" xfId="0" applyFont="1" applyFill="1" applyBorder="1" applyAlignment="1">
      <alignment horizontal="center" vertical="center" wrapText="1"/>
    </xf>
    <xf numFmtId="0" fontId="42" fillId="0" borderId="39" xfId="0" applyFont="1" applyBorder="1" applyAlignment="1">
      <alignment vertical="center" wrapText="1"/>
    </xf>
    <xf numFmtId="0" fontId="40" fillId="0" borderId="42" xfId="0" applyFont="1" applyBorder="1" applyAlignment="1">
      <alignment vertical="center" wrapText="1"/>
    </xf>
    <xf numFmtId="0" fontId="40" fillId="0" borderId="42" xfId="0" applyFont="1" applyBorder="1" applyAlignment="1">
      <alignment horizontal="left" vertical="center" wrapText="1"/>
    </xf>
    <xf numFmtId="0" fontId="40" fillId="0" borderId="42" xfId="0" applyFont="1" applyBorder="1" applyAlignment="1">
      <alignment horizontal="center" vertical="center" wrapText="1"/>
    </xf>
    <xf numFmtId="166" fontId="40" fillId="0" borderId="42" xfId="7" applyNumberFormat="1" applyFont="1" applyFill="1" applyBorder="1" applyAlignment="1">
      <alignment horizontal="center" vertical="center" wrapText="1"/>
    </xf>
    <xf numFmtId="0" fontId="40" fillId="0" borderId="83" xfId="0" applyFont="1" applyBorder="1" applyAlignment="1">
      <alignment horizontal="left" vertical="center" wrapText="1"/>
    </xf>
    <xf numFmtId="0" fontId="40" fillId="0" borderId="40" xfId="0" applyFont="1" applyBorder="1" applyAlignment="1">
      <alignment horizontal="left" vertical="center" wrapText="1"/>
    </xf>
    <xf numFmtId="0" fontId="35" fillId="0" borderId="0" xfId="0" applyFont="1" applyAlignment="1">
      <alignment vertical="center" wrapText="1"/>
    </xf>
    <xf numFmtId="0" fontId="40" fillId="0" borderId="10" xfId="0" applyFont="1" applyBorder="1" applyAlignment="1">
      <alignment horizontal="center" vertical="center"/>
    </xf>
    <xf numFmtId="166" fontId="40" fillId="0" borderId="10" xfId="7" applyNumberFormat="1" applyFont="1" applyFill="1" applyBorder="1" applyAlignment="1">
      <alignment horizontal="center" vertical="center"/>
    </xf>
    <xf numFmtId="166" fontId="40" fillId="0" borderId="13" xfId="7" applyNumberFormat="1" applyFont="1" applyFill="1" applyBorder="1" applyAlignment="1">
      <alignment horizontal="left" vertical="center" wrapText="1"/>
    </xf>
    <xf numFmtId="166" fontId="40" fillId="0" borderId="10" xfId="7" applyNumberFormat="1" applyFont="1" applyFill="1" applyBorder="1" applyAlignment="1">
      <alignment horizontal="left" vertical="center" wrapText="1"/>
    </xf>
    <xf numFmtId="166" fontId="40" fillId="0" borderId="40" xfId="7" applyNumberFormat="1" applyFont="1" applyFill="1" applyBorder="1" applyAlignment="1">
      <alignment horizontal="left" vertical="center" wrapText="1"/>
    </xf>
    <xf numFmtId="166" fontId="40" fillId="0" borderId="99" xfId="7" applyNumberFormat="1" applyFont="1" applyFill="1" applyBorder="1" applyAlignment="1">
      <alignment horizontal="left" vertical="center" wrapText="1"/>
    </xf>
    <xf numFmtId="166" fontId="40" fillId="0" borderId="15" xfId="7" applyNumberFormat="1" applyFont="1" applyFill="1" applyBorder="1" applyAlignment="1">
      <alignment horizontal="center" vertical="center"/>
    </xf>
    <xf numFmtId="166" fontId="40" fillId="0" borderId="1" xfId="7" applyNumberFormat="1" applyFont="1" applyFill="1" applyBorder="1" applyAlignment="1">
      <alignment horizontal="center" vertical="center"/>
    </xf>
    <xf numFmtId="166" fontId="40" fillId="0" borderId="1" xfId="7" applyNumberFormat="1" applyFont="1" applyFill="1" applyBorder="1" applyAlignment="1">
      <alignment horizontal="right" vertical="center"/>
    </xf>
    <xf numFmtId="166" fontId="5" fillId="0" borderId="1" xfId="7" applyNumberFormat="1" applyFont="1" applyFill="1" applyBorder="1" applyAlignment="1">
      <alignment horizontal="left" vertical="center" wrapText="1"/>
    </xf>
    <xf numFmtId="0" fontId="48" fillId="0" borderId="0" xfId="0" applyFont="1" applyAlignment="1">
      <alignment vertical="center" wrapText="1"/>
    </xf>
    <xf numFmtId="0" fontId="0" fillId="0" borderId="12" xfId="0" applyBorder="1" applyAlignment="1">
      <alignment horizontal="center" vertical="center" wrapText="1"/>
    </xf>
    <xf numFmtId="0" fontId="12" fillId="3" borderId="14" xfId="0" applyFont="1" applyFill="1" applyBorder="1" applyAlignment="1">
      <alignment vertical="center" wrapText="1"/>
    </xf>
    <xf numFmtId="0" fontId="12" fillId="3" borderId="14" xfId="0" applyFont="1" applyFill="1" applyBorder="1" applyAlignment="1">
      <alignment horizontal="center" vertical="center" wrapText="1"/>
    </xf>
    <xf numFmtId="0" fontId="40" fillId="0" borderId="10" xfId="0" applyFont="1" applyBorder="1" applyAlignment="1">
      <alignment horizontal="left" vertical="center" wrapText="1"/>
    </xf>
    <xf numFmtId="0" fontId="40" fillId="0" borderId="10" xfId="0" applyFont="1" applyBorder="1" applyAlignment="1">
      <alignment horizontal="center" vertical="center" wrapText="1"/>
    </xf>
    <xf numFmtId="166" fontId="40" fillId="0" borderId="10" xfId="7" applyNumberFormat="1" applyFont="1" applyFill="1" applyBorder="1" applyAlignment="1">
      <alignment horizontal="center" vertical="center" wrapText="1"/>
    </xf>
    <xf numFmtId="166" fontId="40" fillId="0" borderId="13" xfId="7" applyNumberFormat="1" applyFont="1" applyFill="1" applyBorder="1" applyAlignment="1">
      <alignment horizontal="center" vertical="center" wrapText="1"/>
    </xf>
    <xf numFmtId="166" fontId="40" fillId="0" borderId="10" xfId="7" applyNumberFormat="1" applyFont="1" applyFill="1" applyBorder="1" applyAlignment="1">
      <alignment horizontal="right" vertical="center" wrapText="1"/>
    </xf>
    <xf numFmtId="0" fontId="11" fillId="0" borderId="0" xfId="0" applyFont="1" applyAlignment="1">
      <alignment vertical="center" wrapText="1"/>
    </xf>
    <xf numFmtId="0" fontId="40" fillId="0" borderId="84" xfId="0" applyFont="1" applyBorder="1" applyAlignment="1">
      <alignment horizontal="left" vertical="center" wrapText="1"/>
    </xf>
    <xf numFmtId="0" fontId="40" fillId="0" borderId="85" xfId="0" applyFont="1" applyBorder="1" applyAlignment="1">
      <alignment horizontal="left" vertical="center" wrapText="1"/>
    </xf>
    <xf numFmtId="0" fontId="27" fillId="0" borderId="53" xfId="0" applyFont="1" applyBorder="1" applyAlignment="1">
      <alignment vertical="center" wrapText="1"/>
    </xf>
    <xf numFmtId="3" fontId="4" fillId="0" borderId="0" xfId="0" applyNumberFormat="1" applyFont="1" applyAlignment="1">
      <alignment vertical="center" wrapText="1"/>
    </xf>
    <xf numFmtId="0" fontId="6" fillId="0" borderId="0" xfId="0" applyFont="1" applyAlignment="1">
      <alignment horizontal="right" vertical="center" wrapText="1"/>
    </xf>
    <xf numFmtId="0" fontId="7" fillId="0" borderId="0" xfId="0" applyFont="1" applyAlignment="1">
      <alignment vertical="center" wrapText="1"/>
    </xf>
    <xf numFmtId="0" fontId="4" fillId="0" borderId="86" xfId="0" applyFont="1" applyBorder="1" applyAlignment="1">
      <alignment vertical="center" wrapText="1"/>
    </xf>
    <xf numFmtId="0" fontId="4" fillId="0" borderId="20" xfId="0" applyFont="1" applyBorder="1" applyAlignment="1">
      <alignment vertical="center" wrapText="1"/>
    </xf>
    <xf numFmtId="0" fontId="4" fillId="0" borderId="56" xfId="0" applyFont="1" applyBorder="1" applyAlignment="1">
      <alignment horizontal="left" vertical="center" wrapText="1"/>
    </xf>
    <xf numFmtId="0" fontId="4" fillId="0" borderId="87" xfId="0" applyFont="1" applyBorder="1" applyAlignment="1">
      <alignment horizontal="center" vertical="center" wrapText="1"/>
    </xf>
    <xf numFmtId="0" fontId="4" fillId="0" borderId="55" xfId="0" applyFont="1" applyBorder="1" applyAlignment="1">
      <alignment horizontal="center" vertical="center" wrapText="1"/>
    </xf>
    <xf numFmtId="166" fontId="4" fillId="0" borderId="1" xfId="7" applyNumberFormat="1" applyFont="1" applyFill="1" applyBorder="1" applyAlignment="1">
      <alignment horizontal="left" vertical="center" wrapText="1"/>
    </xf>
    <xf numFmtId="0" fontId="4" fillId="0" borderId="86" xfId="0" applyFont="1" applyBorder="1" applyAlignment="1">
      <alignment horizontal="center" vertical="center" wrapText="1"/>
    </xf>
    <xf numFmtId="0" fontId="0" fillId="0" borderId="67" xfId="0" applyBorder="1" applyAlignment="1">
      <alignment vertical="center" wrapText="1"/>
    </xf>
    <xf numFmtId="0" fontId="4" fillId="0" borderId="88" xfId="0" applyFont="1" applyBorder="1" applyAlignment="1">
      <alignment horizontal="center" vertical="center" wrapText="1"/>
    </xf>
    <xf numFmtId="0" fontId="0" fillId="0" borderId="64" xfId="0" applyBorder="1" applyAlignment="1">
      <alignment vertical="center" wrapText="1"/>
    </xf>
    <xf numFmtId="0" fontId="4" fillId="0" borderId="90" xfId="0" applyFont="1" applyBorder="1" applyAlignment="1">
      <alignment horizontal="center" vertical="center" wrapText="1"/>
    </xf>
    <xf numFmtId="0" fontId="36" fillId="0" borderId="15" xfId="0" applyFont="1" applyBorder="1" applyAlignment="1">
      <alignment horizontal="left" vertical="center" wrapText="1"/>
    </xf>
    <xf numFmtId="166" fontId="17" fillId="0" borderId="7" xfId="7" applyNumberFormat="1" applyFont="1" applyFill="1" applyBorder="1" applyAlignment="1">
      <alignment horizontal="center" vertical="center" wrapText="1"/>
    </xf>
    <xf numFmtId="0" fontId="36" fillId="0" borderId="1" xfId="0" applyFont="1" applyBorder="1" applyAlignment="1">
      <alignment horizontal="left" vertical="center" wrapText="1"/>
    </xf>
    <xf numFmtId="0" fontId="18" fillId="0" borderId="1" xfId="0" applyFont="1" applyBorder="1" applyAlignment="1">
      <alignment horizontal="center" vertical="center" wrapText="1"/>
    </xf>
    <xf numFmtId="166" fontId="17" fillId="0" borderId="1" xfId="7" applyNumberFormat="1" applyFont="1" applyFill="1" applyBorder="1" applyAlignment="1">
      <alignment horizontal="center" vertical="center" wrapText="1"/>
    </xf>
    <xf numFmtId="0" fontId="36" fillId="0" borderId="11" xfId="0" applyFont="1" applyBorder="1" applyAlignment="1">
      <alignment horizontal="left" vertical="center" wrapText="1"/>
    </xf>
    <xf numFmtId="0" fontId="18" fillId="0" borderId="11" xfId="0" applyFont="1" applyBorder="1" applyAlignment="1">
      <alignment horizontal="center" vertical="center" wrapText="1"/>
    </xf>
    <xf numFmtId="166" fontId="17" fillId="0" borderId="11" xfId="7" applyNumberFormat="1" applyFont="1" applyFill="1" applyBorder="1" applyAlignment="1">
      <alignment horizontal="center" vertical="center" wrapText="1"/>
    </xf>
    <xf numFmtId="0" fontId="24" fillId="0" borderId="0" xfId="0" applyFont="1" applyBorder="1" applyAlignment="1">
      <alignment horizontal="left" vertical="center" wrapText="1"/>
    </xf>
    <xf numFmtId="0" fontId="5" fillId="0" borderId="0" xfId="0" applyFont="1" applyBorder="1" applyAlignment="1">
      <alignment horizontal="center" vertical="center" wrapText="1"/>
    </xf>
    <xf numFmtId="166" fontId="5" fillId="0" borderId="0" xfId="7" applyNumberFormat="1" applyFont="1" applyFill="1" applyBorder="1" applyAlignment="1">
      <alignment horizontal="center" vertical="center" wrapText="1"/>
    </xf>
    <xf numFmtId="0" fontId="30" fillId="0" borderId="0" xfId="0" applyFont="1" applyAlignment="1">
      <alignmen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0" fillId="0" borderId="0" xfId="0" applyFont="1" applyBorder="1" applyAlignment="1">
      <alignment vertical="center" wrapText="1"/>
    </xf>
    <xf numFmtId="0" fontId="30" fillId="0" borderId="0" xfId="0" applyFont="1" applyBorder="1" applyAlignment="1">
      <alignment horizontal="left" vertical="center" wrapText="1"/>
    </xf>
    <xf numFmtId="0" fontId="50" fillId="0" borderId="39" xfId="0" applyFont="1" applyBorder="1" applyAlignment="1">
      <alignment horizontal="left" vertical="center" wrapText="1"/>
    </xf>
    <xf numFmtId="0" fontId="50" fillId="0" borderId="95" xfId="0" applyFont="1" applyBorder="1" applyAlignment="1">
      <alignment horizontal="left" vertical="center" wrapText="1"/>
    </xf>
    <xf numFmtId="0" fontId="50" fillId="0" borderId="42" xfId="0" applyFont="1" applyBorder="1" applyAlignment="1">
      <alignment horizontal="left" vertical="center" wrapText="1"/>
    </xf>
    <xf numFmtId="0" fontId="50" fillId="0" borderId="96" xfId="0" applyFont="1" applyBorder="1" applyAlignment="1">
      <alignment horizontal="left" vertical="center" wrapText="1"/>
    </xf>
    <xf numFmtId="166" fontId="5" fillId="0" borderId="41" xfId="7" applyNumberFormat="1" applyFont="1" applyFill="1" applyBorder="1" applyAlignment="1">
      <alignment horizontal="right" vertical="center" wrapText="1"/>
    </xf>
    <xf numFmtId="0" fontId="40" fillId="0" borderId="15" xfId="0" applyFont="1" applyBorder="1" applyAlignment="1">
      <alignment vertical="center" wrapText="1"/>
    </xf>
    <xf numFmtId="0" fontId="40" fillId="0" borderId="1" xfId="0" applyFont="1" applyBorder="1" applyAlignment="1">
      <alignment vertical="center" wrapText="1"/>
    </xf>
    <xf numFmtId="0" fontId="40" fillId="0" borderId="11" xfId="0" applyFont="1" applyBorder="1" applyAlignment="1">
      <alignment vertical="center" wrapText="1"/>
    </xf>
    <xf numFmtId="0" fontId="51" fillId="0" borderId="1" xfId="0" applyFont="1" applyBorder="1" applyAlignment="1">
      <alignment vertical="center"/>
    </xf>
    <xf numFmtId="0" fontId="51" fillId="0" borderId="1" xfId="0" applyFont="1" applyBorder="1" applyAlignment="1">
      <alignment horizontal="center" vertical="center"/>
    </xf>
    <xf numFmtId="165" fontId="40" fillId="0" borderId="1" xfId="7" applyNumberFormat="1" applyFont="1" applyFill="1" applyBorder="1" applyAlignment="1">
      <alignment horizontal="center" vertical="center"/>
    </xf>
    <xf numFmtId="0" fontId="51" fillId="0" borderId="11" xfId="0" applyFont="1" applyBorder="1" applyAlignment="1">
      <alignment vertical="center"/>
    </xf>
    <xf numFmtId="0" fontId="51" fillId="0" borderId="11" xfId="0" applyFont="1" applyBorder="1" applyAlignment="1">
      <alignment horizontal="center" vertical="center"/>
    </xf>
    <xf numFmtId="0" fontId="51" fillId="0" borderId="15" xfId="0" applyFont="1" applyBorder="1" applyAlignment="1">
      <alignment vertical="center"/>
    </xf>
    <xf numFmtId="0" fontId="51" fillId="0" borderId="15" xfId="0" applyFont="1" applyBorder="1" applyAlignment="1">
      <alignment horizontal="center" vertical="center"/>
    </xf>
    <xf numFmtId="165" fontId="40" fillId="0" borderId="7" xfId="7" applyNumberFormat="1" applyFont="1" applyFill="1" applyBorder="1" applyAlignment="1">
      <alignment horizontal="center" vertical="center"/>
    </xf>
    <xf numFmtId="165" fontId="40" fillId="0" borderId="11" xfId="7" applyNumberFormat="1" applyFont="1" applyFill="1" applyBorder="1" applyAlignment="1">
      <alignment horizontal="center" vertical="center"/>
    </xf>
    <xf numFmtId="0" fontId="43" fillId="0" borderId="14" xfId="0" applyFont="1" applyBorder="1" applyAlignment="1">
      <alignment vertical="center" wrapText="1"/>
    </xf>
    <xf numFmtId="0" fontId="43" fillId="0" borderId="14" xfId="0" applyFont="1" applyBorder="1" applyAlignment="1">
      <alignment vertical="center"/>
    </xf>
    <xf numFmtId="0" fontId="43" fillId="0" borderId="14" xfId="0" applyFont="1" applyBorder="1" applyAlignment="1">
      <alignment horizontal="center" vertical="center"/>
    </xf>
    <xf numFmtId="166" fontId="43" fillId="0" borderId="14" xfId="7" applyNumberFormat="1" applyFont="1" applyFill="1" applyBorder="1" applyAlignment="1">
      <alignment horizontal="center" vertical="center"/>
    </xf>
    <xf numFmtId="0" fontId="40" fillId="0" borderId="4" xfId="0" applyFont="1" applyBorder="1" applyAlignment="1">
      <alignment vertical="center"/>
    </xf>
    <xf numFmtId="0" fontId="40" fillId="0" borderId="4" xfId="0" applyFont="1" applyBorder="1" applyAlignment="1">
      <alignment horizontal="center" vertical="center"/>
    </xf>
    <xf numFmtId="166" fontId="40" fillId="0" borderId="4" xfId="7" applyNumberFormat="1" applyFont="1" applyFill="1" applyBorder="1" applyAlignment="1">
      <alignment horizontal="center" vertical="center"/>
    </xf>
    <xf numFmtId="0" fontId="40" fillId="0" borderId="1" xfId="0" applyFont="1" applyBorder="1" applyAlignment="1">
      <alignment vertical="center"/>
    </xf>
    <xf numFmtId="0" fontId="40" fillId="0" borderId="1" xfId="0" applyFont="1" applyBorder="1" applyAlignment="1">
      <alignment horizontal="center" vertical="center"/>
    </xf>
    <xf numFmtId="0" fontId="40" fillId="0" borderId="3" xfId="0" applyFont="1" applyBorder="1" applyAlignment="1">
      <alignment vertical="center"/>
    </xf>
    <xf numFmtId="0" fontId="40" fillId="0" borderId="3" xfId="0" applyFont="1" applyBorder="1" applyAlignment="1">
      <alignment horizontal="center" vertical="center"/>
    </xf>
    <xf numFmtId="166" fontId="40" fillId="0" borderId="3" xfId="7" applyNumberFormat="1" applyFont="1" applyFill="1" applyBorder="1" applyAlignment="1">
      <alignment horizontal="center" vertical="center"/>
    </xf>
    <xf numFmtId="0" fontId="40" fillId="0" borderId="10" xfId="0" applyFont="1" applyBorder="1" applyAlignment="1">
      <alignment vertical="center"/>
    </xf>
    <xf numFmtId="0" fontId="51" fillId="0" borderId="52" xfId="0" applyFont="1" applyBorder="1" applyAlignment="1">
      <alignment horizontal="left" vertical="center"/>
    </xf>
    <xf numFmtId="165" fontId="40" fillId="0" borderId="52" xfId="7" applyNumberFormat="1" applyFont="1" applyFill="1" applyBorder="1" applyAlignment="1">
      <alignment horizontal="center" vertical="center"/>
    </xf>
    <xf numFmtId="165" fontId="40" fillId="0" borderId="56" xfId="7" applyNumberFormat="1" applyFont="1" applyFill="1" applyBorder="1" applyAlignment="1">
      <alignment horizontal="center" vertical="center"/>
    </xf>
    <xf numFmtId="0" fontId="51" fillId="0" borderId="4" xfId="0" applyFont="1" applyBorder="1" applyAlignment="1">
      <alignment horizontal="left" vertical="center"/>
    </xf>
    <xf numFmtId="43" fontId="40" fillId="0" borderId="4" xfId="7" applyFont="1" applyFill="1" applyBorder="1" applyAlignment="1">
      <alignment vertical="center"/>
    </xf>
    <xf numFmtId="0" fontId="51" fillId="0" borderId="3" xfId="0" applyFont="1" applyBorder="1" applyAlignment="1">
      <alignment horizontal="left" vertical="center"/>
    </xf>
    <xf numFmtId="43" fontId="40" fillId="0" borderId="3" xfId="7" applyFont="1" applyFill="1" applyBorder="1" applyAlignment="1">
      <alignment vertical="center"/>
    </xf>
    <xf numFmtId="0" fontId="51" fillId="0" borderId="7" xfId="0" applyFont="1" applyBorder="1" applyAlignment="1">
      <alignment horizontal="left" vertical="center" wrapText="1"/>
    </xf>
    <xf numFmtId="43" fontId="40" fillId="0" borderId="7" xfId="7" applyFont="1" applyFill="1" applyBorder="1" applyAlignment="1">
      <alignment vertical="center"/>
    </xf>
    <xf numFmtId="43" fontId="40" fillId="2" borderId="7" xfId="7" applyFont="1" applyFill="1" applyBorder="1" applyAlignment="1">
      <alignment vertical="center"/>
    </xf>
    <xf numFmtId="0" fontId="40" fillId="0" borderId="61" xfId="0" applyFont="1" applyBorder="1" applyAlignment="1">
      <alignment vertical="center" wrapText="1"/>
    </xf>
    <xf numFmtId="0" fontId="51" fillId="0" borderId="1" xfId="0" applyFont="1" applyBorder="1" applyAlignment="1">
      <alignment horizontal="left" vertical="center" wrapText="1"/>
    </xf>
    <xf numFmtId="43" fontId="40" fillId="0" borderId="1" xfId="7" applyFont="1" applyFill="1" applyBorder="1" applyAlignment="1">
      <alignment vertical="center"/>
    </xf>
    <xf numFmtId="43" fontId="40" fillId="2" borderId="1" xfId="7" applyFont="1" applyFill="1" applyBorder="1" applyAlignment="1">
      <alignment vertical="center"/>
    </xf>
    <xf numFmtId="43" fontId="40" fillId="0" borderId="5" xfId="7" applyFont="1" applyFill="1" applyBorder="1" applyAlignment="1">
      <alignment vertical="center"/>
    </xf>
    <xf numFmtId="43" fontId="40" fillId="2" borderId="5" xfId="7" applyFont="1" applyFill="1" applyBorder="1" applyAlignment="1">
      <alignment vertical="center"/>
    </xf>
    <xf numFmtId="0" fontId="40" fillId="0" borderId="15" xfId="0" applyFont="1" applyBorder="1" applyAlignment="1">
      <alignment horizontal="center" vertical="center"/>
    </xf>
    <xf numFmtId="43" fontId="40" fillId="0" borderId="15" xfId="7" applyFont="1" applyFill="1" applyBorder="1" applyAlignment="1">
      <alignment vertical="center"/>
    </xf>
    <xf numFmtId="43" fontId="40" fillId="2" borderId="15" xfId="7" applyFont="1" applyFill="1" applyBorder="1" applyAlignment="1">
      <alignment vertical="center"/>
    </xf>
    <xf numFmtId="43" fontId="40" fillId="2" borderId="3" xfId="7" applyFont="1" applyFill="1" applyBorder="1" applyAlignment="1">
      <alignment vertical="center"/>
    </xf>
    <xf numFmtId="43" fontId="40" fillId="0" borderId="10" xfId="7" applyFont="1" applyFill="1" applyBorder="1" applyAlignment="1">
      <alignment vertical="center"/>
    </xf>
    <xf numFmtId="43" fontId="40" fillId="2" borderId="10" xfId="7" applyFont="1" applyFill="1" applyBorder="1" applyAlignment="1">
      <alignment vertical="center"/>
    </xf>
    <xf numFmtId="0" fontId="51" fillId="0" borderId="15" xfId="0" applyFont="1" applyBorder="1" applyAlignment="1">
      <alignment horizontal="left" vertical="center"/>
    </xf>
    <xf numFmtId="0" fontId="51" fillId="0" borderId="1" xfId="0" applyFont="1" applyBorder="1" applyAlignment="1">
      <alignment horizontal="left" vertical="center"/>
    </xf>
    <xf numFmtId="0" fontId="51" fillId="0" borderId="10" xfId="0" applyFont="1" applyBorder="1" applyAlignment="1">
      <alignment horizontal="left" vertical="center"/>
    </xf>
    <xf numFmtId="165" fontId="40" fillId="0" borderId="10" xfId="7" applyNumberFormat="1" applyFont="1" applyFill="1" applyBorder="1" applyAlignment="1">
      <alignment horizontal="center" vertical="center"/>
    </xf>
    <xf numFmtId="0" fontId="51" fillId="0" borderId="4" xfId="0" applyFont="1" applyBorder="1" applyAlignment="1">
      <alignment horizontal="left" vertical="center" wrapText="1"/>
    </xf>
    <xf numFmtId="43" fontId="40" fillId="0" borderId="15" xfId="7" applyFont="1" applyFill="1" applyBorder="1" applyAlignment="1">
      <alignment horizontal="center" vertical="center"/>
    </xf>
    <xf numFmtId="43" fontId="40" fillId="0" borderId="1" xfId="7" applyFont="1" applyFill="1" applyBorder="1" applyAlignment="1">
      <alignment horizontal="center" vertical="center"/>
    </xf>
    <xf numFmtId="0" fontId="51" fillId="0" borderId="3" xfId="0" applyFont="1" applyBorder="1" applyAlignment="1">
      <alignment horizontal="left" vertical="center" wrapText="1"/>
    </xf>
    <xf numFmtId="43" fontId="40" fillId="0" borderId="11" xfId="7" applyFont="1" applyFill="1" applyBorder="1" applyAlignment="1">
      <alignment vertical="center"/>
    </xf>
    <xf numFmtId="43" fontId="40" fillId="0" borderId="11" xfId="7" applyFont="1" applyFill="1" applyBorder="1" applyAlignment="1">
      <alignment horizontal="center" vertical="center"/>
    </xf>
    <xf numFmtId="0" fontId="51" fillId="0" borderId="11" xfId="0" applyFont="1" applyBorder="1" applyAlignment="1">
      <alignment horizontal="left" vertical="center" wrapText="1"/>
    </xf>
    <xf numFmtId="0" fontId="40" fillId="0" borderId="0" xfId="0" applyFont="1"/>
    <xf numFmtId="166" fontId="40" fillId="0" borderId="54" xfId="7" applyNumberFormat="1" applyFont="1" applyFill="1" applyBorder="1" applyAlignment="1">
      <alignment horizontal="center" vertical="center"/>
    </xf>
    <xf numFmtId="0" fontId="51" fillId="0" borderId="23" xfId="0" applyFont="1" applyBorder="1" applyAlignment="1">
      <alignment horizontal="left" vertical="center"/>
    </xf>
    <xf numFmtId="166" fontId="40" fillId="0" borderId="23" xfId="7" applyNumberFormat="1" applyFont="1" applyFill="1" applyBorder="1" applyAlignment="1">
      <alignment horizontal="center" vertical="center"/>
    </xf>
    <xf numFmtId="166" fontId="40" fillId="0" borderId="57" xfId="7" applyNumberFormat="1" applyFont="1" applyFill="1" applyBorder="1" applyAlignment="1">
      <alignment horizontal="center" vertical="center"/>
    </xf>
    <xf numFmtId="0" fontId="51" fillId="0" borderId="22" xfId="0" applyFont="1" applyBorder="1" applyAlignment="1">
      <alignment horizontal="left" vertical="center"/>
    </xf>
    <xf numFmtId="166" fontId="40" fillId="0" borderId="22" xfId="7" applyNumberFormat="1" applyFont="1" applyFill="1" applyBorder="1" applyAlignment="1">
      <alignment horizontal="center" vertical="center"/>
    </xf>
    <xf numFmtId="166" fontId="40" fillId="0" borderId="58" xfId="7" applyNumberFormat="1" applyFont="1" applyFill="1" applyBorder="1" applyAlignment="1">
      <alignment horizontal="center" vertical="center"/>
    </xf>
    <xf numFmtId="166" fontId="40" fillId="0" borderId="55" xfId="7" applyNumberFormat="1" applyFont="1" applyFill="1" applyBorder="1" applyAlignment="1">
      <alignment horizontal="center" vertical="center"/>
    </xf>
    <xf numFmtId="0" fontId="51" fillId="0" borderId="21" xfId="0" applyFont="1" applyBorder="1" applyAlignment="1">
      <alignment horizontal="left" vertical="center"/>
    </xf>
    <xf numFmtId="166" fontId="40" fillId="0" borderId="21" xfId="7" applyNumberFormat="1" applyFont="1" applyFill="1" applyBorder="1" applyAlignment="1">
      <alignment horizontal="center" vertical="center"/>
    </xf>
    <xf numFmtId="166" fontId="40" fillId="0" borderId="59" xfId="7" applyNumberFormat="1" applyFont="1" applyFill="1" applyBorder="1" applyAlignment="1">
      <alignment horizontal="center" vertical="center"/>
    </xf>
    <xf numFmtId="0" fontId="51" fillId="0" borderId="7" xfId="0" applyFont="1" applyBorder="1" applyAlignment="1">
      <alignment vertical="center"/>
    </xf>
    <xf numFmtId="166" fontId="40" fillId="0" borderId="7" xfId="7" applyNumberFormat="1" applyFont="1" applyFill="1" applyBorder="1" applyAlignment="1">
      <alignment horizontal="center" vertical="center"/>
    </xf>
    <xf numFmtId="0" fontId="40" fillId="0" borderId="15" xfId="0" applyFont="1" applyBorder="1" applyAlignment="1">
      <alignment vertical="center"/>
    </xf>
    <xf numFmtId="166" fontId="40" fillId="0" borderId="15" xfId="7" applyNumberFormat="1" applyFont="1" applyFill="1" applyBorder="1" applyAlignment="1">
      <alignment vertical="center"/>
    </xf>
    <xf numFmtId="166" fontId="40" fillId="0" borderId="1" xfId="7" applyNumberFormat="1" applyFont="1" applyFill="1" applyBorder="1" applyAlignment="1">
      <alignment vertical="center"/>
    </xf>
    <xf numFmtId="0" fontId="40" fillId="0" borderId="5" xfId="0" applyFont="1" applyBorder="1" applyAlignment="1">
      <alignment vertical="center"/>
    </xf>
    <xf numFmtId="166" fontId="40" fillId="0" borderId="5" xfId="7" applyNumberFormat="1" applyFont="1" applyFill="1" applyBorder="1" applyAlignment="1">
      <alignment vertical="center"/>
    </xf>
    <xf numFmtId="166" fontId="40" fillId="0" borderId="3" xfId="7" applyNumberFormat="1" applyFont="1" applyFill="1" applyBorder="1" applyAlignment="1">
      <alignment vertical="center"/>
    </xf>
    <xf numFmtId="43" fontId="40" fillId="0" borderId="4" xfId="7" applyFont="1" applyFill="1" applyBorder="1" applyAlignment="1">
      <alignment horizontal="right" vertical="center"/>
    </xf>
    <xf numFmtId="166" fontId="40" fillId="0" borderId="4" xfId="7" applyNumberFormat="1" applyFont="1" applyFill="1" applyBorder="1" applyAlignment="1">
      <alignment vertical="center"/>
    </xf>
    <xf numFmtId="43" fontId="40" fillId="0" borderId="1" xfId="7" applyFont="1" applyFill="1" applyBorder="1" applyAlignment="1">
      <alignment horizontal="right" vertical="center"/>
    </xf>
    <xf numFmtId="43" fontId="40" fillId="0" borderId="3" xfId="7" applyFont="1" applyFill="1" applyBorder="1" applyAlignment="1">
      <alignment horizontal="right" vertical="center"/>
    </xf>
    <xf numFmtId="0" fontId="40" fillId="0" borderId="11" xfId="0" applyFont="1" applyBorder="1" applyAlignment="1">
      <alignment vertical="center"/>
    </xf>
    <xf numFmtId="0" fontId="40" fillId="0" borderId="11" xfId="0" applyFont="1" applyBorder="1" applyAlignment="1">
      <alignment horizontal="center" vertical="center"/>
    </xf>
    <xf numFmtId="43" fontId="40" fillId="0" borderId="11" xfId="7" applyFont="1" applyFill="1" applyBorder="1" applyAlignment="1">
      <alignment horizontal="right" vertical="center"/>
    </xf>
    <xf numFmtId="166" fontId="40" fillId="0" borderId="11" xfId="7" applyNumberFormat="1" applyFont="1" applyFill="1" applyBorder="1" applyAlignment="1">
      <alignment vertical="center"/>
    </xf>
    <xf numFmtId="0" fontId="40" fillId="0" borderId="7" xfId="0" applyFont="1" applyBorder="1" applyAlignment="1">
      <alignment horizontal="left" vertical="center"/>
    </xf>
    <xf numFmtId="0" fontId="40" fillId="0" borderId="1" xfId="0" applyFont="1" applyBorder="1" applyAlignment="1">
      <alignment horizontal="left" vertical="center"/>
    </xf>
    <xf numFmtId="0" fontId="40" fillId="0" borderId="3" xfId="0" applyFont="1" applyBorder="1" applyAlignment="1">
      <alignment horizontal="left" vertical="center"/>
    </xf>
    <xf numFmtId="166" fontId="40" fillId="0" borderId="3" xfId="7" applyNumberFormat="1" applyFont="1" applyFill="1" applyBorder="1" applyAlignment="1">
      <alignment horizontal="right" vertical="center"/>
    </xf>
    <xf numFmtId="166" fontId="40" fillId="0" borderId="7" xfId="7" applyNumberFormat="1" applyFont="1" applyFill="1" applyBorder="1" applyAlignment="1">
      <alignment horizontal="right" vertical="center"/>
    </xf>
    <xf numFmtId="166" fontId="40" fillId="0" borderId="7" xfId="7" applyNumberFormat="1" applyFont="1" applyFill="1" applyBorder="1" applyAlignment="1">
      <alignment vertical="center"/>
    </xf>
    <xf numFmtId="0" fontId="40" fillId="0" borderId="4" xfId="0" applyFont="1" applyBorder="1" applyAlignment="1">
      <alignment horizontal="left" vertical="center"/>
    </xf>
    <xf numFmtId="0" fontId="40" fillId="0" borderId="4" xfId="0" applyFont="1" applyBorder="1" applyAlignment="1">
      <alignment horizontal="center" vertical="center" wrapText="1"/>
    </xf>
    <xf numFmtId="166" fontId="40" fillId="0" borderId="4" xfId="7" applyNumberFormat="1" applyFont="1" applyFill="1" applyBorder="1" applyAlignment="1">
      <alignment horizontal="right" vertical="center"/>
    </xf>
    <xf numFmtId="0" fontId="40" fillId="0" borderId="11" xfId="0" applyFont="1" applyBorder="1" applyAlignment="1">
      <alignment horizontal="left" vertical="center"/>
    </xf>
    <xf numFmtId="166" fontId="40" fillId="0" borderId="11" xfId="7" applyNumberFormat="1" applyFont="1" applyFill="1" applyBorder="1" applyAlignment="1">
      <alignment horizontal="right" vertical="center"/>
    </xf>
    <xf numFmtId="0" fontId="40" fillId="0" borderId="41" xfId="0" applyFont="1" applyBorder="1" applyAlignment="1">
      <alignment horizontal="left" vertical="center" wrapText="1"/>
    </xf>
    <xf numFmtId="0" fontId="40" fillId="0" borderId="41" xfId="0" applyFont="1" applyBorder="1" applyAlignment="1">
      <alignment horizontal="left" vertical="center"/>
    </xf>
    <xf numFmtId="0" fontId="40" fillId="0" borderId="41" xfId="0" applyFont="1" applyBorder="1" applyAlignment="1">
      <alignment horizontal="center" vertical="center" wrapText="1"/>
    </xf>
    <xf numFmtId="166" fontId="40" fillId="0" borderId="41" xfId="7" applyNumberFormat="1" applyFont="1" applyFill="1" applyBorder="1" applyAlignment="1">
      <alignment horizontal="right" vertical="center"/>
    </xf>
    <xf numFmtId="166" fontId="40" fillId="0" borderId="41" xfId="7" applyNumberFormat="1" applyFont="1" applyFill="1" applyBorder="1" applyAlignment="1">
      <alignment vertical="center"/>
    </xf>
    <xf numFmtId="0" fontId="40" fillId="0" borderId="5" xfId="0" applyFont="1" applyBorder="1" applyAlignment="1">
      <alignment horizontal="left" vertical="center"/>
    </xf>
    <xf numFmtId="166" fontId="40" fillId="0" borderId="11" xfId="7" applyNumberFormat="1" applyFont="1" applyFill="1" applyBorder="1" applyAlignment="1">
      <alignment horizontal="center" vertical="center"/>
    </xf>
    <xf numFmtId="0" fontId="40" fillId="0" borderId="93" xfId="0" applyFont="1" applyBorder="1" applyAlignment="1">
      <alignment vertical="center" wrapText="1"/>
    </xf>
    <xf numFmtId="165" fontId="40" fillId="0" borderId="1" xfId="7" applyNumberFormat="1" applyFont="1" applyFill="1" applyBorder="1" applyAlignment="1">
      <alignment horizontal="right" vertical="center"/>
    </xf>
    <xf numFmtId="166" fontId="40" fillId="0" borderId="3" xfId="7" applyNumberFormat="1" applyFont="1" applyFill="1" applyBorder="1" applyAlignment="1">
      <alignment horizontal="left" vertical="center"/>
    </xf>
    <xf numFmtId="0" fontId="40" fillId="0" borderId="56" xfId="0" applyFont="1" applyBorder="1" applyAlignment="1">
      <alignment vertical="center" wrapText="1"/>
    </xf>
    <xf numFmtId="165" fontId="40" fillId="0" borderId="15" xfId="7" applyNumberFormat="1" applyFont="1" applyFill="1" applyBorder="1" applyAlignment="1">
      <alignment horizontal="center" vertical="center"/>
    </xf>
    <xf numFmtId="0" fontId="40" fillId="0" borderId="7" xfId="0" applyFont="1" applyBorder="1" applyAlignment="1">
      <alignment horizontal="center" vertical="center"/>
    </xf>
    <xf numFmtId="0" fontId="51" fillId="0" borderId="52" xfId="0" applyFont="1" applyBorder="1" applyAlignment="1">
      <alignment horizontal="center" vertical="center"/>
    </xf>
    <xf numFmtId="0" fontId="40" fillId="0" borderId="103" xfId="0" applyFont="1" applyBorder="1" applyAlignment="1">
      <alignment vertical="center" wrapText="1"/>
    </xf>
    <xf numFmtId="0" fontId="51" fillId="0" borderId="4" xfId="0" applyFont="1" applyBorder="1" applyAlignment="1">
      <alignment horizontal="center" vertical="center"/>
    </xf>
    <xf numFmtId="0" fontId="51" fillId="0" borderId="3" xfId="0" applyFont="1" applyBorder="1" applyAlignment="1">
      <alignment horizontal="center" vertical="center"/>
    </xf>
    <xf numFmtId="0" fontId="51" fillId="0" borderId="7" xfId="0" applyFont="1" applyBorder="1" applyAlignment="1">
      <alignment horizontal="center" vertical="center"/>
    </xf>
    <xf numFmtId="0" fontId="51" fillId="0" borderId="10" xfId="0" applyFont="1" applyBorder="1" applyAlignment="1">
      <alignment horizontal="center" vertical="center"/>
    </xf>
    <xf numFmtId="0" fontId="40" fillId="0" borderId="0" xfId="0" applyFont="1" applyAlignment="1">
      <alignment vertical="center"/>
    </xf>
    <xf numFmtId="0" fontId="51" fillId="0" borderId="23" xfId="0" applyFont="1" applyBorder="1" applyAlignment="1">
      <alignment horizontal="center" vertical="center"/>
    </xf>
    <xf numFmtId="0" fontId="40" fillId="0" borderId="57" xfId="0" applyFont="1" applyBorder="1" applyAlignment="1">
      <alignment vertical="center" wrapText="1"/>
    </xf>
    <xf numFmtId="0" fontId="40" fillId="0" borderId="108" xfId="0" applyFont="1" applyBorder="1" applyAlignment="1">
      <alignment vertical="center" wrapText="1"/>
    </xf>
    <xf numFmtId="0" fontId="51" fillId="0" borderId="22" xfId="0" applyFont="1" applyBorder="1" applyAlignment="1">
      <alignment horizontal="center" vertical="center"/>
    </xf>
    <xf numFmtId="0" fontId="40" fillId="0" borderId="58" xfId="0" applyFont="1" applyBorder="1" applyAlignment="1">
      <alignment vertical="center" wrapText="1"/>
    </xf>
    <xf numFmtId="0" fontId="40" fillId="0" borderId="109" xfId="0" applyFont="1" applyBorder="1" applyAlignment="1">
      <alignment vertical="center" wrapText="1"/>
    </xf>
    <xf numFmtId="0" fontId="40" fillId="0" borderId="55" xfId="0" applyFont="1" applyBorder="1" applyAlignment="1">
      <alignment vertical="center" wrapText="1"/>
    </xf>
    <xf numFmtId="0" fontId="40" fillId="0" borderId="37" xfId="0" applyFont="1" applyBorder="1" applyAlignment="1">
      <alignment vertical="center" wrapText="1"/>
    </xf>
    <xf numFmtId="0" fontId="51" fillId="0" borderId="21" xfId="0" applyFont="1" applyBorder="1" applyAlignment="1">
      <alignment horizontal="center" vertical="center"/>
    </xf>
    <xf numFmtId="0" fontId="40" fillId="0" borderId="59" xfId="0" applyFont="1" applyBorder="1" applyAlignment="1">
      <alignment vertical="center" wrapText="1"/>
    </xf>
    <xf numFmtId="0" fontId="40" fillId="0" borderId="110" xfId="0" applyFont="1" applyBorder="1" applyAlignment="1">
      <alignment vertical="center" wrapText="1"/>
    </xf>
    <xf numFmtId="0" fontId="40" fillId="0" borderId="3" xfId="0" applyFont="1" applyBorder="1" applyAlignment="1">
      <alignment vertical="center" wrapText="1"/>
    </xf>
    <xf numFmtId="0" fontId="12" fillId="3" borderId="111" xfId="0" applyFont="1" applyFill="1" applyBorder="1" applyAlignment="1">
      <alignment horizontal="center" vertical="center"/>
    </xf>
    <xf numFmtId="0" fontId="12" fillId="3" borderId="20" xfId="0" applyFont="1" applyFill="1" applyBorder="1" applyAlignment="1">
      <alignment horizontal="center" vertical="center"/>
    </xf>
    <xf numFmtId="0" fontId="12" fillId="3" borderId="20" xfId="0" applyFont="1" applyFill="1" applyBorder="1" applyAlignment="1">
      <alignment horizontal="center" vertical="center" wrapText="1"/>
    </xf>
    <xf numFmtId="0" fontId="52" fillId="0" borderId="72" xfId="0" applyFont="1" applyBorder="1" applyAlignment="1">
      <alignment vertical="center"/>
    </xf>
    <xf numFmtId="0" fontId="53" fillId="0" borderId="19" xfId="0" applyFont="1" applyBorder="1" applyAlignment="1">
      <alignment horizontal="center" vertical="center"/>
    </xf>
    <xf numFmtId="0" fontId="53" fillId="0" borderId="40" xfId="0" applyFont="1" applyBorder="1" applyAlignment="1">
      <alignment horizontal="center" vertical="center" wrapText="1"/>
    </xf>
    <xf numFmtId="0" fontId="40" fillId="0" borderId="30" xfId="0" applyFont="1" applyBorder="1" applyAlignment="1">
      <alignment vertical="top" wrapText="1"/>
    </xf>
    <xf numFmtId="0" fontId="40" fillId="0" borderId="31" xfId="0" applyFont="1" applyBorder="1" applyAlignment="1">
      <alignment vertical="top" wrapText="1"/>
    </xf>
    <xf numFmtId="0" fontId="40" fillId="0" borderId="29" xfId="0" applyFont="1" applyBorder="1" applyAlignment="1">
      <alignment vertical="top" wrapText="1"/>
    </xf>
    <xf numFmtId="0" fontId="51" fillId="0" borderId="29" xfId="0" applyFont="1" applyBorder="1" applyAlignment="1">
      <alignment vertical="top" wrapText="1"/>
    </xf>
    <xf numFmtId="0" fontId="51" fillId="0" borderId="30" xfId="0" applyFont="1" applyBorder="1" applyAlignment="1">
      <alignment vertical="top" wrapText="1"/>
    </xf>
    <xf numFmtId="0" fontId="51" fillId="0" borderId="31" xfId="0" applyFont="1" applyBorder="1" applyAlignment="1">
      <alignment vertical="top" wrapText="1"/>
    </xf>
    <xf numFmtId="166" fontId="40" fillId="0" borderId="71" xfId="7" applyNumberFormat="1" applyFont="1" applyBorder="1" applyAlignment="1">
      <alignment vertical="center"/>
    </xf>
    <xf numFmtId="166" fontId="40" fillId="0" borderId="7" xfId="7" applyNumberFormat="1" applyFont="1" applyBorder="1" applyAlignment="1">
      <alignment horizontal="right" vertical="center"/>
    </xf>
    <xf numFmtId="166" fontId="40" fillId="0" borderId="36" xfId="7" applyNumberFormat="1" applyFont="1" applyBorder="1" applyAlignment="1">
      <alignment horizontal="right" vertical="center"/>
    </xf>
    <xf numFmtId="166" fontId="40" fillId="0" borderId="69" xfId="7" applyNumberFormat="1" applyFont="1" applyBorder="1" applyAlignment="1">
      <alignment vertical="center"/>
    </xf>
    <xf numFmtId="166" fontId="40" fillId="0" borderId="1" xfId="7" applyNumberFormat="1" applyFont="1" applyBorder="1" applyAlignment="1">
      <alignment horizontal="right" vertical="center"/>
    </xf>
    <xf numFmtId="166" fontId="40" fillId="0" borderId="37" xfId="7" applyNumberFormat="1" applyFont="1" applyBorder="1" applyAlignment="1">
      <alignment horizontal="right" vertical="center"/>
    </xf>
    <xf numFmtId="166" fontId="40" fillId="0" borderId="70" xfId="7" applyNumberFormat="1" applyFont="1" applyBorder="1" applyAlignment="1">
      <alignment vertical="center" wrapText="1"/>
    </xf>
    <xf numFmtId="166" fontId="40" fillId="0" borderId="11" xfId="7" applyNumberFormat="1" applyFont="1" applyBorder="1" applyAlignment="1">
      <alignment horizontal="right" vertical="center"/>
    </xf>
    <xf numFmtId="166" fontId="40" fillId="0" borderId="38" xfId="7" applyNumberFormat="1" applyFont="1" applyBorder="1" applyAlignment="1">
      <alignment horizontal="right" vertical="center"/>
    </xf>
    <xf numFmtId="166" fontId="40" fillId="0" borderId="4" xfId="13" applyNumberFormat="1" applyFont="1" applyFill="1" applyBorder="1" applyAlignment="1">
      <alignment horizontal="center" vertical="center" wrapText="1"/>
    </xf>
    <xf numFmtId="166" fontId="40" fillId="0" borderId="4" xfId="7" applyNumberFormat="1" applyFont="1" applyFill="1" applyBorder="1" applyAlignment="1">
      <alignment horizontal="center" vertical="center" wrapText="1"/>
    </xf>
    <xf numFmtId="166" fontId="40" fillId="0" borderId="1" xfId="13" applyNumberFormat="1" applyFont="1" applyFill="1" applyBorder="1" applyAlignment="1">
      <alignment horizontal="center" vertical="center" wrapText="1"/>
    </xf>
    <xf numFmtId="0" fontId="43" fillId="0" borderId="1" xfId="0" applyFont="1" applyFill="1" applyBorder="1" applyAlignment="1">
      <alignment horizontal="left" vertical="center" indent="1"/>
    </xf>
    <xf numFmtId="0" fontId="40" fillId="0" borderId="10" xfId="0" applyFont="1" applyFill="1" applyBorder="1" applyAlignment="1">
      <alignment vertical="center" wrapText="1"/>
    </xf>
    <xf numFmtId="0" fontId="46" fillId="0" borderId="0" xfId="0" applyFont="1" applyFill="1" applyAlignment="1">
      <alignment vertical="center"/>
    </xf>
    <xf numFmtId="0" fontId="46" fillId="0" borderId="0" xfId="0" applyFont="1" applyFill="1" applyAlignment="1">
      <alignment vertical="center" wrapText="1"/>
    </xf>
    <xf numFmtId="0" fontId="41" fillId="0" borderId="0" xfId="0" applyFont="1" applyFill="1" applyAlignment="1">
      <alignment vertical="center" wrapText="1"/>
    </xf>
    <xf numFmtId="0" fontId="41" fillId="0" borderId="0" xfId="0" applyFont="1" applyFill="1" applyAlignment="1">
      <alignment horizontal="left" vertical="center" wrapText="1"/>
    </xf>
    <xf numFmtId="0" fontId="41" fillId="0" borderId="0" xfId="0" applyFont="1" applyFill="1" applyAlignment="1">
      <alignment horizontal="center" vertical="center" wrapText="1"/>
    </xf>
    <xf numFmtId="0" fontId="0" fillId="0" borderId="0" xfId="0" applyFill="1" applyAlignment="1">
      <alignment vertical="center" wrapText="1"/>
    </xf>
    <xf numFmtId="0" fontId="0" fillId="0" borderId="0" xfId="0" applyFill="1" applyAlignment="1">
      <alignment horizontal="left" vertical="center" wrapText="1"/>
    </xf>
    <xf numFmtId="0" fontId="0" fillId="0" borderId="0" xfId="0" applyFill="1" applyAlignment="1">
      <alignment horizontal="center" vertical="center" wrapText="1"/>
    </xf>
    <xf numFmtId="0" fontId="34" fillId="0" borderId="0" xfId="0" applyFont="1" applyFill="1" applyAlignment="1">
      <alignment vertical="center" wrapText="1"/>
    </xf>
    <xf numFmtId="0" fontId="5" fillId="0" borderId="5"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0" fillId="0" borderId="0" xfId="0" applyFont="1" applyFill="1" applyAlignment="1">
      <alignment vertical="center"/>
    </xf>
    <xf numFmtId="0" fontId="40" fillId="0" borderId="15" xfId="0" applyFont="1" applyFill="1" applyBorder="1" applyAlignment="1">
      <alignment horizontal="left" vertical="center"/>
    </xf>
    <xf numFmtId="0" fontId="40" fillId="0" borderId="3" xfId="0" applyFont="1" applyFill="1" applyBorder="1" applyAlignment="1">
      <alignment horizontal="left" vertical="center"/>
    </xf>
    <xf numFmtId="0" fontId="40" fillId="0" borderId="4" xfId="0" applyFont="1" applyFill="1" applyBorder="1" applyAlignment="1">
      <alignment horizontal="left" vertical="center"/>
    </xf>
    <xf numFmtId="0" fontId="40" fillId="0" borderId="10" xfId="0" applyFont="1" applyFill="1" applyBorder="1" applyAlignment="1">
      <alignment horizontal="left" vertical="center"/>
    </xf>
    <xf numFmtId="0" fontId="28" fillId="0" borderId="0" xfId="0" applyFont="1" applyAlignment="1">
      <alignment horizontal="left" wrapText="1"/>
    </xf>
    <xf numFmtId="0" fontId="40" fillId="0" borderId="93" xfId="0" applyFont="1" applyBorder="1" applyAlignment="1">
      <alignment vertical="center" wrapText="1"/>
    </xf>
    <xf numFmtId="0" fontId="40" fillId="0" borderId="99" xfId="0" applyFont="1" applyBorder="1" applyAlignment="1">
      <alignment vertical="center" wrapText="1"/>
    </xf>
    <xf numFmtId="0" fontId="40" fillId="0" borderId="92" xfId="0" applyFont="1" applyBorder="1" applyAlignment="1">
      <alignment vertical="center" wrapText="1"/>
    </xf>
    <xf numFmtId="0" fontId="40" fillId="0" borderId="104" xfId="0" applyFont="1" applyBorder="1" applyAlignment="1">
      <alignment vertical="center" wrapText="1"/>
    </xf>
    <xf numFmtId="0" fontId="40" fillId="0" borderId="92" xfId="0" applyFont="1" applyFill="1" applyBorder="1" applyAlignment="1">
      <alignment vertical="center" wrapText="1"/>
    </xf>
    <xf numFmtId="0" fontId="40" fillId="0" borderId="93" xfId="0" applyFont="1" applyFill="1" applyBorder="1" applyAlignment="1">
      <alignment vertical="center" wrapText="1"/>
    </xf>
    <xf numFmtId="0" fontId="40" fillId="0" borderId="99" xfId="0" applyFont="1" applyFill="1" applyBorder="1" applyAlignment="1">
      <alignment vertical="center" wrapText="1"/>
    </xf>
    <xf numFmtId="0" fontId="40" fillId="0" borderId="15" xfId="0" applyFont="1" applyBorder="1" applyAlignment="1">
      <alignment vertical="center" wrapText="1"/>
    </xf>
    <xf numFmtId="0" fontId="40" fillId="0" borderId="1" xfId="0" applyFont="1" applyBorder="1" applyAlignment="1">
      <alignment vertical="center" wrapText="1"/>
    </xf>
    <xf numFmtId="0" fontId="40" fillId="0" borderId="5" xfId="0" applyFont="1" applyBorder="1" applyAlignment="1">
      <alignment vertical="center" wrapText="1"/>
    </xf>
    <xf numFmtId="0" fontId="40" fillId="0" borderId="11" xfId="0" applyFont="1" applyBorder="1" applyAlignment="1">
      <alignment vertical="center" wrapText="1"/>
    </xf>
    <xf numFmtId="0" fontId="40" fillId="0" borderId="4" xfId="0" applyFont="1" applyBorder="1" applyAlignment="1">
      <alignment vertical="center" wrapText="1"/>
    </xf>
    <xf numFmtId="0" fontId="40" fillId="0" borderId="3" xfId="0" applyFont="1" applyBorder="1" applyAlignment="1">
      <alignment vertical="center" wrapText="1"/>
    </xf>
    <xf numFmtId="0" fontId="40" fillId="0" borderId="53" xfId="0" applyFont="1" applyBorder="1" applyAlignment="1">
      <alignment vertical="center" wrapText="1"/>
    </xf>
    <xf numFmtId="0" fontId="40" fillId="0" borderId="61" xfId="0" applyFont="1" applyBorder="1" applyAlignment="1">
      <alignment vertical="center" wrapText="1"/>
    </xf>
    <xf numFmtId="0" fontId="47" fillId="0" borderId="92" xfId="0" applyFont="1" applyBorder="1" applyAlignment="1">
      <alignment vertical="center" wrapText="1"/>
    </xf>
    <xf numFmtId="0" fontId="47" fillId="0" borderId="93" xfId="0" applyFont="1" applyBorder="1" applyAlignment="1">
      <alignment vertical="center" wrapText="1"/>
    </xf>
    <xf numFmtId="0" fontId="12" fillId="3" borderId="72" xfId="0" applyFont="1" applyFill="1" applyBorder="1" applyAlignment="1">
      <alignment horizontal="left" vertical="center" wrapText="1"/>
    </xf>
    <xf numFmtId="0" fontId="12" fillId="3" borderId="19" xfId="0" applyFont="1" applyFill="1" applyBorder="1" applyAlignment="1">
      <alignment horizontal="left" vertical="center" wrapText="1"/>
    </xf>
    <xf numFmtId="0" fontId="40" fillId="0" borderId="32" xfId="0" applyFont="1" applyBorder="1" applyAlignment="1">
      <alignment vertical="center" wrapText="1"/>
    </xf>
    <xf numFmtId="0" fontId="40" fillId="0" borderId="7" xfId="0" applyFont="1" applyBorder="1" applyAlignment="1">
      <alignment vertical="center" wrapText="1"/>
    </xf>
    <xf numFmtId="0" fontId="40" fillId="0" borderId="22" xfId="0" applyFont="1" applyBorder="1" applyAlignment="1">
      <alignment vertical="center" wrapText="1"/>
    </xf>
    <xf numFmtId="0" fontId="40" fillId="0" borderId="21" xfId="0" applyFont="1" applyBorder="1" applyAlignment="1">
      <alignment vertical="center" wrapText="1"/>
    </xf>
    <xf numFmtId="0" fontId="40" fillId="0" borderId="47" xfId="0" applyFont="1" applyBorder="1" applyAlignment="1">
      <alignment vertical="center" wrapText="1"/>
    </xf>
    <xf numFmtId="0" fontId="40" fillId="0" borderId="6" xfId="0" applyFont="1" applyBorder="1" applyAlignment="1">
      <alignment vertical="center" wrapText="1"/>
    </xf>
    <xf numFmtId="0" fontId="40" fillId="0" borderId="23" xfId="0" applyFont="1" applyBorder="1" applyAlignment="1">
      <alignment vertical="center" wrapText="1"/>
    </xf>
    <xf numFmtId="0" fontId="40" fillId="0" borderId="14" xfId="0" applyFont="1" applyBorder="1" applyAlignment="1">
      <alignment vertical="center" wrapText="1"/>
    </xf>
    <xf numFmtId="0" fontId="40" fillId="0" borderId="10" xfId="0" applyFont="1" applyBorder="1" applyAlignment="1">
      <alignment vertical="center" wrapText="1"/>
    </xf>
    <xf numFmtId="0" fontId="46" fillId="0" borderId="0" xfId="0" applyFont="1" applyFill="1" applyAlignment="1">
      <alignment horizontal="left" vertical="center" wrapText="1"/>
    </xf>
    <xf numFmtId="0" fontId="40" fillId="0" borderId="63" xfId="0" applyFont="1" applyBorder="1" applyAlignment="1">
      <alignment vertical="center" wrapText="1"/>
    </xf>
    <xf numFmtId="0" fontId="40" fillId="0" borderId="48" xfId="0" applyFont="1" applyBorder="1" applyAlignment="1">
      <alignment vertical="center" wrapText="1"/>
    </xf>
    <xf numFmtId="0" fontId="40" fillId="0" borderId="49" xfId="0" applyFont="1" applyBorder="1" applyAlignment="1">
      <alignment vertical="center" wrapText="1"/>
    </xf>
    <xf numFmtId="0" fontId="40" fillId="0" borderId="13" xfId="0" applyFont="1" applyBorder="1" applyAlignment="1">
      <alignment vertical="center" wrapText="1"/>
    </xf>
    <xf numFmtId="0" fontId="40" fillId="0" borderId="8" xfId="0" applyFont="1" applyBorder="1" applyAlignment="1">
      <alignment vertical="center" wrapText="1"/>
    </xf>
    <xf numFmtId="0" fontId="40" fillId="0" borderId="8" xfId="0" applyFont="1" applyBorder="1" applyAlignment="1">
      <alignment horizontal="left" vertical="center" wrapText="1"/>
    </xf>
    <xf numFmtId="0" fontId="40" fillId="0" borderId="10" xfId="0" applyFont="1" applyBorder="1" applyAlignment="1">
      <alignment horizontal="left" vertical="center" wrapText="1"/>
    </xf>
    <xf numFmtId="0" fontId="40" fillId="0" borderId="82" xfId="0" applyFont="1" applyBorder="1" applyAlignment="1">
      <alignment vertical="center" wrapText="1"/>
    </xf>
    <xf numFmtId="0" fontId="40" fillId="0" borderId="53" xfId="0" applyFont="1" applyBorder="1" applyAlignment="1">
      <alignment horizontal="left" vertical="center" wrapText="1"/>
    </xf>
    <xf numFmtId="0" fontId="40" fillId="0" borderId="61" xfId="0" applyFont="1" applyBorder="1" applyAlignment="1">
      <alignment horizontal="left" vertical="center" wrapText="1"/>
    </xf>
    <xf numFmtId="0" fontId="40" fillId="0" borderId="13" xfId="0" applyFont="1" applyBorder="1" applyAlignment="1">
      <alignment horizontal="left" vertical="center" wrapText="1"/>
    </xf>
    <xf numFmtId="0" fontId="40" fillId="0" borderId="92" xfId="0" applyFont="1" applyBorder="1" applyAlignment="1">
      <alignment horizontal="left" vertical="center" wrapText="1"/>
    </xf>
    <xf numFmtId="0" fontId="40" fillId="0" borderId="93" xfId="0" applyFont="1" applyBorder="1" applyAlignment="1">
      <alignment horizontal="left" vertical="center" wrapText="1"/>
    </xf>
    <xf numFmtId="0" fontId="40" fillId="0" borderId="99" xfId="0" applyFont="1" applyBorder="1" applyAlignment="1">
      <alignment horizontal="left" vertical="center" wrapText="1"/>
    </xf>
    <xf numFmtId="0" fontId="5" fillId="0" borderId="97" xfId="0" applyFont="1" applyBorder="1" applyAlignment="1">
      <alignment horizontal="center" vertical="center" wrapText="1"/>
    </xf>
    <xf numFmtId="0" fontId="5" fillId="0" borderId="99" xfId="0" applyFont="1" applyBorder="1" applyAlignment="1">
      <alignment horizontal="center" vertical="center" wrapText="1"/>
    </xf>
    <xf numFmtId="0" fontId="5" fillId="0" borderId="97" xfId="0" applyFont="1" applyBorder="1" applyAlignment="1">
      <alignment horizontal="left" vertical="center" wrapText="1"/>
    </xf>
    <xf numFmtId="0" fontId="5" fillId="0" borderId="93" xfId="0" applyFont="1" applyBorder="1" applyAlignment="1">
      <alignment horizontal="left" vertical="center" wrapText="1"/>
    </xf>
    <xf numFmtId="0" fontId="5" fillId="0" borderId="94" xfId="0" applyFont="1" applyBorder="1" applyAlignment="1">
      <alignment horizontal="left" vertical="center" wrapText="1"/>
    </xf>
    <xf numFmtId="0" fontId="5" fillId="0" borderId="101" xfId="0" applyFont="1" applyBorder="1" applyAlignment="1">
      <alignment horizontal="left" vertical="center" wrapText="1"/>
    </xf>
    <xf numFmtId="0" fontId="5" fillId="0" borderId="37" xfId="0" applyFont="1" applyBorder="1" applyAlignment="1">
      <alignment horizontal="left" vertical="center" wrapText="1"/>
    </xf>
    <xf numFmtId="0" fontId="5" fillId="0" borderId="98" xfId="0" applyFont="1" applyBorder="1" applyAlignment="1">
      <alignment horizontal="left" vertical="center" wrapText="1"/>
    </xf>
    <xf numFmtId="0" fontId="5" fillId="0" borderId="99" xfId="0" applyFont="1" applyBorder="1" applyAlignment="1">
      <alignment horizontal="left" vertical="center" wrapText="1"/>
    </xf>
    <xf numFmtId="0" fontId="5" fillId="0" borderId="100" xfId="0" applyFont="1" applyBorder="1" applyAlignment="1">
      <alignment horizontal="left" vertical="center" wrapText="1"/>
    </xf>
    <xf numFmtId="0" fontId="5" fillId="0" borderId="92" xfId="0" applyFont="1" applyBorder="1" applyAlignment="1">
      <alignment horizontal="left" vertical="center" wrapText="1"/>
    </xf>
    <xf numFmtId="0" fontId="5" fillId="0" borderId="94" xfId="0" applyFont="1" applyBorder="1" applyAlignment="1">
      <alignment horizontal="center" vertical="center" wrapText="1"/>
    </xf>
    <xf numFmtId="0" fontId="5" fillId="0" borderId="102" xfId="0" applyFont="1" applyBorder="1" applyAlignment="1">
      <alignment horizontal="left" vertical="center" wrapText="1"/>
    </xf>
    <xf numFmtId="0" fontId="5" fillId="0" borderId="38" xfId="0" applyFont="1" applyBorder="1" applyAlignment="1">
      <alignment horizontal="left" vertical="center" wrapText="1"/>
    </xf>
    <xf numFmtId="0" fontId="5" fillId="0" borderId="53" xfId="0" applyFont="1" applyBorder="1" applyAlignment="1">
      <alignment horizontal="left" vertical="center" wrapText="1"/>
    </xf>
    <xf numFmtId="0" fontId="5" fillId="0" borderId="61" xfId="0" applyFont="1" applyBorder="1" applyAlignment="1">
      <alignment horizontal="left" vertical="center" wrapText="1"/>
    </xf>
    <xf numFmtId="0" fontId="5" fillId="0" borderId="54" xfId="0" applyFont="1" applyBorder="1" applyAlignment="1">
      <alignment horizontal="left" vertical="center" wrapText="1"/>
    </xf>
    <xf numFmtId="0" fontId="5" fillId="0" borderId="60" xfId="0" applyFont="1" applyBorder="1" applyAlignment="1">
      <alignment horizontal="left" vertical="center" wrapText="1"/>
    </xf>
    <xf numFmtId="0" fontId="4" fillId="0" borderId="97" xfId="0" applyFont="1" applyBorder="1" applyAlignment="1">
      <alignment vertical="center" wrapText="1"/>
    </xf>
    <xf numFmtId="0" fontId="4" fillId="0" borderId="93" xfId="0" applyFont="1" applyBorder="1" applyAlignment="1">
      <alignment vertical="center" wrapText="1"/>
    </xf>
    <xf numFmtId="0" fontId="4" fillId="0" borderId="94" xfId="0" applyFont="1" applyBorder="1" applyAlignment="1">
      <alignment vertical="center" wrapText="1"/>
    </xf>
    <xf numFmtId="0" fontId="4" fillId="0" borderId="97" xfId="0" applyFont="1" applyBorder="1" applyAlignment="1">
      <alignment horizontal="left" vertical="center" wrapText="1"/>
    </xf>
    <xf numFmtId="0" fontId="4" fillId="0" borderId="93" xfId="0" applyFont="1" applyBorder="1" applyAlignment="1">
      <alignment horizontal="left" vertical="center" wrapText="1"/>
    </xf>
    <xf numFmtId="0" fontId="4" fillId="0" borderId="94" xfId="0" applyFont="1" applyBorder="1" applyAlignment="1">
      <alignment horizontal="left" vertical="center" wrapText="1"/>
    </xf>
    <xf numFmtId="0" fontId="5" fillId="0" borderId="14" xfId="0" applyFont="1" applyBorder="1" applyAlignment="1">
      <alignment horizontal="left" vertical="center" wrapText="1"/>
    </xf>
    <xf numFmtId="0" fontId="5" fillId="0" borderId="6" xfId="0" applyFont="1" applyBorder="1" applyAlignment="1">
      <alignment horizontal="left" vertical="center" wrapText="1"/>
    </xf>
    <xf numFmtId="0" fontId="5" fillId="0" borderId="41" xfId="0" applyFont="1" applyBorder="1" applyAlignment="1">
      <alignment horizontal="left" vertical="center" wrapText="1"/>
    </xf>
    <xf numFmtId="0" fontId="24" fillId="0" borderId="5" xfId="0" applyFont="1" applyBorder="1" applyAlignment="1">
      <alignment horizontal="left" vertical="center" wrapText="1"/>
    </xf>
    <xf numFmtId="0" fontId="24" fillId="0" borderId="10" xfId="0" applyFont="1" applyBorder="1" applyAlignment="1">
      <alignment horizontal="left" vertical="center" wrapText="1"/>
    </xf>
    <xf numFmtId="0" fontId="24" fillId="0" borderId="6" xfId="0" applyFont="1" applyBorder="1" applyAlignment="1">
      <alignment horizontal="left" vertical="center" wrapText="1"/>
    </xf>
    <xf numFmtId="0" fontId="24" fillId="0" borderId="7" xfId="0" applyFont="1" applyBorder="1" applyAlignment="1">
      <alignment horizontal="left" vertical="center" wrapText="1"/>
    </xf>
    <xf numFmtId="0" fontId="5" fillId="0" borderId="5" xfId="0" applyFont="1" applyBorder="1" applyAlignment="1">
      <alignment horizontal="left" vertical="center" wrapText="1"/>
    </xf>
    <xf numFmtId="0" fontId="5" fillId="0" borderId="7" xfId="0" applyFont="1" applyBorder="1" applyAlignment="1">
      <alignment horizontal="left" vertical="center" wrapText="1"/>
    </xf>
    <xf numFmtId="0" fontId="5" fillId="0" borderId="5"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10" xfId="0" applyFont="1" applyBorder="1" applyAlignment="1">
      <alignment horizontal="left" vertical="center" wrapText="1"/>
    </xf>
    <xf numFmtId="0" fontId="24" fillId="0" borderId="4" xfId="0" applyFont="1" applyBorder="1" applyAlignment="1">
      <alignment horizontal="left" vertical="center" wrapText="1"/>
    </xf>
    <xf numFmtId="0" fontId="24" fillId="0" borderId="1" xfId="0" applyFont="1" applyBorder="1" applyAlignment="1">
      <alignment horizontal="left" vertical="center" wrapText="1"/>
    </xf>
    <xf numFmtId="0" fontId="24" fillId="0" borderId="3" xfId="0" applyFont="1" applyBorder="1" applyAlignment="1">
      <alignment horizontal="left" vertical="center" wrapText="1"/>
    </xf>
    <xf numFmtId="0" fontId="24" fillId="0" borderId="8" xfId="0" applyFont="1" applyBorder="1" applyAlignment="1">
      <alignment horizontal="left" vertical="center" wrapText="1"/>
    </xf>
    <xf numFmtId="0" fontId="25" fillId="0" borderId="14" xfId="0" applyFont="1" applyBorder="1" applyAlignment="1">
      <alignment horizontal="left" vertical="center" wrapText="1"/>
    </xf>
    <xf numFmtId="0" fontId="25" fillId="0" borderId="41" xfId="0" applyFont="1" applyBorder="1" applyAlignment="1">
      <alignment horizontal="left" vertical="center" wrapText="1"/>
    </xf>
    <xf numFmtId="0" fontId="5" fillId="0" borderId="8" xfId="0" applyFont="1" applyBorder="1" applyAlignment="1">
      <alignment horizontal="left" vertical="center" wrapText="1"/>
    </xf>
    <xf numFmtId="0" fontId="25" fillId="0" borderId="8" xfId="0" applyFont="1" applyBorder="1" applyAlignment="1">
      <alignment horizontal="left" vertical="center" wrapText="1"/>
    </xf>
    <xf numFmtId="0" fontId="25" fillId="0" borderId="10" xfId="0" applyFont="1" applyBorder="1" applyAlignment="1">
      <alignment horizontal="left" vertical="center" wrapText="1"/>
    </xf>
    <xf numFmtId="0" fontId="5" fillId="0" borderId="13" xfId="0" applyFont="1" applyBorder="1" applyAlignment="1">
      <alignment horizontal="left" vertical="center" wrapText="1"/>
    </xf>
    <xf numFmtId="0" fontId="5" fillId="0" borderId="87" xfId="0" applyFont="1" applyBorder="1" applyAlignment="1">
      <alignment horizontal="left" vertical="center" wrapText="1"/>
    </xf>
    <xf numFmtId="0" fontId="5" fillId="0" borderId="55" xfId="0" applyFont="1" applyBorder="1" applyAlignment="1">
      <alignment horizontal="left" vertical="center" wrapText="1"/>
    </xf>
    <xf numFmtId="0" fontId="5" fillId="0" borderId="86" xfId="0" applyFont="1" applyBorder="1" applyAlignment="1">
      <alignment horizontal="left" vertical="center" wrapText="1"/>
    </xf>
    <xf numFmtId="0" fontId="24" fillId="0" borderId="41" xfId="0" applyFont="1" applyBorder="1" applyAlignment="1">
      <alignment horizontal="left" vertical="center" wrapText="1"/>
    </xf>
    <xf numFmtId="0" fontId="24" fillId="0" borderId="14" xfId="0" applyFont="1" applyBorder="1" applyAlignment="1">
      <alignment horizontal="left" vertical="center" wrapText="1"/>
    </xf>
    <xf numFmtId="0" fontId="4" fillId="0" borderId="100" xfId="0" applyFont="1" applyBorder="1" applyAlignment="1">
      <alignment vertical="center" wrapText="1"/>
    </xf>
    <xf numFmtId="0" fontId="4" fillId="0" borderId="37" xfId="0" applyFont="1" applyBorder="1" applyAlignment="1">
      <alignment vertical="center" wrapText="1"/>
    </xf>
    <xf numFmtId="0" fontId="4" fillId="0" borderId="38" xfId="0" applyFont="1" applyBorder="1" applyAlignment="1">
      <alignment vertical="center" wrapText="1"/>
    </xf>
    <xf numFmtId="0" fontId="4" fillId="0" borderId="7" xfId="0" applyFont="1" applyBorder="1" applyAlignment="1">
      <alignment horizontal="left" vertical="center" wrapText="1"/>
    </xf>
    <xf numFmtId="0" fontId="4" fillId="0" borderId="3" xfId="0" applyFont="1" applyBorder="1" applyAlignment="1">
      <alignment horizontal="left" vertical="center" wrapText="1"/>
    </xf>
    <xf numFmtId="0" fontId="5" fillId="0" borderId="15"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1" xfId="0" applyFont="1" applyBorder="1" applyAlignment="1">
      <alignment horizontal="left" vertical="center" wrapText="1"/>
    </xf>
    <xf numFmtId="0" fontId="4" fillId="0" borderId="97" xfId="0" applyFont="1" applyBorder="1" applyAlignment="1">
      <alignment horizontal="center" vertical="center" wrapText="1"/>
    </xf>
    <xf numFmtId="0" fontId="4" fillId="0" borderId="93"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36" xfId="0" applyFont="1" applyBorder="1" applyAlignment="1">
      <alignment vertical="center" wrapText="1"/>
    </xf>
    <xf numFmtId="0" fontId="4" fillId="0" borderId="98" xfId="0" applyFont="1" applyBorder="1" applyAlignment="1">
      <alignment vertical="center" wrapText="1"/>
    </xf>
    <xf numFmtId="0" fontId="5" fillId="0" borderId="8" xfId="0" applyFont="1" applyBorder="1" applyAlignment="1">
      <alignment vertical="center" wrapText="1"/>
    </xf>
    <xf numFmtId="0" fontId="5" fillId="0" borderId="6" xfId="0" applyFont="1" applyBorder="1" applyAlignment="1">
      <alignment vertical="center" wrapText="1"/>
    </xf>
    <xf numFmtId="0" fontId="5" fillId="0" borderId="41" xfId="0" applyFont="1" applyBorder="1" applyAlignment="1">
      <alignment vertical="center" wrapText="1"/>
    </xf>
    <xf numFmtId="0" fontId="4" fillId="0" borderId="8" xfId="0" applyFont="1" applyBorder="1" applyAlignment="1">
      <alignment vertical="center" wrapText="1"/>
    </xf>
    <xf numFmtId="0" fontId="4" fillId="0" borderId="6" xfId="0" applyFont="1" applyBorder="1" applyAlignment="1">
      <alignment vertical="center" wrapText="1"/>
    </xf>
    <xf numFmtId="0" fontId="4" fillId="0" borderId="41" xfId="0" applyFont="1" applyBorder="1" applyAlignment="1">
      <alignment vertical="center" wrapText="1"/>
    </xf>
    <xf numFmtId="0" fontId="4" fillId="0" borderId="8" xfId="0" applyFont="1" applyBorder="1" applyAlignment="1">
      <alignment horizontal="left" vertical="center" wrapText="1"/>
    </xf>
    <xf numFmtId="0" fontId="4" fillId="0" borderId="6" xfId="0" applyFont="1" applyBorder="1" applyAlignment="1">
      <alignment horizontal="left" vertical="center" wrapText="1"/>
    </xf>
    <xf numFmtId="0" fontId="4" fillId="0" borderId="41" xfId="0" applyFont="1" applyBorder="1" applyAlignment="1">
      <alignment horizontal="left" vertical="center" wrapText="1"/>
    </xf>
    <xf numFmtId="0" fontId="4" fillId="0" borderId="100" xfId="0" applyFont="1" applyBorder="1" applyAlignment="1">
      <alignment horizontal="left" vertical="center" wrapText="1"/>
    </xf>
    <xf numFmtId="0" fontId="4" fillId="0" borderId="37" xfId="0" applyFont="1" applyBorder="1" applyAlignment="1">
      <alignment horizontal="left" vertical="center" wrapText="1"/>
    </xf>
    <xf numFmtId="0" fontId="4" fillId="0" borderId="38" xfId="0" applyFont="1" applyBorder="1" applyAlignment="1">
      <alignment horizontal="left" vertical="center" wrapText="1"/>
    </xf>
    <xf numFmtId="0" fontId="40" fillId="0" borderId="94" xfId="0" applyFont="1" applyBorder="1" applyAlignment="1">
      <alignment vertical="center" wrapText="1"/>
    </xf>
    <xf numFmtId="0" fontId="4" fillId="0" borderId="53" xfId="0" applyFont="1" applyBorder="1" applyAlignment="1">
      <alignment horizontal="center" vertical="center" wrapText="1"/>
    </xf>
    <xf numFmtId="0" fontId="4" fillId="0" borderId="6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left" vertical="center" wrapText="1"/>
    </xf>
    <xf numFmtId="0" fontId="4" fillId="0" borderId="10" xfId="0" applyFont="1" applyBorder="1" applyAlignment="1">
      <alignment horizontal="left" vertical="center" wrapText="1"/>
    </xf>
    <xf numFmtId="0" fontId="4" fillId="0" borderId="92" xfId="0" applyFont="1" applyBorder="1" applyAlignment="1">
      <alignment horizontal="center" vertical="center" wrapText="1"/>
    </xf>
    <xf numFmtId="0" fontId="4" fillId="0" borderId="60" xfId="0" applyFont="1" applyBorder="1" applyAlignment="1">
      <alignment horizontal="left" vertical="center" wrapText="1"/>
    </xf>
    <xf numFmtId="0" fontId="4" fillId="0" borderId="61" xfId="0" applyFont="1" applyBorder="1" applyAlignment="1">
      <alignment horizontal="left" vertical="center" wrapText="1"/>
    </xf>
    <xf numFmtId="0" fontId="4" fillId="0" borderId="54" xfId="0" applyFont="1" applyBorder="1" applyAlignment="1">
      <alignment horizontal="left" vertical="center" wrapText="1"/>
    </xf>
    <xf numFmtId="0" fontId="4" fillId="0" borderId="94" xfId="0" applyFont="1" applyBorder="1" applyAlignment="1">
      <alignment horizontal="center" vertical="center" wrapText="1"/>
    </xf>
    <xf numFmtId="0" fontId="4" fillId="0" borderId="10" xfId="0" applyFont="1" applyBorder="1" applyAlignment="1">
      <alignment vertical="center" wrapText="1"/>
    </xf>
    <xf numFmtId="0" fontId="4" fillId="0" borderId="15" xfId="0" applyFont="1" applyBorder="1" applyAlignment="1">
      <alignment horizontal="left" vertical="center" wrapText="1"/>
    </xf>
    <xf numFmtId="0" fontId="4" fillId="0" borderId="1" xfId="0" applyFont="1" applyBorder="1" applyAlignment="1">
      <alignment horizontal="left" vertical="center" wrapText="1"/>
    </xf>
    <xf numFmtId="0" fontId="4" fillId="0" borderId="60" xfId="0" applyFont="1" applyBorder="1" applyAlignment="1">
      <alignment vertical="center" wrapText="1"/>
    </xf>
    <xf numFmtId="0" fontId="4" fillId="0" borderId="61" xfId="0" applyFont="1" applyBorder="1" applyAlignment="1">
      <alignment vertical="center" wrapText="1"/>
    </xf>
    <xf numFmtId="0" fontId="4" fillId="0" borderId="54" xfId="0" applyFont="1" applyBorder="1" applyAlignment="1">
      <alignment vertical="center" wrapText="1"/>
    </xf>
    <xf numFmtId="0" fontId="17" fillId="0" borderId="92" xfId="0" applyFont="1" applyBorder="1" applyAlignment="1">
      <alignment vertical="center" wrapText="1"/>
    </xf>
    <xf numFmtId="0" fontId="17" fillId="0" borderId="93" xfId="0" applyFont="1" applyBorder="1" applyAlignment="1">
      <alignment vertical="center" wrapText="1"/>
    </xf>
    <xf numFmtId="0" fontId="17" fillId="0" borderId="99" xfId="0" applyFont="1" applyBorder="1" applyAlignment="1">
      <alignment vertical="center" wrapText="1"/>
    </xf>
    <xf numFmtId="0" fontId="4" fillId="0" borderId="99" xfId="0" applyFont="1" applyBorder="1" applyAlignment="1">
      <alignment horizontal="left" vertical="center" wrapText="1"/>
    </xf>
    <xf numFmtId="0" fontId="5" fillId="0" borderId="60" xfId="0" applyFont="1" applyBorder="1" applyAlignment="1">
      <alignment vertical="center" wrapText="1"/>
    </xf>
    <xf numFmtId="0" fontId="5" fillId="0" borderId="61" xfId="0" applyFont="1" applyBorder="1" applyAlignment="1">
      <alignment vertical="center" wrapText="1"/>
    </xf>
    <xf numFmtId="0" fontId="5" fillId="0" borderId="54" xfId="0" applyFont="1" applyBorder="1" applyAlignment="1">
      <alignment vertical="center" wrapText="1"/>
    </xf>
    <xf numFmtId="0" fontId="4" fillId="0" borderId="53" xfId="0" applyFont="1" applyBorder="1" applyAlignment="1">
      <alignment vertical="center" wrapText="1"/>
    </xf>
    <xf numFmtId="0" fontId="4" fillId="0" borderId="13"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vertical="center" wrapText="1"/>
    </xf>
    <xf numFmtId="0" fontId="24" fillId="0" borderId="4" xfId="0" applyFont="1" applyBorder="1" applyAlignment="1">
      <alignment vertical="center" wrapText="1"/>
    </xf>
    <xf numFmtId="0" fontId="24" fillId="0" borderId="6" xfId="0" applyFont="1" applyBorder="1" applyAlignment="1">
      <alignment vertical="center" wrapText="1"/>
    </xf>
    <xf numFmtId="0" fontId="24" fillId="0" borderId="3" xfId="0" applyFont="1" applyBorder="1" applyAlignment="1">
      <alignment vertical="center" wrapText="1"/>
    </xf>
    <xf numFmtId="0" fontId="12" fillId="3" borderId="35"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9" fillId="0" borderId="0" xfId="0" applyFont="1" applyAlignment="1">
      <alignment vertical="center" wrapText="1"/>
    </xf>
    <xf numFmtId="0" fontId="40" fillId="0" borderId="41" xfId="0" applyFont="1" applyBorder="1" applyAlignment="1">
      <alignment vertical="center" wrapText="1"/>
    </xf>
    <xf numFmtId="0" fontId="40" fillId="0" borderId="54" xfId="0" applyFont="1" applyBorder="1" applyAlignment="1">
      <alignment vertical="center" wrapText="1"/>
    </xf>
    <xf numFmtId="0" fontId="4" fillId="0" borderId="34" xfId="0" applyFont="1" applyBorder="1" applyAlignment="1">
      <alignment vertical="center" wrapText="1"/>
    </xf>
    <xf numFmtId="0" fontId="4" fillId="0" borderId="48" xfId="0" applyFont="1" applyBorder="1" applyAlignment="1">
      <alignment vertical="center" wrapText="1"/>
    </xf>
    <xf numFmtId="0" fontId="4" fillId="0" borderId="49"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3" xfId="0" applyFont="1" applyBorder="1" applyAlignment="1">
      <alignment vertical="center" wrapText="1"/>
    </xf>
    <xf numFmtId="0" fontId="24" fillId="0" borderId="7" xfId="0" applyFont="1" applyBorder="1" applyAlignment="1">
      <alignment vertical="center" wrapText="1"/>
    </xf>
    <xf numFmtId="0" fontId="24" fillId="0" borderId="1" xfId="0" applyFont="1" applyBorder="1" applyAlignment="1">
      <alignment vertical="center" wrapText="1"/>
    </xf>
    <xf numFmtId="0" fontId="24" fillId="0" borderId="9" xfId="0" applyFont="1" applyBorder="1" applyAlignment="1">
      <alignment vertical="center" wrapText="1"/>
    </xf>
    <xf numFmtId="0" fontId="24" fillId="0" borderId="17" xfId="0" applyFont="1" applyBorder="1" applyAlignment="1">
      <alignment vertical="center" wrapText="1"/>
    </xf>
    <xf numFmtId="0" fontId="4" fillId="0" borderId="1" xfId="0" applyFont="1" applyBorder="1" applyAlignment="1">
      <alignment vertical="center" wrapText="1"/>
    </xf>
    <xf numFmtId="0" fontId="24" fillId="0" borderId="11" xfId="0" applyFont="1" applyBorder="1" applyAlignment="1">
      <alignment vertical="center" wrapText="1"/>
    </xf>
    <xf numFmtId="0" fontId="4" fillId="0" borderId="15" xfId="0" applyFont="1" applyBorder="1" applyAlignment="1">
      <alignment vertical="center" wrapText="1"/>
    </xf>
    <xf numFmtId="0" fontId="5" fillId="0" borderId="5" xfId="0" applyFont="1" applyBorder="1" applyAlignment="1">
      <alignment vertical="center" wrapText="1"/>
    </xf>
    <xf numFmtId="0" fontId="4" fillId="0" borderId="14" xfId="0" applyFont="1" applyBorder="1" applyAlignment="1">
      <alignment vertical="center" wrapText="1"/>
    </xf>
    <xf numFmtId="0" fontId="24" fillId="0" borderId="8" xfId="0" applyFont="1" applyBorder="1" applyAlignment="1">
      <alignment vertical="center" wrapText="1"/>
    </xf>
    <xf numFmtId="0" fontId="24" fillId="0" borderId="41" xfId="0" applyFont="1" applyBorder="1" applyAlignment="1">
      <alignment vertical="center" wrapText="1"/>
    </xf>
    <xf numFmtId="0" fontId="5" fillId="0" borderId="15" xfId="0" applyFont="1" applyBorder="1" applyAlignment="1">
      <alignment vertical="center" wrapText="1"/>
    </xf>
    <xf numFmtId="0" fontId="40" fillId="0" borderId="44" xfId="0" applyFont="1" applyBorder="1" applyAlignment="1">
      <alignment vertical="center" wrapText="1"/>
    </xf>
    <xf numFmtId="0" fontId="40" fillId="0" borderId="45" xfId="0" applyFont="1" applyBorder="1" applyAlignment="1">
      <alignment vertical="center" wrapText="1"/>
    </xf>
    <xf numFmtId="0" fontId="40" fillId="0" borderId="46" xfId="0" applyFont="1" applyBorder="1" applyAlignment="1">
      <alignment vertical="center" wrapText="1"/>
    </xf>
    <xf numFmtId="0" fontId="24" fillId="0" borderId="15" xfId="0" applyFont="1" applyBorder="1" applyAlignment="1">
      <alignment vertical="center" wrapText="1"/>
    </xf>
    <xf numFmtId="0" fontId="4" fillId="0" borderId="7" xfId="0" applyFont="1" applyBorder="1" applyAlignment="1">
      <alignment vertical="center" wrapText="1"/>
    </xf>
    <xf numFmtId="0" fontId="4" fillId="0" borderId="11" xfId="0" applyFont="1" applyBorder="1" applyAlignment="1">
      <alignment vertical="center" wrapText="1"/>
    </xf>
    <xf numFmtId="0" fontId="4" fillId="0" borderId="106" xfId="0" applyFont="1" applyBorder="1" applyAlignment="1">
      <alignment vertical="center" wrapText="1"/>
    </xf>
    <xf numFmtId="0" fontId="4" fillId="0" borderId="17" xfId="0" applyFont="1" applyBorder="1" applyAlignment="1">
      <alignment vertical="center" wrapText="1"/>
    </xf>
    <xf numFmtId="0" fontId="24" fillId="0" borderId="14" xfId="0" applyFont="1" applyBorder="1" applyAlignment="1">
      <alignment vertical="center" wrapText="1"/>
    </xf>
    <xf numFmtId="0" fontId="24" fillId="0" borderId="10" xfId="0" applyFont="1" applyBorder="1" applyAlignment="1">
      <alignment vertical="center" wrapText="1"/>
    </xf>
    <xf numFmtId="0" fontId="27" fillId="0" borderId="53" xfId="0" applyFont="1" applyBorder="1" applyAlignment="1">
      <alignment vertical="center" wrapText="1"/>
    </xf>
    <xf numFmtId="0" fontId="27" fillId="0" borderId="61" xfId="0" applyFont="1" applyBorder="1" applyAlignment="1">
      <alignment vertical="center" wrapText="1"/>
    </xf>
    <xf numFmtId="0" fontId="27" fillId="0" borderId="13" xfId="0" applyFont="1" applyBorder="1" applyAlignment="1">
      <alignment vertical="center" wrapText="1"/>
    </xf>
    <xf numFmtId="0" fontId="4" fillId="0" borderId="87" xfId="0" applyFont="1" applyBorder="1" applyAlignment="1">
      <alignment horizontal="left" vertical="center" wrapText="1"/>
    </xf>
    <xf numFmtId="0" fontId="4" fillId="0" borderId="55" xfId="0" applyFont="1" applyBorder="1" applyAlignment="1">
      <alignment horizontal="left" vertical="center" wrapText="1"/>
    </xf>
    <xf numFmtId="0" fontId="4" fillId="0" borderId="90" xfId="0" applyFont="1" applyBorder="1" applyAlignment="1">
      <alignment horizontal="left" vertical="center" wrapText="1"/>
    </xf>
    <xf numFmtId="0" fontId="5" fillId="0" borderId="88" xfId="0" applyFont="1" applyBorder="1" applyAlignment="1">
      <alignment horizontal="left" vertical="center" wrapText="1"/>
    </xf>
    <xf numFmtId="0" fontId="5" fillId="0" borderId="65" xfId="0" applyFont="1" applyBorder="1" applyAlignment="1">
      <alignment horizontal="left" vertical="center" wrapText="1"/>
    </xf>
    <xf numFmtId="0" fontId="4" fillId="0" borderId="89" xfId="0" applyFont="1" applyBorder="1" applyAlignment="1">
      <alignment vertical="center" wrapText="1"/>
    </xf>
    <xf numFmtId="0" fontId="4" fillId="0" borderId="86" xfId="0" applyFont="1" applyBorder="1" applyAlignment="1">
      <alignment vertical="center" wrapText="1"/>
    </xf>
    <xf numFmtId="0" fontId="4" fillId="0" borderId="87" xfId="0" applyFont="1" applyBorder="1" applyAlignment="1">
      <alignment vertical="center" wrapText="1"/>
    </xf>
    <xf numFmtId="0" fontId="4" fillId="0" borderId="55" xfId="0" applyFont="1" applyBorder="1" applyAlignment="1">
      <alignment vertical="center" wrapText="1"/>
    </xf>
    <xf numFmtId="0" fontId="4" fillId="0" borderId="90" xfId="0" applyFont="1" applyBorder="1" applyAlignment="1">
      <alignment vertical="center" wrapText="1"/>
    </xf>
    <xf numFmtId="0" fontId="4" fillId="0" borderId="13" xfId="0" applyFont="1" applyBorder="1" applyAlignment="1">
      <alignment horizontal="left" vertical="center" wrapText="1"/>
    </xf>
    <xf numFmtId="0" fontId="24" fillId="0" borderId="53" xfId="0" applyFont="1" applyBorder="1" applyAlignment="1">
      <alignment vertical="center" wrapText="1"/>
    </xf>
    <xf numFmtId="0" fontId="24" fillId="0" borderId="106" xfId="0" applyFont="1" applyBorder="1" applyAlignment="1">
      <alignment vertical="center" wrapText="1"/>
    </xf>
    <xf numFmtId="0" fontId="24" fillId="0" borderId="61" xfId="0" applyFont="1" applyBorder="1" applyAlignment="1">
      <alignment vertical="center" wrapText="1"/>
    </xf>
    <xf numFmtId="0" fontId="24" fillId="0" borderId="13" xfId="0" applyFont="1" applyBorder="1" applyAlignment="1">
      <alignment vertical="center" wrapText="1"/>
    </xf>
    <xf numFmtId="43" fontId="29" fillId="0" borderId="65" xfId="7" applyFont="1" applyFill="1" applyBorder="1" applyAlignment="1">
      <alignment horizontal="center" vertical="center" wrapText="1"/>
    </xf>
    <xf numFmtId="43" fontId="29" fillId="0" borderId="66" xfId="7" applyFont="1" applyFill="1" applyBorder="1" applyAlignment="1">
      <alignment horizontal="center" vertical="center" wrapText="1"/>
    </xf>
    <xf numFmtId="43" fontId="29" fillId="0" borderId="62" xfId="7" applyFont="1" applyFill="1" applyBorder="1" applyAlignment="1">
      <alignment horizontal="center" vertical="center" wrapText="1"/>
    </xf>
    <xf numFmtId="0" fontId="5" fillId="0" borderId="10" xfId="0" applyFont="1" applyBorder="1" applyAlignment="1">
      <alignment vertical="center" wrapText="1"/>
    </xf>
    <xf numFmtId="0" fontId="51" fillId="0" borderId="93" xfId="0" applyFont="1" applyBorder="1" applyAlignment="1">
      <alignment horizontal="center" vertical="center" wrapText="1"/>
    </xf>
    <xf numFmtId="0" fontId="51" fillId="0" borderId="99" xfId="0" applyFont="1" applyBorder="1" applyAlignment="1">
      <alignment horizontal="center" vertical="center" wrapText="1"/>
    </xf>
    <xf numFmtId="0" fontId="40" fillId="0" borderId="100" xfId="0" applyFont="1" applyBorder="1" applyAlignment="1">
      <alignment vertical="center" wrapText="1"/>
    </xf>
    <xf numFmtId="0" fontId="40" fillId="0" borderId="37" xfId="0" applyFont="1" applyBorder="1" applyAlignment="1">
      <alignment vertical="center" wrapText="1"/>
    </xf>
    <xf numFmtId="0" fontId="40" fillId="0" borderId="102" xfId="0" applyFont="1" applyBorder="1" applyAlignment="1">
      <alignment vertical="center" wrapText="1"/>
    </xf>
    <xf numFmtId="0" fontId="40" fillId="0" borderId="38" xfId="0" applyFont="1" applyBorder="1" applyAlignment="1">
      <alignment vertical="center" wrapText="1"/>
    </xf>
    <xf numFmtId="0" fontId="51" fillId="0" borderId="61" xfId="0" applyFont="1" applyBorder="1" applyAlignment="1">
      <alignment horizontal="center" vertical="center" wrapText="1"/>
    </xf>
    <xf numFmtId="0" fontId="51" fillId="0" borderId="13" xfId="0" applyFont="1" applyBorder="1" applyAlignment="1">
      <alignment horizontal="center" vertical="center" wrapText="1"/>
    </xf>
    <xf numFmtId="0" fontId="40" fillId="0" borderId="87" xfId="0" applyFont="1" applyBorder="1" applyAlignment="1">
      <alignment vertical="center" wrapText="1"/>
    </xf>
    <xf numFmtId="0" fontId="40" fillId="0" borderId="55" xfId="0" applyFont="1" applyBorder="1" applyAlignment="1">
      <alignment vertical="center" wrapText="1"/>
    </xf>
    <xf numFmtId="0" fontId="40" fillId="0" borderId="65" xfId="0" applyFont="1" applyBorder="1" applyAlignment="1">
      <alignment vertical="center" wrapText="1"/>
    </xf>
    <xf numFmtId="0" fontId="40" fillId="0" borderId="90" xfId="0" applyFont="1" applyBorder="1" applyAlignment="1">
      <alignment vertical="center" wrapText="1"/>
    </xf>
    <xf numFmtId="0" fontId="40" fillId="0" borderId="97" xfId="0" applyFont="1" applyBorder="1" applyAlignment="1">
      <alignment horizontal="left" vertical="center" wrapText="1"/>
    </xf>
    <xf numFmtId="0" fontId="40" fillId="0" borderId="94" xfId="0" applyFont="1" applyBorder="1" applyAlignment="1">
      <alignment horizontal="left" vertical="center" wrapText="1"/>
    </xf>
    <xf numFmtId="0" fontId="40" fillId="0" borderId="60" xfId="0" applyFont="1" applyBorder="1" applyAlignment="1">
      <alignment horizontal="left" vertical="center" wrapText="1"/>
    </xf>
    <xf numFmtId="0" fontId="40" fillId="0" borderId="54" xfId="0" applyFont="1" applyBorder="1" applyAlignment="1">
      <alignment horizontal="left" vertical="center" wrapText="1"/>
    </xf>
    <xf numFmtId="43" fontId="40" fillId="0" borderId="104" xfId="7" applyFont="1" applyFill="1" applyBorder="1" applyAlignment="1">
      <alignment horizontal="left" vertical="center" wrapText="1"/>
    </xf>
    <xf numFmtId="43" fontId="40" fillId="0" borderId="93" xfId="7" applyFont="1" applyFill="1" applyBorder="1" applyAlignment="1">
      <alignment horizontal="left" vertical="center" wrapText="1"/>
    </xf>
    <xf numFmtId="43" fontId="40" fillId="0" borderId="108" xfId="7" applyFont="1" applyFill="1" applyBorder="1" applyAlignment="1">
      <alignment horizontal="left" vertical="center" wrapText="1"/>
    </xf>
    <xf numFmtId="0" fontId="40" fillId="0" borderId="58" xfId="0" applyFont="1" applyBorder="1" applyAlignment="1">
      <alignment horizontal="left" vertical="center" wrapText="1"/>
    </xf>
    <xf numFmtId="0" fontId="40" fillId="0" borderId="55" xfId="0" applyFont="1" applyBorder="1" applyAlignment="1">
      <alignment horizontal="left" vertical="center" wrapText="1"/>
    </xf>
    <xf numFmtId="0" fontId="40" fillId="0" borderId="90" xfId="0" applyFont="1" applyBorder="1" applyAlignment="1">
      <alignment horizontal="left" vertical="center" wrapText="1"/>
    </xf>
    <xf numFmtId="0" fontId="40" fillId="0" borderId="57" xfId="0" applyFont="1" applyBorder="1" applyAlignment="1">
      <alignment horizontal="left" vertical="center" wrapText="1"/>
    </xf>
    <xf numFmtId="0" fontId="40" fillId="0" borderId="108" xfId="0" applyFont="1" applyBorder="1" applyAlignment="1">
      <alignment horizontal="left" vertical="center" wrapText="1"/>
    </xf>
    <xf numFmtId="43" fontId="40" fillId="0" borderId="82" xfId="7" applyFont="1" applyFill="1" applyBorder="1" applyAlignment="1">
      <alignment horizontal="left" vertical="center" wrapText="1"/>
    </xf>
    <xf numFmtId="43" fontId="40" fillId="0" borderId="61" xfId="7" applyFont="1" applyFill="1" applyBorder="1" applyAlignment="1">
      <alignment horizontal="left" vertical="center" wrapText="1"/>
    </xf>
    <xf numFmtId="43" fontId="40" fillId="0" borderId="57" xfId="7" applyFont="1" applyFill="1" applyBorder="1" applyAlignment="1">
      <alignment horizontal="left" vertical="center" wrapText="1"/>
    </xf>
    <xf numFmtId="0" fontId="40" fillId="0" borderId="47" xfId="0" applyFont="1" applyBorder="1" applyAlignment="1">
      <alignment horizontal="left" vertical="center" wrapText="1"/>
    </xf>
    <xf numFmtId="0" fontId="40" fillId="0" borderId="6" xfId="0" applyFont="1" applyBorder="1" applyAlignment="1">
      <alignment horizontal="left" vertical="center" wrapText="1"/>
    </xf>
    <xf numFmtId="0" fontId="40" fillId="0" borderId="23" xfId="0" applyFont="1" applyBorder="1" applyAlignment="1">
      <alignment horizontal="left" vertical="center" wrapText="1"/>
    </xf>
    <xf numFmtId="0" fontId="40" fillId="0" borderId="43" xfId="0" applyFont="1" applyBorder="1" applyAlignment="1">
      <alignment vertical="center" wrapText="1"/>
    </xf>
    <xf numFmtId="0" fontId="40" fillId="0" borderId="50" xfId="0" applyFont="1" applyBorder="1" applyAlignment="1">
      <alignment vertical="center" wrapText="1"/>
    </xf>
    <xf numFmtId="0" fontId="40" fillId="0" borderId="51" xfId="0" applyFont="1" applyBorder="1" applyAlignment="1">
      <alignment vertical="center" wrapText="1"/>
    </xf>
    <xf numFmtId="0" fontId="40" fillId="0" borderId="15" xfId="0" applyFont="1" applyBorder="1" applyAlignment="1">
      <alignment horizontal="left" vertical="center" wrapText="1"/>
    </xf>
    <xf numFmtId="0" fontId="40" fillId="0" borderId="1" xfId="0" applyFont="1" applyBorder="1" applyAlignment="1">
      <alignment horizontal="left" vertical="center" wrapText="1"/>
    </xf>
    <xf numFmtId="0" fontId="40" fillId="0" borderId="11" xfId="0" applyFont="1" applyBorder="1" applyAlignment="1">
      <alignment horizontal="left" vertical="center" wrapText="1"/>
    </xf>
    <xf numFmtId="0" fontId="25" fillId="0" borderId="16" xfId="0" applyFont="1" applyBorder="1" applyAlignment="1">
      <alignment vertical="center" wrapText="1"/>
    </xf>
    <xf numFmtId="0" fontId="40" fillId="0" borderId="109" xfId="0" applyFont="1" applyBorder="1" applyAlignment="1">
      <alignment horizontal="left" vertical="center" wrapText="1"/>
    </xf>
    <xf numFmtId="0" fontId="40" fillId="0" borderId="37" xfId="0" applyFont="1" applyBorder="1" applyAlignment="1">
      <alignment horizontal="left" vertical="center" wrapText="1"/>
    </xf>
    <xf numFmtId="0" fontId="40" fillId="0" borderId="38" xfId="0" applyFont="1" applyBorder="1" applyAlignment="1">
      <alignment horizontal="left" vertical="center" wrapText="1"/>
    </xf>
    <xf numFmtId="0" fontId="51" fillId="0" borderId="18" xfId="0" applyFont="1" applyBorder="1" applyAlignment="1">
      <alignment horizontal="left" vertical="center" wrapText="1"/>
    </xf>
    <xf numFmtId="0" fontId="51" fillId="0" borderId="2" xfId="0" applyFont="1" applyBorder="1" applyAlignment="1">
      <alignment horizontal="left" vertical="center" wrapText="1"/>
    </xf>
    <xf numFmtId="0" fontId="51" fillId="0" borderId="91" xfId="0" applyFont="1" applyBorder="1" applyAlignment="1">
      <alignment horizontal="left" vertical="center" wrapText="1"/>
    </xf>
    <xf numFmtId="0" fontId="40" fillId="0" borderId="34" xfId="0" applyFont="1" applyBorder="1" applyAlignment="1">
      <alignment horizontal="left" vertical="center" wrapText="1"/>
    </xf>
    <xf numFmtId="0" fontId="40" fillId="0" borderId="48" xfId="0" applyFont="1" applyBorder="1" applyAlignment="1">
      <alignment horizontal="left" vertical="center" wrapText="1"/>
    </xf>
    <xf numFmtId="0" fontId="40" fillId="0" borderId="49" xfId="0" applyFont="1" applyBorder="1" applyAlignment="1">
      <alignment horizontal="left" vertical="center" wrapText="1"/>
    </xf>
    <xf numFmtId="0" fontId="40" fillId="0" borderId="14" xfId="0" applyFont="1" applyBorder="1" applyAlignment="1">
      <alignment horizontal="left" vertical="center" wrapText="1"/>
    </xf>
    <xf numFmtId="0" fontId="40" fillId="0" borderId="41" xfId="0" applyFont="1" applyBorder="1" applyAlignment="1">
      <alignment horizontal="left" vertical="center" wrapText="1"/>
    </xf>
    <xf numFmtId="0" fontId="51" fillId="0" borderId="43" xfId="0" applyFont="1" applyBorder="1" applyAlignment="1">
      <alignment vertical="center" wrapText="1"/>
    </xf>
    <xf numFmtId="0" fontId="51" fillId="0" borderId="50" xfId="0" applyFont="1" applyBorder="1" applyAlignment="1">
      <alignment vertical="center" wrapText="1"/>
    </xf>
    <xf numFmtId="0" fontId="51" fillId="0" borderId="51" xfId="0" applyFont="1" applyBorder="1" applyAlignment="1">
      <alignment vertical="center" wrapText="1"/>
    </xf>
    <xf numFmtId="0" fontId="51" fillId="0" borderId="15" xfId="0" applyFont="1" applyBorder="1" applyAlignment="1">
      <alignment horizontal="left" vertical="center" wrapText="1"/>
    </xf>
    <xf numFmtId="0" fontId="51" fillId="0" borderId="7" xfId="0" applyFont="1" applyBorder="1" applyAlignment="1">
      <alignment horizontal="left" vertical="center" wrapText="1"/>
    </xf>
    <xf numFmtId="0" fontId="51" fillId="0" borderId="1" xfId="0" applyFont="1" applyBorder="1" applyAlignment="1">
      <alignment horizontal="left" vertical="center" wrapText="1"/>
    </xf>
    <xf numFmtId="0" fontId="51" fillId="0" borderId="11" xfId="0" applyFont="1" applyBorder="1" applyAlignment="1">
      <alignment horizontal="left" vertical="center" wrapText="1"/>
    </xf>
    <xf numFmtId="0" fontId="51" fillId="0" borderId="14" xfId="0" applyFont="1" applyBorder="1" applyAlignment="1">
      <alignment horizontal="left" vertical="center" wrapText="1"/>
    </xf>
    <xf numFmtId="0" fontId="51" fillId="0" borderId="6" xfId="0" applyFont="1" applyBorder="1" applyAlignment="1">
      <alignment horizontal="left" vertical="center" wrapText="1"/>
    </xf>
    <xf numFmtId="0" fontId="51" fillId="0" borderId="10" xfId="0" applyFont="1" applyBorder="1" applyAlignment="1">
      <alignment horizontal="left" vertical="center" wrapText="1"/>
    </xf>
    <xf numFmtId="0" fontId="51" fillId="0" borderId="34" xfId="0" applyFont="1" applyBorder="1" applyAlignment="1">
      <alignment horizontal="left" vertical="center" wrapText="1"/>
    </xf>
    <xf numFmtId="0" fontId="51" fillId="0" borderId="48" xfId="0" applyFont="1" applyBorder="1" applyAlignment="1">
      <alignment horizontal="left" vertical="center" wrapText="1"/>
    </xf>
    <xf numFmtId="0" fontId="51" fillId="0" borderId="49" xfId="0" applyFont="1" applyBorder="1" applyAlignment="1">
      <alignment horizontal="left" vertical="center" wrapText="1"/>
    </xf>
    <xf numFmtId="0" fontId="51" fillId="0" borderId="14" xfId="0" applyFont="1" applyBorder="1" applyAlignment="1">
      <alignment vertical="center" wrapText="1"/>
    </xf>
    <xf numFmtId="0" fontId="51" fillId="0" borderId="6" xfId="0" applyFont="1" applyBorder="1" applyAlignment="1">
      <alignment vertical="center" wrapText="1"/>
    </xf>
    <xf numFmtId="0" fontId="51" fillId="0" borderId="10" xfId="0" applyFont="1" applyBorder="1" applyAlignment="1">
      <alignment vertical="center" wrapText="1"/>
    </xf>
    <xf numFmtId="0" fontId="51" fillId="0" borderId="23" xfId="0" applyFont="1" applyBorder="1" applyAlignment="1">
      <alignment vertical="center" wrapText="1"/>
    </xf>
    <xf numFmtId="0" fontId="51" fillId="0" borderId="47" xfId="0" applyFont="1" applyBorder="1" applyAlignment="1">
      <alignment horizontal="left" vertical="center" wrapText="1"/>
    </xf>
    <xf numFmtId="0" fontId="40" fillId="0" borderId="48"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3" xfId="0" applyFont="1" applyFill="1" applyBorder="1" applyAlignment="1">
      <alignment horizontal="left" vertical="center" wrapText="1"/>
    </xf>
    <xf numFmtId="0" fontId="40" fillId="0" borderId="7" xfId="0" applyFont="1" applyFill="1" applyBorder="1" applyAlignment="1">
      <alignment horizontal="left" vertical="center" wrapText="1"/>
    </xf>
    <xf numFmtId="0" fontId="40" fillId="0" borderId="11" xfId="0" applyFont="1" applyFill="1" applyBorder="1" applyAlignment="1">
      <alignment horizontal="left" vertical="center" wrapText="1"/>
    </xf>
    <xf numFmtId="0" fontId="51" fillId="0" borderId="48" xfId="0" applyFont="1" applyBorder="1" applyAlignment="1">
      <alignment vertical="center" wrapText="1"/>
    </xf>
    <xf numFmtId="0" fontId="51" fillId="0" borderId="49" xfId="0" applyFont="1" applyBorder="1" applyAlignment="1">
      <alignment vertical="center" wrapText="1"/>
    </xf>
    <xf numFmtId="0" fontId="51" fillId="0" borderId="4" xfId="0" applyFont="1" applyBorder="1" applyAlignment="1">
      <alignment horizontal="left" vertical="center"/>
    </xf>
    <xf numFmtId="0" fontId="51" fillId="0" borderId="1" xfId="0" applyFont="1" applyBorder="1" applyAlignment="1">
      <alignment horizontal="left" vertical="center"/>
    </xf>
    <xf numFmtId="0" fontId="51" fillId="0" borderId="3" xfId="0" applyFont="1" applyBorder="1" applyAlignment="1">
      <alignment horizontal="left" vertical="center"/>
    </xf>
    <xf numFmtId="0" fontId="51" fillId="0" borderId="6" xfId="0" applyFont="1" applyBorder="1" applyAlignment="1">
      <alignment horizontal="left" vertical="center"/>
    </xf>
    <xf numFmtId="0" fontId="51" fillId="0" borderId="10" xfId="0" applyFont="1" applyBorder="1" applyAlignment="1">
      <alignment horizontal="left" vertical="center"/>
    </xf>
    <xf numFmtId="0" fontId="51" fillId="0" borderId="14" xfId="0" applyFont="1" applyBorder="1" applyAlignment="1">
      <alignment horizontal="left" vertical="center"/>
    </xf>
    <xf numFmtId="0" fontId="40" fillId="0" borderId="34" xfId="0" applyFont="1" applyBorder="1" applyAlignment="1">
      <alignment vertical="center" wrapText="1"/>
    </xf>
    <xf numFmtId="0" fontId="40" fillId="0" borderId="5" xfId="0" applyFont="1" applyBorder="1" applyAlignment="1">
      <alignment horizontal="left" vertical="center" wrapText="1"/>
    </xf>
    <xf numFmtId="0" fontId="40" fillId="0" borderId="3" xfId="0" applyFont="1" applyBorder="1" applyAlignment="1">
      <alignment horizontal="left" vertical="center" wrapText="1"/>
    </xf>
    <xf numFmtId="0" fontId="40" fillId="0" borderId="4" xfId="0" applyFont="1" applyBorder="1" applyAlignment="1">
      <alignment horizontal="left" vertical="center" wrapText="1"/>
    </xf>
    <xf numFmtId="166" fontId="40" fillId="0" borderId="14" xfId="7" applyNumberFormat="1" applyFont="1" applyFill="1" applyBorder="1" applyAlignment="1">
      <alignment vertical="center"/>
    </xf>
    <xf numFmtId="166" fontId="40" fillId="0" borderId="7" xfId="7" applyNumberFormat="1" applyFont="1" applyFill="1" applyBorder="1" applyAlignment="1">
      <alignment vertical="center"/>
    </xf>
    <xf numFmtId="166" fontId="40" fillId="0" borderId="5" xfId="7" applyNumberFormat="1" applyFont="1" applyFill="1" applyBorder="1" applyAlignment="1">
      <alignment vertical="center"/>
    </xf>
    <xf numFmtId="0" fontId="50" fillId="0" borderId="76" xfId="0" applyFont="1" applyBorder="1" applyAlignment="1">
      <alignment vertical="center" wrapText="1"/>
    </xf>
    <xf numFmtId="0" fontId="50" fillId="0" borderId="77" xfId="0" applyFont="1" applyBorder="1" applyAlignment="1">
      <alignment vertical="center" wrapText="1"/>
    </xf>
    <xf numFmtId="0" fontId="50" fillId="0" borderId="78" xfId="0" applyFont="1" applyBorder="1" applyAlignment="1">
      <alignment vertical="center" wrapText="1"/>
    </xf>
    <xf numFmtId="0" fontId="31" fillId="3" borderId="72" xfId="0" applyFont="1" applyFill="1" applyBorder="1" applyAlignment="1">
      <alignment horizontal="left" vertical="center"/>
    </xf>
    <xf numFmtId="0" fontId="31" fillId="3" borderId="19" xfId="0" applyFont="1" applyFill="1" applyBorder="1" applyAlignment="1">
      <alignment horizontal="left" vertical="center"/>
    </xf>
    <xf numFmtId="0" fontId="33" fillId="3" borderId="19" xfId="0" applyFont="1" applyFill="1" applyBorder="1" applyAlignment="1">
      <alignment horizontal="left" vertical="center"/>
    </xf>
    <xf numFmtId="0" fontId="33" fillId="3" borderId="40" xfId="0" applyFont="1" applyFill="1" applyBorder="1" applyAlignment="1">
      <alignment horizontal="left" vertical="center"/>
    </xf>
    <xf numFmtId="0" fontId="50" fillId="0" borderId="73" xfId="0" applyFont="1" applyBorder="1" applyAlignment="1">
      <alignment vertical="center" wrapText="1"/>
    </xf>
    <xf numFmtId="0" fontId="50" fillId="0" borderId="74" xfId="0" applyFont="1" applyBorder="1" applyAlignment="1">
      <alignment vertical="center" wrapText="1"/>
    </xf>
    <xf numFmtId="0" fontId="50" fillId="0" borderId="75" xfId="0" applyFont="1" applyBorder="1" applyAlignment="1">
      <alignment vertical="center" wrapText="1"/>
    </xf>
    <xf numFmtId="0" fontId="13" fillId="0" borderId="24" xfId="0" applyFont="1" applyBorder="1" applyAlignment="1">
      <alignment vertical="top"/>
    </xf>
    <xf numFmtId="0" fontId="13" fillId="0" borderId="25" xfId="0" applyFont="1" applyBorder="1" applyAlignment="1">
      <alignment vertical="top"/>
    </xf>
    <xf numFmtId="0" fontId="23" fillId="0" borderId="24" xfId="0" applyFont="1" applyBorder="1" applyAlignment="1">
      <alignment horizontal="left" vertical="top" wrapText="1" indent="1"/>
    </xf>
    <xf numFmtId="0" fontId="23" fillId="0" borderId="25" xfId="0" applyFont="1" applyBorder="1" applyAlignment="1">
      <alignment horizontal="left" vertical="top" wrapText="1" indent="1"/>
    </xf>
    <xf numFmtId="0" fontId="13" fillId="0" borderId="26" xfId="0" applyFont="1" applyBorder="1" applyAlignment="1">
      <alignment vertical="top"/>
    </xf>
    <xf numFmtId="0" fontId="23" fillId="0" borderId="26" xfId="0" applyFont="1" applyBorder="1" applyAlignment="1">
      <alignment horizontal="left" vertical="top" wrapText="1" indent="1"/>
    </xf>
    <xf numFmtId="0" fontId="13" fillId="0" borderId="27" xfId="0" applyFont="1" applyBorder="1" applyAlignment="1">
      <alignment vertical="top"/>
    </xf>
    <xf numFmtId="0" fontId="5" fillId="0" borderId="24" xfId="0" applyFont="1" applyBorder="1" applyAlignment="1">
      <alignment horizontal="left" vertical="top" wrapText="1" indent="1"/>
    </xf>
    <xf numFmtId="0" fontId="5" fillId="0" borderId="26" xfId="0" applyFont="1" applyBorder="1" applyAlignment="1">
      <alignment horizontal="left" vertical="top" wrapText="1" indent="1"/>
    </xf>
    <xf numFmtId="0" fontId="5" fillId="0" borderId="27" xfId="0" applyFont="1" applyBorder="1" applyAlignment="1">
      <alignment horizontal="left" vertical="top" wrapText="1" indent="1"/>
    </xf>
    <xf numFmtId="0" fontId="23" fillId="0" borderId="16" xfId="0" applyFont="1" applyBorder="1" applyAlignment="1">
      <alignment horizontal="left" vertical="top" wrapText="1" indent="1"/>
    </xf>
    <xf numFmtId="0" fontId="23" fillId="0" borderId="12" xfId="0" applyFont="1" applyBorder="1" applyAlignment="1">
      <alignment horizontal="left" vertical="top" wrapText="1" indent="1"/>
    </xf>
    <xf numFmtId="0" fontId="15" fillId="0" borderId="0" xfId="0" applyFont="1" applyAlignment="1">
      <alignment horizontal="right" vertical="top" wrapText="1" indent="10"/>
    </xf>
    <xf numFmtId="0" fontId="21" fillId="0" borderId="0" xfId="0" applyFont="1" applyAlignment="1">
      <alignment horizontal="right" vertical="top" wrapText="1" indent="10"/>
    </xf>
    <xf numFmtId="0" fontId="56" fillId="0" borderId="28" xfId="0" applyFont="1" applyBorder="1" applyAlignment="1">
      <alignment vertical="center" wrapText="1"/>
    </xf>
    <xf numFmtId="0" fontId="19" fillId="0" borderId="30" xfId="0" applyFont="1" applyBorder="1" applyAlignment="1">
      <alignment vertical="top" wrapText="1"/>
    </xf>
    <xf numFmtId="0" fontId="19" fillId="0" borderId="29" xfId="0" applyFont="1" applyBorder="1" applyAlignment="1">
      <alignment vertical="top" wrapText="1"/>
    </xf>
    <xf numFmtId="0" fontId="16" fillId="0" borderId="28" xfId="0" applyFont="1" applyBorder="1" applyAlignment="1">
      <alignment vertical="center" wrapText="1"/>
    </xf>
    <xf numFmtId="0" fontId="19" fillId="0" borderId="0" xfId="0" applyFont="1" applyAlignment="1">
      <alignment vertical="top" wrapText="1"/>
    </xf>
    <xf numFmtId="0" fontId="19" fillId="0" borderId="31" xfId="0" applyFont="1" applyBorder="1" applyAlignment="1">
      <alignment vertical="top" wrapText="1"/>
    </xf>
  </cellXfs>
  <cellStyles count="22">
    <cellStyle name="Milliers 2" xfId="4" xr:uid="{00000000-0005-0000-0000-000001000000}"/>
    <cellStyle name="Moeda 2" xfId="17" xr:uid="{146DF59D-3334-4530-ACC7-EF60C3DF501A}"/>
    <cellStyle name="Normal" xfId="0" builtinId="0"/>
    <cellStyle name="Normal 2" xfId="3" xr:uid="{00000000-0005-0000-0000-000003000000}"/>
    <cellStyle name="Normal 2 2" xfId="10" xr:uid="{3A1C8893-BE95-44B8-B1AF-7EA2008979FE}"/>
    <cellStyle name="Normal 2 2 2" xfId="20" xr:uid="{75168A90-B64E-48CF-8B03-4C4C7F56F3E3}"/>
    <cellStyle name="Normal 3" xfId="1" xr:uid="{00000000-0005-0000-0000-000004000000}"/>
    <cellStyle name="Normal 3 2" xfId="15" xr:uid="{11BA2555-B784-4A38-8376-83752FEB11F3}"/>
    <cellStyle name="Normal 4" xfId="9" xr:uid="{78C27571-7C1A-4C5D-A6A2-9414BAB39DD4}"/>
    <cellStyle name="Porcentagem 2" xfId="2" xr:uid="{00000000-0005-0000-0000-000005000000}"/>
    <cellStyle name="Porcentagem 2 2" xfId="19" xr:uid="{BDC1D41B-C26D-4344-B22A-E826924B88F2}"/>
    <cellStyle name="Porcentagem 3" xfId="18" xr:uid="{03C8339E-B829-4906-962B-66C05C219BFD}"/>
    <cellStyle name="Vírgula" xfId="7" builtinId="3"/>
    <cellStyle name="Vírgula 2" xfId="5" xr:uid="{00000000-0005-0000-0000-000007000000}"/>
    <cellStyle name="Vírgula 2 2" xfId="6" xr:uid="{00000000-0005-0000-0000-000008000000}"/>
    <cellStyle name="Vírgula 2 2 2" xfId="12" xr:uid="{B08F890F-4048-4A02-9179-0238A61AA435}"/>
    <cellStyle name="Vírgula 2 2 3" xfId="21" xr:uid="{99BCF16A-F18E-43B6-A21A-B0139ED9C37A}"/>
    <cellStyle name="Vírgula 2 3" xfId="11" xr:uid="{24F1C138-4CDB-45A2-8675-D2EA4B9AC7EC}"/>
    <cellStyle name="Vírgula 3" xfId="8" xr:uid="{00000000-0005-0000-0000-000009000000}"/>
    <cellStyle name="Vírgula 3 2" xfId="14" xr:uid="{E0302D1D-B901-4A16-8E5C-FBF434525244}"/>
    <cellStyle name="Vírgula 4" xfId="13" xr:uid="{7308B977-D55A-436A-9FC1-5855ED1E69D3}"/>
    <cellStyle name="Vírgula 5" xfId="16" xr:uid="{F9434409-D066-48DF-A835-C7395D89E0F9}"/>
  </cellStyles>
  <dxfs count="4">
    <dxf>
      <font>
        <color rgb="FFC00000"/>
      </font>
      <numFmt numFmtId="167" formatCode="0.00_ ;[Red]\-0.00\ "/>
    </dxf>
    <dxf>
      <font>
        <color rgb="FFC00000"/>
      </font>
      <numFmt numFmtId="167" formatCode="0.00_ ;[Red]\-0.00\ "/>
    </dxf>
    <dxf>
      <font>
        <color rgb="FFC00000"/>
      </font>
      <numFmt numFmtId="167" formatCode="0.00_ ;[Red]\-0.00\ "/>
    </dxf>
    <dxf>
      <font>
        <color rgb="FFC00000"/>
      </font>
      <numFmt numFmtId="167" formatCode="0.00_ ;[Red]\-0.00\ "/>
    </dxf>
  </dxfs>
  <tableStyles count="0" defaultTableStyle="TableStyleMedium2" defaultPivotStyle="PivotStyleLight16"/>
  <colors>
    <mruColors>
      <color rgb="FFEA0000"/>
      <color rgb="FFFFEBEB"/>
      <color rgb="FFFFCCCC"/>
      <color rgb="FFCC092F"/>
      <color rgb="FFA20000"/>
      <color rgb="FFFF5353"/>
      <color rgb="FFBC1336"/>
      <color rgb="FFCC00FF"/>
      <color rgb="FFB8157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5.png"/><Relationship Id="rId3" Type="http://schemas.openxmlformats.org/officeDocument/2006/relationships/hyperlink" Target="#Governance!A1"/><Relationship Id="rId7" Type="http://schemas.openxmlformats.org/officeDocument/2006/relationships/hyperlink" Target="#Stakeholders!A1"/><Relationship Id="rId12" Type="http://schemas.openxmlformats.org/officeDocument/2006/relationships/hyperlink" Target="#'Result - overseas locations'!A1"/><Relationship Id="rId2" Type="http://schemas.openxmlformats.org/officeDocument/2006/relationships/hyperlink" Target="#Social!A1"/><Relationship Id="rId1" Type="http://schemas.openxmlformats.org/officeDocument/2006/relationships/hyperlink" Target="#Environmental!A1"/><Relationship Id="rId6" Type="http://schemas.openxmlformats.org/officeDocument/2006/relationships/hyperlink" Target="#SDG!A1"/><Relationship Id="rId11" Type="http://schemas.openxmlformats.org/officeDocument/2006/relationships/image" Target="../media/image4.png"/><Relationship Id="rId5" Type="http://schemas.openxmlformats.org/officeDocument/2006/relationships/hyperlink" Target="https://www.bradescori.com.br/en/corporate-governance/boards/board-of-directors/" TargetMode="External"/><Relationship Id="rId10" Type="http://schemas.openxmlformats.org/officeDocument/2006/relationships/image" Target="../media/image3.png"/><Relationship Id="rId4" Type="http://schemas.openxmlformats.org/officeDocument/2006/relationships/hyperlink" Target="https://www.bradescori.com.br/en/corporate-sustainability/esg-indexes-and-ratings/" TargetMode="Externa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8.png"/><Relationship Id="rId7"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hyperlink" Target="#Home!A1"/><Relationship Id="rId10" Type="http://schemas.openxmlformats.org/officeDocument/2006/relationships/image" Target="../media/image14.png"/><Relationship Id="rId4" Type="http://schemas.openxmlformats.org/officeDocument/2006/relationships/image" Target="../media/image9.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598308</xdr:colOff>
      <xdr:row>18</xdr:row>
      <xdr:rowOff>83904</xdr:rowOff>
    </xdr:from>
    <xdr:to>
      <xdr:col>6</xdr:col>
      <xdr:colOff>161682</xdr:colOff>
      <xdr:row>21</xdr:row>
      <xdr:rowOff>54977</xdr:rowOff>
    </xdr:to>
    <xdr:sp macro="" textlink="">
      <xdr:nvSpPr>
        <xdr:cNvPr id="3" name="Retângulo Arredondado 7">
          <a:hlinkClick xmlns:r="http://schemas.openxmlformats.org/officeDocument/2006/relationships" r:id="rId1"/>
          <a:extLst>
            <a:ext uri="{FF2B5EF4-FFF2-40B4-BE49-F238E27FC236}">
              <a16:creationId xmlns:a16="http://schemas.microsoft.com/office/drawing/2014/main" id="{8D3A45B4-E2F3-4A3A-9AAB-74BB355C3C90}"/>
            </a:ext>
          </a:extLst>
        </xdr:cNvPr>
        <xdr:cNvSpPr/>
      </xdr:nvSpPr>
      <xdr:spPr>
        <a:xfrm flipH="1">
          <a:off x="2122308" y="3055704"/>
          <a:ext cx="2611374"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Environmental</a:t>
          </a:r>
        </a:p>
      </xdr:txBody>
    </xdr:sp>
    <xdr:clientData/>
  </xdr:twoCellAnchor>
  <xdr:twoCellAnchor>
    <xdr:from>
      <xdr:col>7</xdr:col>
      <xdr:colOff>91832</xdr:colOff>
      <xdr:row>18</xdr:row>
      <xdr:rowOff>83904</xdr:rowOff>
    </xdr:from>
    <xdr:to>
      <xdr:col>10</xdr:col>
      <xdr:colOff>388758</xdr:colOff>
      <xdr:row>21</xdr:row>
      <xdr:rowOff>54977</xdr:rowOff>
    </xdr:to>
    <xdr:sp macro="" textlink="">
      <xdr:nvSpPr>
        <xdr:cNvPr id="4" name="Retângulo Arredondado 8">
          <a:hlinkClick xmlns:r="http://schemas.openxmlformats.org/officeDocument/2006/relationships" r:id="rId2"/>
          <a:extLst>
            <a:ext uri="{FF2B5EF4-FFF2-40B4-BE49-F238E27FC236}">
              <a16:creationId xmlns:a16="http://schemas.microsoft.com/office/drawing/2014/main" id="{6EB33213-1B85-4706-828E-C7AD1C37A902}"/>
            </a:ext>
          </a:extLst>
        </xdr:cNvPr>
        <xdr:cNvSpPr/>
      </xdr:nvSpPr>
      <xdr:spPr>
        <a:xfrm flipH="1">
          <a:off x="5425832" y="3055704"/>
          <a:ext cx="2582926"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Social</a:t>
          </a:r>
        </a:p>
      </xdr:txBody>
    </xdr:sp>
    <xdr:clientData/>
  </xdr:twoCellAnchor>
  <xdr:twoCellAnchor>
    <xdr:from>
      <xdr:col>11</xdr:col>
      <xdr:colOff>318908</xdr:colOff>
      <xdr:row>18</xdr:row>
      <xdr:rowOff>83904</xdr:rowOff>
    </xdr:from>
    <xdr:to>
      <xdr:col>14</xdr:col>
      <xdr:colOff>630058</xdr:colOff>
      <xdr:row>21</xdr:row>
      <xdr:rowOff>54977</xdr:rowOff>
    </xdr:to>
    <xdr:sp macro="" textlink="">
      <xdr:nvSpPr>
        <xdr:cNvPr id="5" name="Retângulo Arredondado 9">
          <a:hlinkClick xmlns:r="http://schemas.openxmlformats.org/officeDocument/2006/relationships" r:id="rId3"/>
          <a:extLst>
            <a:ext uri="{FF2B5EF4-FFF2-40B4-BE49-F238E27FC236}">
              <a16:creationId xmlns:a16="http://schemas.microsoft.com/office/drawing/2014/main" id="{C2F5E258-506C-45DB-B349-C603B82C2EAE}"/>
            </a:ext>
          </a:extLst>
        </xdr:cNvPr>
        <xdr:cNvSpPr/>
      </xdr:nvSpPr>
      <xdr:spPr>
        <a:xfrm flipH="1">
          <a:off x="8700908" y="3055704"/>
          <a:ext cx="2597150" cy="466373"/>
        </a:xfrm>
        <a:prstGeom prst="snip2DiagRect">
          <a:avLst/>
        </a:prstGeom>
        <a:solidFill>
          <a:srgbClr val="CC092F"/>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0">
              <a:latin typeface="Bradesco Sans XBold" panose="00000900000000000000" pitchFamily="2" charset="0"/>
            </a:rPr>
            <a:t>Governance</a:t>
          </a:r>
        </a:p>
      </xdr:txBody>
    </xdr:sp>
    <xdr:clientData/>
  </xdr:twoCellAnchor>
  <xdr:twoCellAnchor>
    <xdr:from>
      <xdr:col>6</xdr:col>
      <xdr:colOff>745885</xdr:colOff>
      <xdr:row>29</xdr:row>
      <xdr:rowOff>140272</xdr:rowOff>
    </xdr:from>
    <xdr:to>
      <xdr:col>11</xdr:col>
      <xdr:colOff>185057</xdr:colOff>
      <xdr:row>32</xdr:row>
      <xdr:rowOff>66184</xdr:rowOff>
    </xdr:to>
    <xdr:sp macro="" textlink="">
      <xdr:nvSpPr>
        <xdr:cNvPr id="6" name="Retângulo 5">
          <a:extLst>
            <a:ext uri="{FF2B5EF4-FFF2-40B4-BE49-F238E27FC236}">
              <a16:creationId xmlns:a16="http://schemas.microsoft.com/office/drawing/2014/main" id="{4EAFC320-00C3-44A8-B238-D42AAA641C11}"/>
            </a:ext>
          </a:extLst>
        </xdr:cNvPr>
        <xdr:cNvSpPr/>
      </xdr:nvSpPr>
      <xdr:spPr>
        <a:xfrm>
          <a:off x="5317885" y="4928172"/>
          <a:ext cx="3249172" cy="4212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pt-BR" sz="1050" b="0" baseline="0">
              <a:solidFill>
                <a:schemeClr val="bg1">
                  <a:lumMod val="50000"/>
                </a:schemeClr>
              </a:solidFill>
              <a:latin typeface="Bradesco Sans SemiBold" panose="00000700000000000000" pitchFamily="2" charset="0"/>
            </a:rPr>
            <a:t>Click on the buttons above to be directed  </a:t>
          </a:r>
          <a:endParaRPr lang="pt-BR" sz="1050" b="0">
            <a:solidFill>
              <a:schemeClr val="bg1">
                <a:lumMod val="50000"/>
              </a:schemeClr>
            </a:solidFill>
            <a:latin typeface="Bradesco Sans SemiBold" panose="00000700000000000000" pitchFamily="2" charset="0"/>
          </a:endParaRPr>
        </a:p>
      </xdr:txBody>
    </xdr:sp>
    <xdr:clientData/>
  </xdr:twoCellAnchor>
  <xdr:twoCellAnchor>
    <xdr:from>
      <xdr:col>6</xdr:col>
      <xdr:colOff>46737</xdr:colOff>
      <xdr:row>35</xdr:row>
      <xdr:rowOff>23075</xdr:rowOff>
    </xdr:from>
    <xdr:to>
      <xdr:col>11</xdr:col>
      <xdr:colOff>593925</xdr:colOff>
      <xdr:row>42</xdr:row>
      <xdr:rowOff>50218</xdr:rowOff>
    </xdr:to>
    <xdr:grpSp>
      <xdr:nvGrpSpPr>
        <xdr:cNvPr id="7" name="Agrupar 6">
          <a:extLst>
            <a:ext uri="{FF2B5EF4-FFF2-40B4-BE49-F238E27FC236}">
              <a16:creationId xmlns:a16="http://schemas.microsoft.com/office/drawing/2014/main" id="{E54B91DF-3941-47B6-9267-486F16A7EC81}"/>
            </a:ext>
          </a:extLst>
        </xdr:cNvPr>
        <xdr:cNvGrpSpPr/>
      </xdr:nvGrpSpPr>
      <xdr:grpSpPr>
        <a:xfrm>
          <a:off x="4618737" y="5636475"/>
          <a:ext cx="4357188" cy="357343"/>
          <a:chOff x="4749365" y="5574789"/>
          <a:chExt cx="4411617" cy="353715"/>
        </a:xfrm>
      </xdr:grpSpPr>
      <xdr:sp macro="" textlink="">
        <xdr:nvSpPr>
          <xdr:cNvPr id="8" name="Retângulo Arredondado 11">
            <a:hlinkClick xmlns:r="http://schemas.openxmlformats.org/officeDocument/2006/relationships" r:id="rId4"/>
            <a:extLst>
              <a:ext uri="{FF2B5EF4-FFF2-40B4-BE49-F238E27FC236}">
                <a16:creationId xmlns:a16="http://schemas.microsoft.com/office/drawing/2014/main" id="{4D95EF46-7E3A-97F7-2695-51026CB06A74}"/>
              </a:ext>
            </a:extLst>
          </xdr:cNvPr>
          <xdr:cNvSpPr/>
        </xdr:nvSpPr>
        <xdr:spPr>
          <a:xfrm>
            <a:off x="4749365" y="5583600"/>
            <a:ext cx="2501537" cy="336092"/>
          </a:xfrm>
          <a:prstGeom prst="snip2Diag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u="sng">
                <a:solidFill>
                  <a:srgbClr val="CC092F"/>
                </a:solidFill>
                <a:latin typeface="Bradesco Sans SemiBold" panose="00000700000000000000" pitchFamily="2" charset="0"/>
              </a:rPr>
              <a:t>Performance </a:t>
            </a:r>
          </a:p>
        </xdr:txBody>
      </xdr:sp>
      <xdr:sp macro="" textlink="">
        <xdr:nvSpPr>
          <xdr:cNvPr id="9" name="Retângulo Arredondado 12">
            <a:hlinkClick xmlns:r="http://schemas.openxmlformats.org/officeDocument/2006/relationships" r:id="rId5"/>
            <a:extLst>
              <a:ext uri="{FF2B5EF4-FFF2-40B4-BE49-F238E27FC236}">
                <a16:creationId xmlns:a16="http://schemas.microsoft.com/office/drawing/2014/main" id="{C68706A1-80D6-1634-52AE-8EB29FD9067B}"/>
              </a:ext>
            </a:extLst>
          </xdr:cNvPr>
          <xdr:cNvSpPr/>
        </xdr:nvSpPr>
        <xdr:spPr>
          <a:xfrm>
            <a:off x="6678050" y="5574789"/>
            <a:ext cx="2482932" cy="353715"/>
          </a:xfrm>
          <a:prstGeom prst="snip2DiagRect">
            <a:avLst/>
          </a:prstGeom>
          <a:no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u="sng">
                <a:solidFill>
                  <a:srgbClr val="CC092F"/>
                </a:solidFill>
                <a:latin typeface="Bradesco Sans SemiBold" panose="00000700000000000000" pitchFamily="2" charset="0"/>
              </a:rPr>
              <a:t>Board</a:t>
            </a:r>
            <a:r>
              <a:rPr lang="pt-BR" sz="1200" b="0" u="sng" baseline="0">
                <a:solidFill>
                  <a:srgbClr val="CC092F"/>
                </a:solidFill>
                <a:latin typeface="Bradesco Sans SemiBold" panose="00000700000000000000" pitchFamily="2" charset="0"/>
              </a:rPr>
              <a:t> of Directors</a:t>
            </a:r>
            <a:endParaRPr lang="pt-BR" sz="1200" b="0" u="sng">
              <a:solidFill>
                <a:srgbClr val="CC092F"/>
              </a:solidFill>
              <a:latin typeface="Bradesco Sans SemiBold" panose="00000700000000000000" pitchFamily="2" charset="0"/>
            </a:endParaRPr>
          </a:p>
        </xdr:txBody>
      </xdr:sp>
    </xdr:grpSp>
    <xdr:clientData/>
  </xdr:twoCellAnchor>
  <xdr:twoCellAnchor>
    <xdr:from>
      <xdr:col>7</xdr:col>
      <xdr:colOff>232606</xdr:colOff>
      <xdr:row>24</xdr:row>
      <xdr:rowOff>4104</xdr:rowOff>
    </xdr:from>
    <xdr:to>
      <xdr:col>10</xdr:col>
      <xdr:colOff>247984</xdr:colOff>
      <xdr:row>27</xdr:row>
      <xdr:rowOff>0</xdr:rowOff>
    </xdr:to>
    <xdr:sp macro="" textlink="">
      <xdr:nvSpPr>
        <xdr:cNvPr id="10" name="Retângulo Arredondado 7">
          <a:hlinkClick xmlns:r="http://schemas.openxmlformats.org/officeDocument/2006/relationships" r:id="rId6"/>
          <a:extLst>
            <a:ext uri="{FF2B5EF4-FFF2-40B4-BE49-F238E27FC236}">
              <a16:creationId xmlns:a16="http://schemas.microsoft.com/office/drawing/2014/main" id="{41503551-16C6-4D24-875C-5615A03C8830}"/>
            </a:ext>
          </a:extLst>
        </xdr:cNvPr>
        <xdr:cNvSpPr/>
      </xdr:nvSpPr>
      <xdr:spPr>
        <a:xfrm flipH="1">
          <a:off x="5566606" y="3966504"/>
          <a:ext cx="2301378"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SDG</a:t>
          </a:r>
        </a:p>
      </xdr:txBody>
    </xdr:sp>
    <xdr:clientData/>
  </xdr:twoCellAnchor>
  <xdr:twoCellAnchor>
    <xdr:from>
      <xdr:col>11</xdr:col>
      <xdr:colOff>473976</xdr:colOff>
      <xdr:row>24</xdr:row>
      <xdr:rowOff>4104</xdr:rowOff>
    </xdr:from>
    <xdr:to>
      <xdr:col>14</xdr:col>
      <xdr:colOff>474989</xdr:colOff>
      <xdr:row>27</xdr:row>
      <xdr:rowOff>0</xdr:rowOff>
    </xdr:to>
    <xdr:sp macro="" textlink="">
      <xdr:nvSpPr>
        <xdr:cNvPr id="11" name="Retângulo Arredondado 8">
          <a:hlinkClick xmlns:r="http://schemas.openxmlformats.org/officeDocument/2006/relationships" r:id="rId7"/>
          <a:extLst>
            <a:ext uri="{FF2B5EF4-FFF2-40B4-BE49-F238E27FC236}">
              <a16:creationId xmlns:a16="http://schemas.microsoft.com/office/drawing/2014/main" id="{6122E1CA-4C55-4BD2-AA9F-BDF1DC5B92C6}"/>
            </a:ext>
          </a:extLst>
        </xdr:cNvPr>
        <xdr:cNvSpPr/>
      </xdr:nvSpPr>
      <xdr:spPr>
        <a:xfrm flipH="1">
          <a:off x="8855976" y="3966504"/>
          <a:ext cx="2287013"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Stakeholders</a:t>
          </a:r>
        </a:p>
      </xdr:txBody>
    </xdr:sp>
    <xdr:clientData/>
  </xdr:twoCellAnchor>
  <xdr:twoCellAnchor editAs="oneCell">
    <xdr:from>
      <xdr:col>4</xdr:col>
      <xdr:colOff>40361</xdr:colOff>
      <xdr:row>14</xdr:row>
      <xdr:rowOff>75250</xdr:rowOff>
    </xdr:from>
    <xdr:to>
      <xdr:col>4</xdr:col>
      <xdr:colOff>696686</xdr:colOff>
      <xdr:row>17</xdr:row>
      <xdr:rowOff>136069</xdr:rowOff>
    </xdr:to>
    <xdr:pic>
      <xdr:nvPicPr>
        <xdr:cNvPr id="12" name="Imagem 11">
          <a:extLst>
            <a:ext uri="{FF2B5EF4-FFF2-40B4-BE49-F238E27FC236}">
              <a16:creationId xmlns:a16="http://schemas.microsoft.com/office/drawing/2014/main" id="{CB0CD6A1-9BF6-4E74-B48C-B0FBA4267EF5}"/>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9421" t="18260" r="30360" b="19131"/>
        <a:stretch/>
      </xdr:blipFill>
      <xdr:spPr>
        <a:xfrm>
          <a:off x="3088361" y="2386650"/>
          <a:ext cx="656325" cy="556119"/>
        </a:xfrm>
        <a:prstGeom prst="rect">
          <a:avLst/>
        </a:prstGeom>
      </xdr:spPr>
    </xdr:pic>
    <xdr:clientData/>
  </xdr:twoCellAnchor>
  <xdr:twoCellAnchor editAs="oneCell">
    <xdr:from>
      <xdr:col>12</xdr:col>
      <xdr:colOff>522515</xdr:colOff>
      <xdr:row>14</xdr:row>
      <xdr:rowOff>125083</xdr:rowOff>
    </xdr:from>
    <xdr:to>
      <xdr:col>13</xdr:col>
      <xdr:colOff>494212</xdr:colOff>
      <xdr:row>17</xdr:row>
      <xdr:rowOff>160430</xdr:rowOff>
    </xdr:to>
    <xdr:pic>
      <xdr:nvPicPr>
        <xdr:cNvPr id="13" name="Imagem 12">
          <a:extLst>
            <a:ext uri="{FF2B5EF4-FFF2-40B4-BE49-F238E27FC236}">
              <a16:creationId xmlns:a16="http://schemas.microsoft.com/office/drawing/2014/main" id="{6AE0180C-D40B-446D-A86D-F95DDE43132B}"/>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8795" t="22933" r="28169" b="24800"/>
        <a:stretch/>
      </xdr:blipFill>
      <xdr:spPr>
        <a:xfrm>
          <a:off x="9666515" y="2436483"/>
          <a:ext cx="733697" cy="530647"/>
        </a:xfrm>
        <a:prstGeom prst="rect">
          <a:avLst/>
        </a:prstGeom>
      </xdr:spPr>
    </xdr:pic>
    <xdr:clientData/>
  </xdr:twoCellAnchor>
  <xdr:twoCellAnchor editAs="oneCell">
    <xdr:from>
      <xdr:col>8</xdr:col>
      <xdr:colOff>97972</xdr:colOff>
      <xdr:row>14</xdr:row>
      <xdr:rowOff>97969</xdr:rowOff>
    </xdr:from>
    <xdr:to>
      <xdr:col>9</xdr:col>
      <xdr:colOff>371494</xdr:colOff>
      <xdr:row>18</xdr:row>
      <xdr:rowOff>28456</xdr:rowOff>
    </xdr:to>
    <xdr:pic>
      <xdr:nvPicPr>
        <xdr:cNvPr id="14" name="Imagem 13">
          <a:extLst>
            <a:ext uri="{FF2B5EF4-FFF2-40B4-BE49-F238E27FC236}">
              <a16:creationId xmlns:a16="http://schemas.microsoft.com/office/drawing/2014/main" id="{6152872A-0455-495B-AF17-8052132EFDC3}"/>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4791" t="26154" r="25490" b="23077"/>
        <a:stretch/>
      </xdr:blipFill>
      <xdr:spPr>
        <a:xfrm>
          <a:off x="6193972" y="2409369"/>
          <a:ext cx="1035522" cy="590887"/>
        </a:xfrm>
        <a:prstGeom prst="rect">
          <a:avLst/>
        </a:prstGeom>
      </xdr:spPr>
    </xdr:pic>
    <xdr:clientData/>
  </xdr:twoCellAnchor>
  <xdr:twoCellAnchor editAs="oneCell">
    <xdr:from>
      <xdr:col>6</xdr:col>
      <xdr:colOff>522514</xdr:colOff>
      <xdr:row>28</xdr:row>
      <xdr:rowOff>108856</xdr:rowOff>
    </xdr:from>
    <xdr:to>
      <xdr:col>7</xdr:col>
      <xdr:colOff>326572</xdr:colOff>
      <xdr:row>33</xdr:row>
      <xdr:rowOff>32654</xdr:rowOff>
    </xdr:to>
    <xdr:pic>
      <xdr:nvPicPr>
        <xdr:cNvPr id="15" name="Imagem 14">
          <a:extLst>
            <a:ext uri="{FF2B5EF4-FFF2-40B4-BE49-F238E27FC236}">
              <a16:creationId xmlns:a16="http://schemas.microsoft.com/office/drawing/2014/main" id="{E9BA2239-BD4E-4D8A-BA3A-9D6210143C2A}"/>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31142" r="29560"/>
        <a:stretch/>
      </xdr:blipFill>
      <xdr:spPr>
        <a:xfrm>
          <a:off x="5094514" y="4731656"/>
          <a:ext cx="566058" cy="749298"/>
        </a:xfrm>
        <a:prstGeom prst="rect">
          <a:avLst/>
        </a:prstGeom>
      </xdr:spPr>
    </xdr:pic>
    <xdr:clientData/>
  </xdr:twoCellAnchor>
  <xdr:twoCellAnchor>
    <xdr:from>
      <xdr:col>2</xdr:col>
      <xdr:colOff>765931</xdr:colOff>
      <xdr:row>24</xdr:row>
      <xdr:rowOff>4104</xdr:rowOff>
    </xdr:from>
    <xdr:to>
      <xdr:col>5</xdr:col>
      <xdr:colOff>766943</xdr:colOff>
      <xdr:row>27</xdr:row>
      <xdr:rowOff>0</xdr:rowOff>
    </xdr:to>
    <xdr:sp macro="" textlink="">
      <xdr:nvSpPr>
        <xdr:cNvPr id="16" name="Retângulo Arredondado 8">
          <a:hlinkClick xmlns:r="http://schemas.openxmlformats.org/officeDocument/2006/relationships" r:id="rId12"/>
          <a:extLst>
            <a:ext uri="{FF2B5EF4-FFF2-40B4-BE49-F238E27FC236}">
              <a16:creationId xmlns:a16="http://schemas.microsoft.com/office/drawing/2014/main" id="{1523ED0F-42D3-45BE-B744-D94C496AB4A6}"/>
            </a:ext>
          </a:extLst>
        </xdr:cNvPr>
        <xdr:cNvSpPr/>
      </xdr:nvSpPr>
      <xdr:spPr>
        <a:xfrm flipH="1">
          <a:off x="2283581" y="3966504"/>
          <a:ext cx="2287012" cy="491196"/>
        </a:xfrm>
        <a:prstGeom prst="snip2DiagRect">
          <a:avLst/>
        </a:prstGeom>
        <a:solidFill>
          <a:schemeClr val="bg2">
            <a:lumMod val="75000"/>
          </a:schemeClr>
        </a:solidFill>
        <a:ln w="28575">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0">
              <a:latin typeface="Bradesco Sans SemiBold" panose="00000700000000000000" pitchFamily="2" charset="0"/>
            </a:rPr>
            <a:t>Result - overseas locations</a:t>
          </a:r>
        </a:p>
      </xdr:txBody>
    </xdr:sp>
    <xdr:clientData/>
  </xdr:twoCellAnchor>
  <xdr:twoCellAnchor editAs="oneCell">
    <xdr:from>
      <xdr:col>0</xdr:col>
      <xdr:colOff>0</xdr:colOff>
      <xdr:row>0</xdr:row>
      <xdr:rowOff>9072</xdr:rowOff>
    </xdr:from>
    <xdr:to>
      <xdr:col>18</xdr:col>
      <xdr:colOff>0</xdr:colOff>
      <xdr:row>12</xdr:row>
      <xdr:rowOff>63499</xdr:rowOff>
    </xdr:to>
    <xdr:pic>
      <xdr:nvPicPr>
        <xdr:cNvPr id="18" name="Imagem 17">
          <a:extLst>
            <a:ext uri="{FF2B5EF4-FFF2-40B4-BE49-F238E27FC236}">
              <a16:creationId xmlns:a16="http://schemas.microsoft.com/office/drawing/2014/main" id="{32F31801-ADAC-E2EA-FFA1-E8CC49A3C1A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9072"/>
          <a:ext cx="13716000" cy="20138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532446</xdr:colOff>
      <xdr:row>2</xdr:row>
      <xdr:rowOff>13884</xdr:rowOff>
    </xdr:from>
    <xdr:to>
      <xdr:col>11</xdr:col>
      <xdr:colOff>483346</xdr:colOff>
      <xdr:row>4</xdr:row>
      <xdr:rowOff>28845</xdr:rowOff>
    </xdr:to>
    <xdr:sp macro="" textlink="">
      <xdr:nvSpPr>
        <xdr:cNvPr id="2" name="TextBox 2">
          <a:extLst>
            <a:ext uri="{FF2B5EF4-FFF2-40B4-BE49-F238E27FC236}">
              <a16:creationId xmlns:a16="http://schemas.microsoft.com/office/drawing/2014/main" id="{00000000-0008-0000-0300-000002000000}"/>
            </a:ext>
          </a:extLst>
        </xdr:cNvPr>
        <xdr:cNvSpPr txBox="1"/>
      </xdr:nvSpPr>
      <xdr:spPr>
        <a:xfrm>
          <a:off x="5139082" y="337157"/>
          <a:ext cx="10099355" cy="338233"/>
        </a:xfrm>
        <a:prstGeom prst="snip2DiagRect">
          <a:avLst/>
        </a:prstGeom>
        <a:solidFill>
          <a:srgbClr val="CC092F"/>
        </a:solidFill>
        <a:ln w="28575" cmpd="sng">
          <a:solidFill>
            <a:srgbClr val="F8F8F8"/>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Environmental </a:t>
          </a:r>
          <a:endParaRPr lang="en-AU" sz="1800">
            <a:solidFill>
              <a:schemeClr val="bg1"/>
            </a:solidFill>
            <a:effectLst/>
          </a:endParaRPr>
        </a:p>
      </xdr:txBody>
    </xdr:sp>
    <xdr:clientData/>
  </xdr:twoCellAnchor>
  <xdr:twoCellAnchor>
    <xdr:from>
      <xdr:col>12</xdr:col>
      <xdr:colOff>1758950</xdr:colOff>
      <xdr:row>1</xdr:row>
      <xdr:rowOff>152619</xdr:rowOff>
    </xdr:from>
    <xdr:to>
      <xdr:col>13</xdr:col>
      <xdr:colOff>0</xdr:colOff>
      <xdr:row>4</xdr:row>
      <xdr:rowOff>5328</xdr:rowOff>
    </xdr:to>
    <xdr:sp macro="" textlink="">
      <xdr:nvSpPr>
        <xdr:cNvPr id="4" name="Retângulo Arredondado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17678400" y="317719"/>
          <a:ext cx="628650" cy="348009"/>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Back</a:t>
          </a:r>
        </a:p>
      </xdr:txBody>
    </xdr:sp>
    <xdr:clientData/>
  </xdr:twoCellAnchor>
  <xdr:twoCellAnchor editAs="oneCell">
    <xdr:from>
      <xdr:col>0</xdr:col>
      <xdr:colOff>206922</xdr:colOff>
      <xdr:row>1</xdr:row>
      <xdr:rowOff>20902</xdr:rowOff>
    </xdr:from>
    <xdr:to>
      <xdr:col>2</xdr:col>
      <xdr:colOff>1121414</xdr:colOff>
      <xdr:row>4</xdr:row>
      <xdr:rowOff>125794</xdr:rowOff>
    </xdr:to>
    <xdr:pic>
      <xdr:nvPicPr>
        <xdr:cNvPr id="5" name="Imagem 4">
          <a:extLst>
            <a:ext uri="{FF2B5EF4-FFF2-40B4-BE49-F238E27FC236}">
              <a16:creationId xmlns:a16="http://schemas.microsoft.com/office/drawing/2014/main" id="{770E745B-8DCE-40B6-860F-7CBF1D299B79}"/>
            </a:ext>
          </a:extLst>
        </xdr:cNvPr>
        <xdr:cNvPicPr>
          <a:picLocks noChangeAspect="1"/>
        </xdr:cNvPicPr>
      </xdr:nvPicPr>
      <xdr:blipFill rotWithShape="1">
        <a:blip xmlns:r="http://schemas.openxmlformats.org/officeDocument/2006/relationships" r:embed="rId2"/>
        <a:srcRect l="4283" t="14493" r="3742" b="9033"/>
        <a:stretch/>
      </xdr:blipFill>
      <xdr:spPr>
        <a:xfrm>
          <a:off x="206922" y="177656"/>
          <a:ext cx="2268385" cy="5688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1767839</xdr:colOff>
      <xdr:row>2</xdr:row>
      <xdr:rowOff>0</xdr:rowOff>
    </xdr:from>
    <xdr:to>
      <xdr:col>11</xdr:col>
      <xdr:colOff>4413755</xdr:colOff>
      <xdr:row>3</xdr:row>
      <xdr:rowOff>138400</xdr:rowOff>
    </xdr:to>
    <xdr:sp macro="" textlink="">
      <xdr:nvSpPr>
        <xdr:cNvPr id="4" name="TextBox 2">
          <a:extLst>
            <a:ext uri="{FF2B5EF4-FFF2-40B4-BE49-F238E27FC236}">
              <a16:creationId xmlns:a16="http://schemas.microsoft.com/office/drawing/2014/main" id="{00000000-0008-0000-0100-000004000000}"/>
            </a:ext>
          </a:extLst>
        </xdr:cNvPr>
        <xdr:cNvSpPr txBox="1"/>
      </xdr:nvSpPr>
      <xdr:spPr>
        <a:xfrm>
          <a:off x="4794672" y="508000"/>
          <a:ext cx="16182000" cy="392400"/>
        </a:xfrm>
        <a:prstGeom prst="snip2DiagRect">
          <a:avLst/>
        </a:prstGeom>
        <a:solidFill>
          <a:srgbClr val="CC092F"/>
        </a:solidFill>
        <a:ln w="28575" cmpd="sng">
          <a:solidFill>
            <a:schemeClr val="bg1"/>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Social </a:t>
          </a:r>
          <a:endParaRPr lang="en-AU" sz="1800">
            <a:solidFill>
              <a:schemeClr val="bg1"/>
            </a:solidFill>
            <a:effectLst/>
          </a:endParaRPr>
        </a:p>
      </xdr:txBody>
    </xdr:sp>
    <xdr:clientData/>
  </xdr:twoCellAnchor>
  <xdr:twoCellAnchor editAs="oneCell">
    <xdr:from>
      <xdr:col>1</xdr:col>
      <xdr:colOff>0</xdr:colOff>
      <xdr:row>1</xdr:row>
      <xdr:rowOff>41802</xdr:rowOff>
    </xdr:from>
    <xdr:to>
      <xdr:col>2</xdr:col>
      <xdr:colOff>930748</xdr:colOff>
      <xdr:row>3</xdr:row>
      <xdr:rowOff>122201</xdr:rowOff>
    </xdr:to>
    <xdr:pic>
      <xdr:nvPicPr>
        <xdr:cNvPr id="9" name="Imagem 8">
          <a:extLst>
            <a:ext uri="{FF2B5EF4-FFF2-40B4-BE49-F238E27FC236}">
              <a16:creationId xmlns:a16="http://schemas.microsoft.com/office/drawing/2014/main" id="{0CEC53EE-A046-415E-9701-D0E1ADA81956}"/>
            </a:ext>
          </a:extLst>
        </xdr:cNvPr>
        <xdr:cNvPicPr>
          <a:picLocks noChangeAspect="1"/>
        </xdr:cNvPicPr>
      </xdr:nvPicPr>
      <xdr:blipFill rotWithShape="1">
        <a:blip xmlns:r="http://schemas.openxmlformats.org/officeDocument/2006/relationships" r:embed="rId1"/>
        <a:srcRect l="4283" t="14493" r="3742" b="9033"/>
        <a:stretch/>
      </xdr:blipFill>
      <xdr:spPr>
        <a:xfrm>
          <a:off x="219456" y="198556"/>
          <a:ext cx="2268385" cy="568805"/>
        </a:xfrm>
        <a:prstGeom prst="rect">
          <a:avLst/>
        </a:prstGeom>
      </xdr:spPr>
    </xdr:pic>
    <xdr:clientData/>
  </xdr:twoCellAnchor>
  <xdr:twoCellAnchor>
    <xdr:from>
      <xdr:col>12</xdr:col>
      <xdr:colOff>3504183</xdr:colOff>
      <xdr:row>2</xdr:row>
      <xdr:rowOff>106509</xdr:rowOff>
    </xdr:from>
    <xdr:to>
      <xdr:col>12</xdr:col>
      <xdr:colOff>4413251</xdr:colOff>
      <xdr:row>3</xdr:row>
      <xdr:rowOff>222250</xdr:rowOff>
    </xdr:to>
    <xdr:sp macro="" textlink="">
      <xdr:nvSpPr>
        <xdr:cNvPr id="7" name="Retângulo Arredondado 3">
          <a:hlinkClick xmlns:r="http://schemas.openxmlformats.org/officeDocument/2006/relationships" r:id="rId2"/>
          <a:extLst>
            <a:ext uri="{FF2B5EF4-FFF2-40B4-BE49-F238E27FC236}">
              <a16:creationId xmlns:a16="http://schemas.microsoft.com/office/drawing/2014/main" id="{B27E97BC-8C9B-4429-8995-2C9D516CB22F}"/>
            </a:ext>
          </a:extLst>
        </xdr:cNvPr>
        <xdr:cNvSpPr/>
      </xdr:nvSpPr>
      <xdr:spPr>
        <a:xfrm flipH="1">
          <a:off x="24501516" y="614509"/>
          <a:ext cx="909068" cy="369741"/>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Back</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1573847</xdr:colOff>
      <xdr:row>1</xdr:row>
      <xdr:rowOff>162031</xdr:rowOff>
    </xdr:from>
    <xdr:to>
      <xdr:col>11</xdr:col>
      <xdr:colOff>532297</xdr:colOff>
      <xdr:row>4</xdr:row>
      <xdr:rowOff>27816</xdr:rowOff>
    </xdr:to>
    <xdr:sp macro="" textlink="">
      <xdr:nvSpPr>
        <xdr:cNvPr id="2" name="TextBox 2">
          <a:extLst>
            <a:ext uri="{FF2B5EF4-FFF2-40B4-BE49-F238E27FC236}">
              <a16:creationId xmlns:a16="http://schemas.microsoft.com/office/drawing/2014/main" id="{00000000-0008-0000-0200-000002000000}"/>
            </a:ext>
          </a:extLst>
        </xdr:cNvPr>
        <xdr:cNvSpPr txBox="1"/>
      </xdr:nvSpPr>
      <xdr:spPr>
        <a:xfrm>
          <a:off x="4779823" y="332397"/>
          <a:ext cx="15189669" cy="376882"/>
        </a:xfrm>
        <a:prstGeom prst="snip2DiagRect">
          <a:avLst/>
        </a:prstGeom>
        <a:solidFill>
          <a:srgbClr val="CC092F"/>
        </a:solidFill>
        <a:ln w="28575" cmpd="sng">
          <a:solidFill>
            <a:schemeClr val="bg1"/>
          </a:solidFill>
        </a:ln>
        <a:effectLst>
          <a:outerShdw blurRad="50800" dist="38100" dir="5400000" algn="t" rotWithShape="0">
            <a:prstClr val="black">
              <a:alpha val="2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800" b="1" i="0" u="none" strike="noStrike" baseline="0">
              <a:solidFill>
                <a:schemeClr val="bg1"/>
              </a:solidFill>
              <a:latin typeface="Bradesco Sans" panose="00000500000000000000" pitchFamily="2" charset="0"/>
              <a:ea typeface="+mn-ea"/>
              <a:cs typeface="Arial" panose="020B0604020202020204" pitchFamily="34" charset="0"/>
            </a:rPr>
            <a:t>Governance</a:t>
          </a:r>
          <a:endParaRPr lang="en-AU" sz="1800" b="1">
            <a:solidFill>
              <a:schemeClr val="bg1"/>
            </a:solidFill>
            <a:effectLst/>
          </a:endParaRPr>
        </a:p>
      </xdr:txBody>
    </xdr:sp>
    <xdr:clientData/>
  </xdr:twoCellAnchor>
  <xdr:twoCellAnchor editAs="oneCell">
    <xdr:from>
      <xdr:col>1</xdr:col>
      <xdr:colOff>0</xdr:colOff>
      <xdr:row>1</xdr:row>
      <xdr:rowOff>31351</xdr:rowOff>
    </xdr:from>
    <xdr:to>
      <xdr:col>2</xdr:col>
      <xdr:colOff>1085272</xdr:colOff>
      <xdr:row>4</xdr:row>
      <xdr:rowOff>126718</xdr:rowOff>
    </xdr:to>
    <xdr:pic>
      <xdr:nvPicPr>
        <xdr:cNvPr id="8" name="Imagem 7">
          <a:extLst>
            <a:ext uri="{FF2B5EF4-FFF2-40B4-BE49-F238E27FC236}">
              <a16:creationId xmlns:a16="http://schemas.microsoft.com/office/drawing/2014/main" id="{2873B5DA-4B0A-4040-BF4D-133280CEC753}"/>
            </a:ext>
          </a:extLst>
        </xdr:cNvPr>
        <xdr:cNvPicPr>
          <a:picLocks noChangeAspect="1"/>
        </xdr:cNvPicPr>
      </xdr:nvPicPr>
      <xdr:blipFill rotWithShape="1">
        <a:blip xmlns:r="http://schemas.openxmlformats.org/officeDocument/2006/relationships" r:embed="rId1"/>
        <a:srcRect l="4283" t="14493" r="3742" b="9033"/>
        <a:stretch/>
      </xdr:blipFill>
      <xdr:spPr>
        <a:xfrm>
          <a:off x="219456" y="188105"/>
          <a:ext cx="2268385" cy="568805"/>
        </a:xfrm>
        <a:prstGeom prst="rect">
          <a:avLst/>
        </a:prstGeom>
      </xdr:spPr>
    </xdr:pic>
    <xdr:clientData/>
  </xdr:twoCellAnchor>
  <xdr:twoCellAnchor>
    <xdr:from>
      <xdr:col>11</xdr:col>
      <xdr:colOff>3112567</xdr:colOff>
      <xdr:row>1</xdr:row>
      <xdr:rowOff>161493</xdr:rowOff>
    </xdr:from>
    <xdr:to>
      <xdr:col>11</xdr:col>
      <xdr:colOff>3810645</xdr:colOff>
      <xdr:row>4</xdr:row>
      <xdr:rowOff>5841</xdr:rowOff>
    </xdr:to>
    <xdr:sp macro="" textlink="">
      <xdr:nvSpPr>
        <xdr:cNvPr id="6" name="Retângulo Arredondado 3">
          <a:hlinkClick xmlns:r="http://schemas.openxmlformats.org/officeDocument/2006/relationships" r:id="rId2"/>
          <a:extLst>
            <a:ext uri="{FF2B5EF4-FFF2-40B4-BE49-F238E27FC236}">
              <a16:creationId xmlns:a16="http://schemas.microsoft.com/office/drawing/2014/main" id="{DC8D130D-0D50-4C65-87FB-3FC32E2FE94E}"/>
            </a:ext>
          </a:extLst>
        </xdr:cNvPr>
        <xdr:cNvSpPr/>
      </xdr:nvSpPr>
      <xdr:spPr>
        <a:xfrm>
          <a:off x="22575317" y="326593"/>
          <a:ext cx="698078" cy="339648"/>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latin typeface="Bradesco Sans" panose="00000500000000000000" pitchFamily="2" charset="0"/>
            </a:rPr>
            <a:t>Back</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2301874</xdr:colOff>
      <xdr:row>4</xdr:row>
      <xdr:rowOff>88151</xdr:rowOff>
    </xdr:to>
    <xdr:pic>
      <xdr:nvPicPr>
        <xdr:cNvPr id="2" name="Imagem 1">
          <a:extLst>
            <a:ext uri="{FF2B5EF4-FFF2-40B4-BE49-F238E27FC236}">
              <a16:creationId xmlns:a16="http://schemas.microsoft.com/office/drawing/2014/main" id="{8721C86C-5B9B-4BE2-9287-F3009B167C90}"/>
            </a:ext>
          </a:extLst>
        </xdr:cNvPr>
        <xdr:cNvPicPr>
          <a:picLocks noChangeAspect="1"/>
        </xdr:cNvPicPr>
      </xdr:nvPicPr>
      <xdr:blipFill rotWithShape="1">
        <a:blip xmlns:r="http://schemas.openxmlformats.org/officeDocument/2006/relationships" r:embed="rId1"/>
        <a:srcRect l="4283" t="14493" r="3742" b="9033"/>
        <a:stretch/>
      </xdr:blipFill>
      <xdr:spPr>
        <a:xfrm>
          <a:off x="222250" y="165100"/>
          <a:ext cx="2301874" cy="583451"/>
        </a:xfrm>
        <a:prstGeom prst="rect">
          <a:avLst/>
        </a:prstGeom>
      </xdr:spPr>
    </xdr:pic>
    <xdr:clientData/>
  </xdr:twoCellAnchor>
  <xdr:twoCellAnchor>
    <xdr:from>
      <xdr:col>8</xdr:col>
      <xdr:colOff>603250</xdr:colOff>
      <xdr:row>2</xdr:row>
      <xdr:rowOff>1</xdr:rowOff>
    </xdr:from>
    <xdr:to>
      <xdr:col>8</xdr:col>
      <xdr:colOff>1194199</xdr:colOff>
      <xdr:row>3</xdr:row>
      <xdr:rowOff>95251</xdr:rowOff>
    </xdr:to>
    <xdr:sp macro="" textlink="">
      <xdr:nvSpPr>
        <xdr:cNvPr id="3" name="Retângulo Arredondado 3">
          <a:hlinkClick xmlns:r="http://schemas.openxmlformats.org/officeDocument/2006/relationships" r:id="rId2"/>
          <a:extLst>
            <a:ext uri="{FF2B5EF4-FFF2-40B4-BE49-F238E27FC236}">
              <a16:creationId xmlns:a16="http://schemas.microsoft.com/office/drawing/2014/main" id="{A7A2BB56-3BDD-4C55-8D65-F5532037657C}"/>
            </a:ext>
          </a:extLst>
        </xdr:cNvPr>
        <xdr:cNvSpPr/>
      </xdr:nvSpPr>
      <xdr:spPr>
        <a:xfrm>
          <a:off x="12299950" y="330201"/>
          <a:ext cx="590949" cy="260350"/>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bg1"/>
              </a:solidFill>
              <a:latin typeface="Bradesco Sans" panose="00000500000000000000" pitchFamily="2" charset="0"/>
            </a:rPr>
            <a:t>Back</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1</xdr:row>
      <xdr:rowOff>6349</xdr:rowOff>
    </xdr:from>
    <xdr:to>
      <xdr:col>2</xdr:col>
      <xdr:colOff>1207847</xdr:colOff>
      <xdr:row>4</xdr:row>
      <xdr:rowOff>106467</xdr:rowOff>
    </xdr:to>
    <xdr:pic>
      <xdr:nvPicPr>
        <xdr:cNvPr id="2" name="Imagem 1">
          <a:extLst>
            <a:ext uri="{FF2B5EF4-FFF2-40B4-BE49-F238E27FC236}">
              <a16:creationId xmlns:a16="http://schemas.microsoft.com/office/drawing/2014/main" id="{F5F35491-1391-464F-BF77-98160837C8AF}"/>
            </a:ext>
          </a:extLst>
        </xdr:cNvPr>
        <xdr:cNvPicPr>
          <a:picLocks noChangeAspect="1"/>
        </xdr:cNvPicPr>
      </xdr:nvPicPr>
      <xdr:blipFill rotWithShape="1">
        <a:blip xmlns:r="http://schemas.openxmlformats.org/officeDocument/2006/relationships" r:embed="rId1"/>
        <a:srcRect l="4283" t="14493" r="3742" b="9033"/>
        <a:stretch/>
      </xdr:blipFill>
      <xdr:spPr>
        <a:xfrm>
          <a:off x="226785" y="169635"/>
          <a:ext cx="2236094" cy="586800"/>
        </a:xfrm>
        <a:prstGeom prst="rect">
          <a:avLst/>
        </a:prstGeom>
      </xdr:spPr>
    </xdr:pic>
    <xdr:clientData/>
  </xdr:twoCellAnchor>
  <xdr:twoCellAnchor editAs="oneCell">
    <xdr:from>
      <xdr:col>1</xdr:col>
      <xdr:colOff>201600</xdr:colOff>
      <xdr:row>9</xdr:row>
      <xdr:rowOff>111900</xdr:rowOff>
    </xdr:from>
    <xdr:to>
      <xdr:col>1</xdr:col>
      <xdr:colOff>741600</xdr:colOff>
      <xdr:row>10</xdr:row>
      <xdr:rowOff>321700</xdr:rowOff>
    </xdr:to>
    <xdr:pic>
      <xdr:nvPicPr>
        <xdr:cNvPr id="5" name="Imagem 4">
          <a:extLst>
            <a:ext uri="{FF2B5EF4-FFF2-40B4-BE49-F238E27FC236}">
              <a16:creationId xmlns:a16="http://schemas.microsoft.com/office/drawing/2014/main" id="{A1CDC66D-DB5A-403D-B4E7-18151B3397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2982" y="2643345"/>
          <a:ext cx="540000" cy="527433"/>
        </a:xfrm>
        <a:prstGeom prst="rect">
          <a:avLst/>
        </a:prstGeom>
      </xdr:spPr>
    </xdr:pic>
    <xdr:clientData/>
  </xdr:twoCellAnchor>
  <xdr:twoCellAnchor editAs="oneCell">
    <xdr:from>
      <xdr:col>1</xdr:col>
      <xdr:colOff>209500</xdr:colOff>
      <xdr:row>18</xdr:row>
      <xdr:rowOff>113450</xdr:rowOff>
    </xdr:from>
    <xdr:to>
      <xdr:col>1</xdr:col>
      <xdr:colOff>752675</xdr:colOff>
      <xdr:row>19</xdr:row>
      <xdr:rowOff>2398</xdr:rowOff>
    </xdr:to>
    <xdr:pic>
      <xdr:nvPicPr>
        <xdr:cNvPr id="7" name="Imagem 6">
          <a:extLst>
            <a:ext uri="{FF2B5EF4-FFF2-40B4-BE49-F238E27FC236}">
              <a16:creationId xmlns:a16="http://schemas.microsoft.com/office/drawing/2014/main" id="{8F9441C3-2F85-42BD-8426-2F006E6550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882" y="8930191"/>
          <a:ext cx="540000" cy="533840"/>
        </a:xfrm>
        <a:prstGeom prst="rect">
          <a:avLst/>
        </a:prstGeom>
      </xdr:spPr>
    </xdr:pic>
    <xdr:clientData/>
  </xdr:twoCellAnchor>
  <xdr:twoCellAnchor editAs="oneCell">
    <xdr:from>
      <xdr:col>1</xdr:col>
      <xdr:colOff>207100</xdr:colOff>
      <xdr:row>20</xdr:row>
      <xdr:rowOff>104700</xdr:rowOff>
    </xdr:from>
    <xdr:to>
      <xdr:col>1</xdr:col>
      <xdr:colOff>750275</xdr:colOff>
      <xdr:row>21</xdr:row>
      <xdr:rowOff>963</xdr:rowOff>
    </xdr:to>
    <xdr:pic>
      <xdr:nvPicPr>
        <xdr:cNvPr id="8" name="Imagem 7">
          <a:extLst>
            <a:ext uri="{FF2B5EF4-FFF2-40B4-BE49-F238E27FC236}">
              <a16:creationId xmlns:a16="http://schemas.microsoft.com/office/drawing/2014/main" id="{2E7DB42C-5714-4CB0-8F01-DE652CE6A9B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8482" y="10702114"/>
          <a:ext cx="540000" cy="541157"/>
        </a:xfrm>
        <a:prstGeom prst="rect">
          <a:avLst/>
        </a:prstGeom>
      </xdr:spPr>
    </xdr:pic>
    <xdr:clientData/>
  </xdr:twoCellAnchor>
  <xdr:twoCellAnchor>
    <xdr:from>
      <xdr:col>4</xdr:col>
      <xdr:colOff>2546283</xdr:colOff>
      <xdr:row>2</xdr:row>
      <xdr:rowOff>2567</xdr:rowOff>
    </xdr:from>
    <xdr:to>
      <xdr:col>4</xdr:col>
      <xdr:colOff>3137232</xdr:colOff>
      <xdr:row>3</xdr:row>
      <xdr:rowOff>148978</xdr:rowOff>
    </xdr:to>
    <xdr:sp macro="" textlink="">
      <xdr:nvSpPr>
        <xdr:cNvPr id="10" name="Retângulo Arredondado 3">
          <a:hlinkClick xmlns:r="http://schemas.openxmlformats.org/officeDocument/2006/relationships" r:id="rId5"/>
          <a:extLst>
            <a:ext uri="{FF2B5EF4-FFF2-40B4-BE49-F238E27FC236}">
              <a16:creationId xmlns:a16="http://schemas.microsoft.com/office/drawing/2014/main" id="{BE462D10-B0F3-4842-9F93-4AC864991D86}"/>
            </a:ext>
          </a:extLst>
        </xdr:cNvPr>
        <xdr:cNvSpPr/>
      </xdr:nvSpPr>
      <xdr:spPr>
        <a:xfrm>
          <a:off x="10737783" y="320067"/>
          <a:ext cx="590949" cy="305161"/>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bg1"/>
              </a:solidFill>
              <a:latin typeface="Bradesco Sans" panose="00000500000000000000" pitchFamily="2" charset="0"/>
            </a:rPr>
            <a:t>Back</a:t>
          </a:r>
        </a:p>
      </xdr:txBody>
    </xdr:sp>
    <xdr:clientData/>
  </xdr:twoCellAnchor>
  <xdr:twoCellAnchor editAs="oneCell">
    <xdr:from>
      <xdr:col>1</xdr:col>
      <xdr:colOff>208643</xdr:colOff>
      <xdr:row>7</xdr:row>
      <xdr:rowOff>72572</xdr:rowOff>
    </xdr:from>
    <xdr:to>
      <xdr:col>1</xdr:col>
      <xdr:colOff>751818</xdr:colOff>
      <xdr:row>7</xdr:row>
      <xdr:rowOff>612572</xdr:rowOff>
    </xdr:to>
    <xdr:pic>
      <xdr:nvPicPr>
        <xdr:cNvPr id="12" name="Imagem 11">
          <a:extLst>
            <a:ext uri="{FF2B5EF4-FFF2-40B4-BE49-F238E27FC236}">
              <a16:creationId xmlns:a16="http://schemas.microsoft.com/office/drawing/2014/main" id="{39828AC1-0493-48D5-80D9-0192E707BDF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5429" y="1487715"/>
          <a:ext cx="540000" cy="540000"/>
        </a:xfrm>
        <a:prstGeom prst="rect">
          <a:avLst/>
        </a:prstGeom>
      </xdr:spPr>
    </xdr:pic>
    <xdr:clientData/>
  </xdr:twoCellAnchor>
  <xdr:twoCellAnchor editAs="oneCell">
    <xdr:from>
      <xdr:col>1</xdr:col>
      <xdr:colOff>235856</xdr:colOff>
      <xdr:row>14</xdr:row>
      <xdr:rowOff>54428</xdr:rowOff>
    </xdr:from>
    <xdr:to>
      <xdr:col>1</xdr:col>
      <xdr:colOff>772681</xdr:colOff>
      <xdr:row>14</xdr:row>
      <xdr:rowOff>597603</xdr:rowOff>
    </xdr:to>
    <xdr:pic>
      <xdr:nvPicPr>
        <xdr:cNvPr id="13" name="Imagem 12">
          <a:extLst>
            <a:ext uri="{FF2B5EF4-FFF2-40B4-BE49-F238E27FC236}">
              <a16:creationId xmlns:a16="http://schemas.microsoft.com/office/drawing/2014/main" id="{9D1D1AC1-2013-4989-87CF-1BC44D67335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2642" y="5615214"/>
          <a:ext cx="540000" cy="540000"/>
        </a:xfrm>
        <a:prstGeom prst="rect">
          <a:avLst/>
        </a:prstGeom>
      </xdr:spPr>
    </xdr:pic>
    <xdr:clientData/>
  </xdr:twoCellAnchor>
  <xdr:twoCellAnchor editAs="oneCell">
    <xdr:from>
      <xdr:col>1</xdr:col>
      <xdr:colOff>213168</xdr:colOff>
      <xdr:row>18</xdr:row>
      <xdr:rowOff>139976</xdr:rowOff>
    </xdr:from>
    <xdr:to>
      <xdr:col>1</xdr:col>
      <xdr:colOff>749993</xdr:colOff>
      <xdr:row>19</xdr:row>
      <xdr:rowOff>17762</xdr:rowOff>
    </xdr:to>
    <xdr:pic>
      <xdr:nvPicPr>
        <xdr:cNvPr id="14" name="Imagem 13">
          <a:extLst>
            <a:ext uri="{FF2B5EF4-FFF2-40B4-BE49-F238E27FC236}">
              <a16:creationId xmlns:a16="http://schemas.microsoft.com/office/drawing/2014/main" id="{9FF5D1BD-87AE-4411-A58A-E449A9970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954" y="9002762"/>
          <a:ext cx="540000" cy="540000"/>
        </a:xfrm>
        <a:prstGeom prst="rect">
          <a:avLst/>
        </a:prstGeom>
      </xdr:spPr>
    </xdr:pic>
    <xdr:clientData/>
  </xdr:twoCellAnchor>
  <xdr:twoCellAnchor editAs="oneCell">
    <xdr:from>
      <xdr:col>1</xdr:col>
      <xdr:colOff>208046</xdr:colOff>
      <xdr:row>20</xdr:row>
      <xdr:rowOff>115752</xdr:rowOff>
    </xdr:from>
    <xdr:to>
      <xdr:col>1</xdr:col>
      <xdr:colOff>748046</xdr:colOff>
      <xdr:row>21</xdr:row>
      <xdr:rowOff>1702</xdr:rowOff>
    </xdr:to>
    <xdr:pic>
      <xdr:nvPicPr>
        <xdr:cNvPr id="15" name="Imagem 14">
          <a:extLst>
            <a:ext uri="{FF2B5EF4-FFF2-40B4-BE49-F238E27FC236}">
              <a16:creationId xmlns:a16="http://schemas.microsoft.com/office/drawing/2014/main" id="{19AF2344-78BA-42BA-8A19-7602677EBB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0296" y="10777402"/>
          <a:ext cx="540000" cy="546350"/>
        </a:xfrm>
        <a:prstGeom prst="rect">
          <a:avLst/>
        </a:prstGeom>
      </xdr:spPr>
    </xdr:pic>
    <xdr:clientData/>
  </xdr:twoCellAnchor>
  <xdr:twoCellAnchor editAs="oneCell">
    <xdr:from>
      <xdr:col>1</xdr:col>
      <xdr:colOff>192949</xdr:colOff>
      <xdr:row>23</xdr:row>
      <xdr:rowOff>161947</xdr:rowOff>
    </xdr:from>
    <xdr:to>
      <xdr:col>1</xdr:col>
      <xdr:colOff>732949</xdr:colOff>
      <xdr:row>25</xdr:row>
      <xdr:rowOff>57150</xdr:rowOff>
    </xdr:to>
    <xdr:pic>
      <xdr:nvPicPr>
        <xdr:cNvPr id="16" name="Imagem 15">
          <a:extLst>
            <a:ext uri="{FF2B5EF4-FFF2-40B4-BE49-F238E27FC236}">
              <a16:creationId xmlns:a16="http://schemas.microsoft.com/office/drawing/2014/main" id="{75EDC547-4FB8-4951-8413-AB249D8B0AA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5199" y="12480947"/>
          <a:ext cx="540000" cy="555603"/>
        </a:xfrm>
        <a:prstGeom prst="rect">
          <a:avLst/>
        </a:prstGeom>
      </xdr:spPr>
    </xdr:pic>
    <xdr:clientData/>
  </xdr:twoCellAnchor>
  <xdr:twoCellAnchor editAs="oneCell">
    <xdr:from>
      <xdr:col>2</xdr:col>
      <xdr:colOff>3270234</xdr:colOff>
      <xdr:row>1</xdr:row>
      <xdr:rowOff>36689</xdr:rowOff>
    </xdr:from>
    <xdr:to>
      <xdr:col>3</xdr:col>
      <xdr:colOff>2945929</xdr:colOff>
      <xdr:row>5</xdr:row>
      <xdr:rowOff>27258</xdr:rowOff>
    </xdr:to>
    <xdr:pic>
      <xdr:nvPicPr>
        <xdr:cNvPr id="17" name="Imagem 16">
          <a:extLst>
            <a:ext uri="{FF2B5EF4-FFF2-40B4-BE49-F238E27FC236}">
              <a16:creationId xmlns:a16="http://schemas.microsoft.com/office/drawing/2014/main" id="{E81CB9B6-9A86-44A1-B816-5A8D83D6FC35}"/>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15280"/>
        <a:stretch/>
      </xdr:blipFill>
      <xdr:spPr>
        <a:xfrm>
          <a:off x="4514834" y="195439"/>
          <a:ext cx="3466645" cy="62556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6350</xdr:colOff>
      <xdr:row>1</xdr:row>
      <xdr:rowOff>6350</xdr:rowOff>
    </xdr:from>
    <xdr:to>
      <xdr:col>2</xdr:col>
      <xdr:colOff>845866</xdr:colOff>
      <xdr:row>4</xdr:row>
      <xdr:rowOff>20901</xdr:rowOff>
    </xdr:to>
    <xdr:pic>
      <xdr:nvPicPr>
        <xdr:cNvPr id="2" name="Imagem 1">
          <a:extLst>
            <a:ext uri="{FF2B5EF4-FFF2-40B4-BE49-F238E27FC236}">
              <a16:creationId xmlns:a16="http://schemas.microsoft.com/office/drawing/2014/main" id="{0C6231F9-BE96-46FE-B079-5021C40739C0}"/>
            </a:ext>
          </a:extLst>
        </xdr:cNvPr>
        <xdr:cNvPicPr>
          <a:picLocks noChangeAspect="1"/>
        </xdr:cNvPicPr>
      </xdr:nvPicPr>
      <xdr:blipFill rotWithShape="1">
        <a:blip xmlns:r="http://schemas.openxmlformats.org/officeDocument/2006/relationships" r:embed="rId1"/>
        <a:srcRect l="4283" t="14493" r="3742" b="9033"/>
        <a:stretch/>
      </xdr:blipFill>
      <xdr:spPr>
        <a:xfrm>
          <a:off x="225806" y="163104"/>
          <a:ext cx="2142626" cy="557966"/>
        </a:xfrm>
        <a:prstGeom prst="rect">
          <a:avLst/>
        </a:prstGeom>
      </xdr:spPr>
    </xdr:pic>
    <xdr:clientData/>
  </xdr:twoCellAnchor>
  <xdr:twoCellAnchor>
    <xdr:from>
      <xdr:col>5</xdr:col>
      <xdr:colOff>3033291</xdr:colOff>
      <xdr:row>1</xdr:row>
      <xdr:rowOff>140866</xdr:rowOff>
    </xdr:from>
    <xdr:to>
      <xdr:col>5</xdr:col>
      <xdr:colOff>3629364</xdr:colOff>
      <xdr:row>3</xdr:row>
      <xdr:rowOff>43470</xdr:rowOff>
    </xdr:to>
    <xdr:sp macro="" textlink="">
      <xdr:nvSpPr>
        <xdr:cNvPr id="7" name="Retângulo Arredondado 3">
          <a:hlinkClick xmlns:r="http://schemas.openxmlformats.org/officeDocument/2006/relationships" r:id="rId2"/>
          <a:extLst>
            <a:ext uri="{FF2B5EF4-FFF2-40B4-BE49-F238E27FC236}">
              <a16:creationId xmlns:a16="http://schemas.microsoft.com/office/drawing/2014/main" id="{CA7E2CFB-90EE-45C4-A950-B4324C62BDB6}"/>
            </a:ext>
          </a:extLst>
        </xdr:cNvPr>
        <xdr:cNvSpPr/>
      </xdr:nvSpPr>
      <xdr:spPr>
        <a:xfrm>
          <a:off x="13454347" y="303144"/>
          <a:ext cx="596073" cy="290659"/>
        </a:xfrm>
        <a:prstGeom prst="snip2DiagRect">
          <a:avLst/>
        </a:prstGeom>
        <a:solidFill>
          <a:srgbClr val="CC092F"/>
        </a:solidFill>
        <a:ln w="28575">
          <a:solidFill>
            <a:srgbClr val="F8F8F8"/>
          </a:solidFill>
        </a:ln>
        <a:effectLst>
          <a:outerShdw blurRad="50800" dist="38100" dir="5400000" algn="t" rotWithShape="0">
            <a:prstClr val="black">
              <a:alpha val="2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b="1">
              <a:solidFill>
                <a:schemeClr val="bg1"/>
              </a:solidFill>
              <a:latin typeface="Bradesco Sans" panose="00000500000000000000" pitchFamily="2" charset="0"/>
            </a:rPr>
            <a:t>Back</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mz-cw-fs-066\D8394_1\Compartilhado_Secoes\Sustentabilidade\Comunicacao\Relatorios\00_Relatorio_Integrado\2023\02_indicadores&amp;planilhaESG\Evid&#234;ncias\Patrimonio_RI-2023.xlsx" TargetMode="External"/><Relationship Id="rId1" Type="http://schemas.openxmlformats.org/officeDocument/2006/relationships/externalLinkPath" Target="file:///\\mz-cw-fs-066\D8394_1\Compartilhado_Secoes\Sustentabilidade\Comunicacao\Relatorios\00_Relatorio_Integrado\2023\02_indicadores&amp;planilhaESG\Evid&#234;ncias\Patrimonio_RI-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01-1_Materiais"/>
      <sheetName val="302-1_Energia"/>
      <sheetName val="302-2_Energia-foraOrg"/>
      <sheetName val="302-1&amp;2_Memoria_Calculo"/>
      <sheetName val="302-3 e 305_dados"/>
      <sheetName val="302-3_IntensidadeEnergetica"/>
      <sheetName val="302-4_ReducaoConsumoEnergia"/>
      <sheetName val="303_Agua"/>
      <sheetName val="GEE_DADOS"/>
      <sheetName val="305-1_Escopo1"/>
      <sheetName val="305-2_Escopo2"/>
      <sheetName val="305-3_Escopo3"/>
      <sheetName val="305-3_Escopo3 (final)"/>
      <sheetName val="305-4_IntensidadeEmissoes"/>
      <sheetName val="305-5_ReducoesEmissoes"/>
      <sheetName val="306-1 e 306-2_GestaoResiduos"/>
      <sheetName val="306-3 4 e 5_Residuos"/>
      <sheetName val="Metas"/>
    </sheetNames>
    <sheetDataSet>
      <sheetData sheetId="0"/>
      <sheetData sheetId="1"/>
      <sheetData sheetId="2"/>
      <sheetData sheetId="3"/>
      <sheetData sheetId="4"/>
      <sheetData sheetId="5"/>
      <sheetData sheetId="6"/>
      <sheetData sheetId="7"/>
      <sheetData sheetId="8">
        <row r="29">
          <cell r="M29">
            <v>58109.89</v>
          </cell>
        </row>
        <row r="32">
          <cell r="M32">
            <v>167.88</v>
          </cell>
        </row>
      </sheetData>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ersonalizada 1">
      <a:majorFont>
        <a:latin typeface="Bradesco Sans"/>
        <a:ea typeface=""/>
        <a:cs typeface=""/>
      </a:majorFont>
      <a:minorFont>
        <a:latin typeface="Bradesc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1C14D-C3D0-4BEF-A1A1-B000864AB2EE}">
  <sheetPr>
    <tabColor theme="0"/>
  </sheetPr>
  <dimension ref="A1:R49"/>
  <sheetViews>
    <sheetView showGridLines="0" topLeftCell="A22" zoomScale="50" zoomScaleNormal="50" workbookViewId="0">
      <selection activeCell="E10" sqref="E10"/>
    </sheetView>
  </sheetViews>
  <sheetFormatPr defaultColWidth="0" defaultRowHeight="13" customHeight="1" zeroHeight="1"/>
  <cols>
    <col min="1" max="18" width="9.23046875" customWidth="1"/>
    <col min="19" max="16384" width="9.23046875" hidden="1"/>
  </cols>
  <sheetData>
    <row r="1" spans="1:18" s="7" customFormat="1">
      <c r="A1"/>
      <c r="B1"/>
      <c r="C1"/>
      <c r="D1"/>
      <c r="E1"/>
      <c r="F1"/>
      <c r="G1"/>
      <c r="H1"/>
      <c r="I1"/>
      <c r="J1"/>
      <c r="K1"/>
      <c r="L1"/>
      <c r="M1"/>
      <c r="N1"/>
      <c r="O1"/>
      <c r="P1"/>
      <c r="Q1"/>
      <c r="R1"/>
    </row>
    <row r="2" spans="1:18" s="7" customFormat="1">
      <c r="A2"/>
      <c r="B2"/>
      <c r="C2"/>
      <c r="D2"/>
      <c r="E2"/>
      <c r="F2"/>
      <c r="G2"/>
      <c r="H2"/>
      <c r="I2"/>
      <c r="J2"/>
      <c r="K2"/>
      <c r="L2"/>
      <c r="M2"/>
      <c r="N2"/>
      <c r="O2"/>
      <c r="P2"/>
      <c r="Q2"/>
      <c r="R2"/>
    </row>
    <row r="3" spans="1:18" s="7" customFormat="1">
      <c r="A3"/>
      <c r="B3"/>
      <c r="C3"/>
      <c r="D3"/>
      <c r="E3"/>
      <c r="F3"/>
      <c r="G3"/>
      <c r="H3"/>
      <c r="I3"/>
      <c r="J3"/>
      <c r="K3"/>
      <c r="L3"/>
      <c r="M3"/>
      <c r="N3"/>
      <c r="O3"/>
      <c r="P3"/>
      <c r="Q3"/>
      <c r="R3"/>
    </row>
    <row r="4" spans="1:18" s="7" customFormat="1">
      <c r="A4"/>
      <c r="B4"/>
      <c r="C4"/>
      <c r="D4"/>
      <c r="E4"/>
      <c r="F4"/>
      <c r="G4"/>
      <c r="H4"/>
      <c r="I4"/>
      <c r="J4"/>
      <c r="K4"/>
      <c r="L4"/>
      <c r="M4"/>
      <c r="N4"/>
      <c r="O4"/>
      <c r="P4"/>
      <c r="Q4"/>
      <c r="R4"/>
    </row>
    <row r="5" spans="1:18" s="7" customFormat="1">
      <c r="A5"/>
      <c r="B5"/>
      <c r="C5"/>
      <c r="D5"/>
      <c r="E5"/>
      <c r="F5"/>
      <c r="G5"/>
      <c r="H5"/>
      <c r="I5"/>
      <c r="J5"/>
      <c r="K5"/>
      <c r="L5"/>
      <c r="M5"/>
      <c r="N5"/>
      <c r="O5"/>
      <c r="P5"/>
      <c r="Q5"/>
      <c r="R5"/>
    </row>
    <row r="6" spans="1:18" s="7" customFormat="1">
      <c r="A6"/>
      <c r="B6"/>
      <c r="C6"/>
      <c r="D6"/>
      <c r="E6"/>
      <c r="F6"/>
      <c r="G6"/>
      <c r="H6"/>
      <c r="I6"/>
      <c r="J6"/>
      <c r="K6"/>
      <c r="L6"/>
      <c r="M6"/>
      <c r="N6"/>
      <c r="O6"/>
      <c r="P6"/>
      <c r="Q6"/>
      <c r="R6"/>
    </row>
    <row r="7" spans="1:18"/>
    <row r="8" spans="1:18"/>
    <row r="9" spans="1:18"/>
    <row r="10" spans="1:18"/>
    <row r="11" spans="1:18"/>
    <row r="12" spans="1:18"/>
    <row r="13" spans="1:18"/>
    <row r="14" spans="1:18"/>
    <row r="15" spans="1:18"/>
    <row r="16" spans="1:18"/>
    <row r="17" spans="1:18"/>
    <row r="18" spans="1:18"/>
    <row r="19" spans="1:18"/>
    <row r="20" spans="1:18"/>
    <row r="21" spans="1:18"/>
    <row r="22" spans="1:18"/>
    <row r="23" spans="1:18"/>
    <row r="24" spans="1:18"/>
    <row r="25" spans="1:18">
      <c r="A25" s="157"/>
      <c r="B25" s="157"/>
      <c r="C25" s="157"/>
      <c r="D25" s="157"/>
      <c r="E25" s="157"/>
      <c r="F25" s="157"/>
      <c r="G25" s="157"/>
      <c r="H25" s="157"/>
      <c r="I25" s="157"/>
      <c r="J25" s="157"/>
      <c r="K25" s="157"/>
      <c r="L25" s="157"/>
      <c r="M25" s="157"/>
      <c r="N25" s="157"/>
      <c r="O25" s="157"/>
      <c r="P25" s="157"/>
      <c r="Q25" s="157"/>
      <c r="R25" s="157"/>
    </row>
    <row r="26" spans="1:18">
      <c r="A26" s="157"/>
      <c r="B26" s="157"/>
      <c r="C26" s="157"/>
      <c r="D26" s="157"/>
      <c r="E26" s="157"/>
      <c r="F26" s="157"/>
      <c r="G26" s="157"/>
      <c r="H26" s="157"/>
      <c r="I26" s="157"/>
      <c r="J26" s="157"/>
      <c r="K26" s="157"/>
      <c r="L26" s="157"/>
      <c r="M26" s="157"/>
      <c r="N26" s="157"/>
      <c r="O26" s="157"/>
      <c r="P26" s="157"/>
      <c r="Q26" s="157"/>
      <c r="R26" s="157"/>
    </row>
    <row r="27" spans="1:18">
      <c r="A27" s="157"/>
      <c r="B27" s="157"/>
      <c r="C27" s="157"/>
      <c r="D27" s="157"/>
      <c r="E27" s="157"/>
      <c r="F27" s="157"/>
      <c r="G27" s="157"/>
      <c r="H27" s="157"/>
      <c r="I27" s="157"/>
      <c r="J27" s="157"/>
      <c r="K27" s="157"/>
      <c r="L27" s="157"/>
      <c r="M27" s="157"/>
      <c r="N27" s="157"/>
      <c r="O27" s="157"/>
      <c r="P27" s="157"/>
      <c r="Q27" s="157"/>
      <c r="R27" s="157"/>
    </row>
    <row r="28" spans="1:18"/>
    <row r="29" spans="1:18"/>
    <row r="30" spans="1:18"/>
    <row r="31" spans="1:18"/>
    <row r="32" spans="1:18"/>
    <row r="33" spans="1:18"/>
    <row r="34" spans="1:18"/>
    <row r="36" spans="1:18"/>
    <row r="42" spans="1:18"/>
    <row r="43" spans="1:18"/>
    <row r="44" spans="1:18" ht="13" customHeight="1"/>
    <row r="45" spans="1:18"/>
    <row r="46" spans="1:18" s="159" customFormat="1" ht="51.5" customHeight="1">
      <c r="A46" s="158"/>
      <c r="B46" s="531" t="s">
        <v>557</v>
      </c>
      <c r="C46" s="531"/>
      <c r="D46" s="531"/>
      <c r="E46" s="531"/>
      <c r="F46" s="531"/>
      <c r="G46" s="531"/>
      <c r="H46" s="531"/>
      <c r="I46" s="531"/>
      <c r="J46" s="531"/>
      <c r="K46" s="531"/>
      <c r="L46" s="531"/>
      <c r="M46" s="531"/>
      <c r="N46" s="531"/>
      <c r="O46" s="531"/>
      <c r="P46" s="531"/>
      <c r="Q46" s="531"/>
      <c r="R46" s="158"/>
    </row>
    <row r="49"/>
  </sheetData>
  <sheetProtection selectLockedCells="1" selectUnlockedCells="1"/>
  <mergeCells count="1">
    <mergeCell ref="B46:Q46"/>
  </mergeCells>
  <printOptions horizontalCentered="1"/>
  <pageMargins left="0.31496062992125984" right="0.31496062992125984" top="0.35433070866141736" bottom="0.35433070866141736" header="0.31496062992125984" footer="0.31496062992125984"/>
  <pageSetup paperSize="9" scale="4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A0000"/>
  </sheetPr>
  <dimension ref="A6:AV249"/>
  <sheetViews>
    <sheetView showGridLines="0" zoomScale="40" zoomScaleNormal="40" workbookViewId="0">
      <pane ySplit="7" topLeftCell="A8" activePane="bottomLeft" state="frozen"/>
      <selection activeCell="E10" sqref="E10"/>
      <selection pane="bottomLeft" activeCell="Z115" sqref="Z115"/>
    </sheetView>
  </sheetViews>
  <sheetFormatPr defaultColWidth="8" defaultRowHeight="13"/>
  <cols>
    <col min="1" max="1" width="2.69140625" style="164" customWidth="1"/>
    <col min="2" max="2" width="14.23046875" style="12" customWidth="1"/>
    <col min="3" max="4" width="19.3828125" style="12" customWidth="1"/>
    <col min="5" max="5" width="52.4609375" style="165" customWidth="1"/>
    <col min="6" max="6" width="13.3828125" style="166" customWidth="1"/>
    <col min="7" max="9" width="11.69140625" style="166" customWidth="1"/>
    <col min="10" max="11" width="11.69140625" style="12" customWidth="1"/>
    <col min="12" max="12" width="14.53515625" style="12" customWidth="1"/>
    <col min="13" max="13" width="28.921875" style="161" customWidth="1"/>
    <col min="14" max="16384" width="8" style="12"/>
  </cols>
  <sheetData>
    <row r="6" spans="1:13" ht="13.5" thickBot="1"/>
    <row r="7" spans="1:13" s="72" customFormat="1" ht="21.65" customHeight="1" thickBot="1">
      <c r="A7" s="167"/>
      <c r="B7" s="263" t="s">
        <v>85</v>
      </c>
      <c r="C7" s="262" t="s">
        <v>86</v>
      </c>
      <c r="D7" s="549" t="s">
        <v>87</v>
      </c>
      <c r="E7" s="550"/>
      <c r="F7" s="171" t="s">
        <v>88</v>
      </c>
      <c r="G7" s="171">
        <v>2019</v>
      </c>
      <c r="H7" s="171">
        <v>2020</v>
      </c>
      <c r="I7" s="171">
        <v>2021</v>
      </c>
      <c r="J7" s="171">
        <v>2022</v>
      </c>
      <c r="K7" s="172">
        <v>2023</v>
      </c>
      <c r="L7" s="172" t="s">
        <v>89</v>
      </c>
      <c r="M7" s="173" t="s">
        <v>509</v>
      </c>
    </row>
    <row r="8" spans="1:13" s="178" customFormat="1" ht="20" customHeight="1">
      <c r="A8" s="174"/>
      <c r="B8" s="561" t="s">
        <v>90</v>
      </c>
      <c r="C8" s="551" t="s">
        <v>91</v>
      </c>
      <c r="D8" s="552" t="s">
        <v>92</v>
      </c>
      <c r="E8" s="175" t="s">
        <v>93</v>
      </c>
      <c r="F8" s="176" t="s">
        <v>53</v>
      </c>
      <c r="G8" s="177">
        <v>765.97</v>
      </c>
      <c r="H8" s="177">
        <v>438.33</v>
      </c>
      <c r="I8" s="177">
        <v>336.45</v>
      </c>
      <c r="J8" s="177">
        <v>546.75</v>
      </c>
      <c r="K8" s="177">
        <v>535.00200000000007</v>
      </c>
      <c r="L8" s="546" t="s">
        <v>32</v>
      </c>
      <c r="M8" s="532" t="s">
        <v>504</v>
      </c>
    </row>
    <row r="9" spans="1:13" s="178" customFormat="1" ht="20" customHeight="1">
      <c r="A9" s="174"/>
      <c r="B9" s="562"/>
      <c r="C9" s="552"/>
      <c r="D9" s="540"/>
      <c r="E9" s="179" t="s">
        <v>94</v>
      </c>
      <c r="F9" s="180" t="s">
        <v>53</v>
      </c>
      <c r="G9" s="181">
        <v>973.4</v>
      </c>
      <c r="H9" s="181">
        <v>703.44</v>
      </c>
      <c r="I9" s="181">
        <v>791.17</v>
      </c>
      <c r="J9" s="181">
        <v>1692.73</v>
      </c>
      <c r="K9" s="181">
        <v>1595.1840000000002</v>
      </c>
      <c r="L9" s="546"/>
      <c r="M9" s="532"/>
    </row>
    <row r="10" spans="1:13" s="178" customFormat="1" ht="20" customHeight="1">
      <c r="A10" s="174"/>
      <c r="B10" s="562"/>
      <c r="C10" s="552"/>
      <c r="D10" s="540"/>
      <c r="E10" s="182" t="s">
        <v>95</v>
      </c>
      <c r="F10" s="183" t="s">
        <v>53</v>
      </c>
      <c r="G10" s="184">
        <v>8594.39</v>
      </c>
      <c r="H10" s="184">
        <v>12493.09</v>
      </c>
      <c r="I10" s="184">
        <v>13069.84</v>
      </c>
      <c r="J10" s="184">
        <v>11986.58</v>
      </c>
      <c r="K10" s="184">
        <v>14409.841646000001</v>
      </c>
      <c r="L10" s="546"/>
      <c r="M10" s="532"/>
    </row>
    <row r="11" spans="1:13" s="178" customFormat="1" ht="20" customHeight="1">
      <c r="A11" s="174"/>
      <c r="B11" s="562"/>
      <c r="C11" s="552"/>
      <c r="D11" s="540"/>
      <c r="E11" s="185" t="s">
        <v>96</v>
      </c>
      <c r="F11" s="186" t="s">
        <v>53</v>
      </c>
      <c r="G11" s="187">
        <f t="shared" ref="G11:J11" si="0">SUM(G8:G10)</f>
        <v>10333.759999999998</v>
      </c>
      <c r="H11" s="187">
        <f t="shared" si="0"/>
        <v>13634.86</v>
      </c>
      <c r="I11" s="187">
        <f t="shared" si="0"/>
        <v>14197.46</v>
      </c>
      <c r="J11" s="187">
        <f t="shared" si="0"/>
        <v>14226.06</v>
      </c>
      <c r="K11" s="187">
        <f>SUM(K8:K10)</f>
        <v>16540.027646000002</v>
      </c>
      <c r="L11" s="546"/>
      <c r="M11" s="532"/>
    </row>
    <row r="12" spans="1:13" s="178" customFormat="1" ht="20" customHeight="1">
      <c r="A12" s="174"/>
      <c r="B12" s="562"/>
      <c r="C12" s="552"/>
      <c r="D12" s="540"/>
      <c r="E12" s="251" t="s">
        <v>93</v>
      </c>
      <c r="F12" s="252" t="s">
        <v>53</v>
      </c>
      <c r="G12" s="229">
        <v>79.89</v>
      </c>
      <c r="H12" s="229">
        <v>49.93</v>
      </c>
      <c r="I12" s="229">
        <v>39.22</v>
      </c>
      <c r="J12" s="229">
        <v>56.34</v>
      </c>
      <c r="K12" s="229">
        <v>64.465999999999994</v>
      </c>
      <c r="L12" s="546"/>
      <c r="M12" s="532"/>
    </row>
    <row r="13" spans="1:13" s="178" customFormat="1" ht="20" customHeight="1">
      <c r="A13" s="174"/>
      <c r="B13" s="562"/>
      <c r="C13" s="552"/>
      <c r="D13" s="540"/>
      <c r="E13" s="253" t="s">
        <v>94</v>
      </c>
      <c r="F13" s="254" t="s">
        <v>53</v>
      </c>
      <c r="G13" s="198">
        <v>268.32</v>
      </c>
      <c r="H13" s="198">
        <v>146.88999999999999</v>
      </c>
      <c r="I13" s="198">
        <v>143.82</v>
      </c>
      <c r="J13" s="198">
        <v>194.4</v>
      </c>
      <c r="K13" s="198">
        <v>220.99799999999999</v>
      </c>
      <c r="L13" s="546"/>
      <c r="M13" s="532"/>
    </row>
    <row r="14" spans="1:13" s="178" customFormat="1" ht="20" customHeight="1" thickBot="1">
      <c r="A14" s="174"/>
      <c r="B14" s="562"/>
      <c r="C14" s="552"/>
      <c r="D14" s="542"/>
      <c r="E14" s="255" t="s">
        <v>97</v>
      </c>
      <c r="F14" s="256" t="s">
        <v>53</v>
      </c>
      <c r="G14" s="257">
        <f>SUM(G12:G13)</f>
        <v>348.21</v>
      </c>
      <c r="H14" s="257">
        <f>SUM(H12:H13)</f>
        <v>196.82</v>
      </c>
      <c r="I14" s="257">
        <f>SUM(I12:I13)</f>
        <v>183.04</v>
      </c>
      <c r="J14" s="257">
        <f>SUM(J12:J13)</f>
        <v>250.74</v>
      </c>
      <c r="K14" s="257">
        <f>SUM(K12:K13)</f>
        <v>285.464</v>
      </c>
      <c r="L14" s="564"/>
      <c r="M14" s="533"/>
    </row>
    <row r="15" spans="1:13" s="178" customFormat="1" ht="20" customHeight="1">
      <c r="A15" s="174"/>
      <c r="B15" s="562"/>
      <c r="C15" s="540"/>
      <c r="D15" s="539" t="s">
        <v>98</v>
      </c>
      <c r="E15" s="188" t="s">
        <v>99</v>
      </c>
      <c r="F15" s="189" t="s">
        <v>53</v>
      </c>
      <c r="G15" s="190">
        <v>38641.730000000003</v>
      </c>
      <c r="H15" s="190">
        <v>28031.86</v>
      </c>
      <c r="I15" s="190">
        <v>49637.32</v>
      </c>
      <c r="J15" s="190">
        <v>16222.74</v>
      </c>
      <c r="K15" s="190">
        <v>13932.75</v>
      </c>
      <c r="L15" s="545" t="s">
        <v>33</v>
      </c>
      <c r="M15" s="534" t="s">
        <v>562</v>
      </c>
    </row>
    <row r="16" spans="1:13" s="178" customFormat="1" ht="20" customHeight="1" thickBot="1">
      <c r="A16" s="174"/>
      <c r="B16" s="562"/>
      <c r="C16" s="540"/>
      <c r="D16" s="542"/>
      <c r="E16" s="191" t="s">
        <v>100</v>
      </c>
      <c r="F16" s="192" t="s">
        <v>53</v>
      </c>
      <c r="G16" s="193">
        <v>38346.97</v>
      </c>
      <c r="H16" s="193">
        <v>141.80000000000001</v>
      </c>
      <c r="I16" s="193">
        <v>23.3</v>
      </c>
      <c r="J16" s="193">
        <v>0</v>
      </c>
      <c r="K16" s="193">
        <v>0</v>
      </c>
      <c r="L16" s="564"/>
      <c r="M16" s="533"/>
    </row>
    <row r="17" spans="1:13" s="178" customFormat="1" ht="20" customHeight="1">
      <c r="A17" s="174"/>
      <c r="B17" s="562"/>
      <c r="C17" s="540"/>
      <c r="D17" s="539" t="s">
        <v>101</v>
      </c>
      <c r="E17" s="188" t="s">
        <v>102</v>
      </c>
      <c r="F17" s="189" t="s">
        <v>53</v>
      </c>
      <c r="G17" s="190">
        <v>63088.79</v>
      </c>
      <c r="H17" s="190">
        <v>60385.24</v>
      </c>
      <c r="I17" s="190">
        <v>53410.2</v>
      </c>
      <c r="J17" s="190">
        <v>86119.26</v>
      </c>
      <c r="K17" s="190">
        <v>48022.07</v>
      </c>
      <c r="L17" s="545" t="s">
        <v>34</v>
      </c>
      <c r="M17" s="534" t="s">
        <v>684</v>
      </c>
    </row>
    <row r="18" spans="1:13" s="178" customFormat="1" ht="20" customHeight="1">
      <c r="A18" s="174"/>
      <c r="B18" s="562"/>
      <c r="C18" s="540"/>
      <c r="D18" s="540"/>
      <c r="E18" s="194" t="s">
        <v>103</v>
      </c>
      <c r="F18" s="180" t="s">
        <v>53</v>
      </c>
      <c r="G18" s="195">
        <v>5234.0200000000004</v>
      </c>
      <c r="H18" s="195">
        <v>4126.51</v>
      </c>
      <c r="I18" s="195">
        <v>3721.83</v>
      </c>
      <c r="J18" s="195">
        <v>4923.38</v>
      </c>
      <c r="K18" s="195">
        <v>4532.26</v>
      </c>
      <c r="L18" s="546"/>
      <c r="M18" s="532"/>
    </row>
    <row r="19" spans="1:13" s="178" customFormat="1" ht="20" customHeight="1">
      <c r="A19" s="174"/>
      <c r="B19" s="562"/>
      <c r="C19" s="540"/>
      <c r="D19" s="540"/>
      <c r="E19" s="194" t="s">
        <v>104</v>
      </c>
      <c r="F19" s="180" t="s">
        <v>53</v>
      </c>
      <c r="G19" s="195">
        <v>21330.55</v>
      </c>
      <c r="H19" s="195">
        <v>5218.79</v>
      </c>
      <c r="I19" s="195">
        <v>2620.0300000000002</v>
      </c>
      <c r="J19" s="195">
        <v>6097.5</v>
      </c>
      <c r="K19" s="195">
        <v>11953.01</v>
      </c>
      <c r="L19" s="546"/>
      <c r="M19" s="532"/>
    </row>
    <row r="20" spans="1:13" s="178" customFormat="1" ht="20" customHeight="1">
      <c r="A20" s="174"/>
      <c r="B20" s="562"/>
      <c r="C20" s="540"/>
      <c r="D20" s="540"/>
      <c r="E20" s="197" t="s">
        <v>105</v>
      </c>
      <c r="F20" s="183" t="s">
        <v>53</v>
      </c>
      <c r="G20" s="198">
        <v>99504.6</v>
      </c>
      <c r="H20" s="198">
        <v>59412.19</v>
      </c>
      <c r="I20" s="198">
        <v>42515</v>
      </c>
      <c r="J20" s="198">
        <v>53918</v>
      </c>
      <c r="K20" s="198">
        <f>[1]GEE_DADOS!$M$29+[1]GEE_DADOS!$M$32</f>
        <v>58277.77</v>
      </c>
      <c r="L20" s="546"/>
      <c r="M20" s="532"/>
    </row>
    <row r="21" spans="1:13" s="178" customFormat="1" ht="20" customHeight="1">
      <c r="A21" s="174"/>
      <c r="B21" s="562"/>
      <c r="C21" s="540"/>
      <c r="D21" s="540"/>
      <c r="E21" s="185" t="s">
        <v>96</v>
      </c>
      <c r="F21" s="186" t="s">
        <v>53</v>
      </c>
      <c r="G21" s="187">
        <f>SUM(G17:G20)</f>
        <v>189157.96000000002</v>
      </c>
      <c r="H21" s="187">
        <f>SUM(H17:H20)</f>
        <v>129142.73</v>
      </c>
      <c r="I21" s="187">
        <f>SUM(I17:I20)</f>
        <v>102267.06</v>
      </c>
      <c r="J21" s="187">
        <f>SUM(J17:J20)</f>
        <v>151058.14000000001</v>
      </c>
      <c r="K21" s="187">
        <f>SUM(K17:K20)</f>
        <v>122785.11</v>
      </c>
      <c r="L21" s="546"/>
      <c r="M21" s="532"/>
    </row>
    <row r="22" spans="1:13" s="178" customFormat="1" ht="20" customHeight="1">
      <c r="A22" s="174"/>
      <c r="B22" s="562"/>
      <c r="C22" s="540"/>
      <c r="D22" s="540"/>
      <c r="E22" s="251" t="s">
        <v>695</v>
      </c>
      <c r="F22" s="252" t="s">
        <v>53</v>
      </c>
      <c r="G22" s="229">
        <v>7988.93</v>
      </c>
      <c r="H22" s="229">
        <v>8672.4599999999991</v>
      </c>
      <c r="I22" s="229">
        <v>8163.97</v>
      </c>
      <c r="J22" s="229">
        <v>10410.08</v>
      </c>
      <c r="K22" s="229">
        <v>8561.3574767955924</v>
      </c>
      <c r="L22" s="546"/>
      <c r="M22" s="532"/>
    </row>
    <row r="23" spans="1:13" s="178" customFormat="1" ht="20" customHeight="1">
      <c r="A23" s="174"/>
      <c r="B23" s="562"/>
      <c r="C23" s="540"/>
      <c r="D23" s="540"/>
      <c r="E23" s="258" t="s">
        <v>103</v>
      </c>
      <c r="F23" s="259" t="s">
        <v>53</v>
      </c>
      <c r="G23" s="195" t="s">
        <v>65</v>
      </c>
      <c r="H23" s="195" t="s">
        <v>65</v>
      </c>
      <c r="I23" s="195" t="s">
        <v>65</v>
      </c>
      <c r="J23" s="195">
        <v>579.58000000000004</v>
      </c>
      <c r="K23" s="195">
        <v>45.641985274827917</v>
      </c>
      <c r="L23" s="546"/>
      <c r="M23" s="532"/>
    </row>
    <row r="24" spans="1:13" s="178" customFormat="1" ht="20" customHeight="1">
      <c r="A24" s="174"/>
      <c r="B24" s="562"/>
      <c r="C24" s="540"/>
      <c r="D24" s="540"/>
      <c r="E24" s="258" t="s">
        <v>104</v>
      </c>
      <c r="F24" s="259" t="s">
        <v>53</v>
      </c>
      <c r="G24" s="195">
        <v>3065.69</v>
      </c>
      <c r="H24" s="195">
        <v>1132.22</v>
      </c>
      <c r="I24" s="195">
        <v>1424.27</v>
      </c>
      <c r="J24" s="195">
        <v>1883.75</v>
      </c>
      <c r="K24" s="195">
        <v>2693.3240000000001</v>
      </c>
      <c r="L24" s="546"/>
      <c r="M24" s="532"/>
    </row>
    <row r="25" spans="1:13" s="178" customFormat="1" ht="20" customHeight="1">
      <c r="A25" s="174"/>
      <c r="B25" s="562"/>
      <c r="C25" s="540"/>
      <c r="D25" s="540"/>
      <c r="E25" s="253" t="s">
        <v>105</v>
      </c>
      <c r="F25" s="254" t="s">
        <v>53</v>
      </c>
      <c r="G25" s="198">
        <v>22623.14</v>
      </c>
      <c r="H25" s="198">
        <v>13692.12</v>
      </c>
      <c r="I25" s="198">
        <v>6751.38</v>
      </c>
      <c r="J25" s="198">
        <v>11106.05</v>
      </c>
      <c r="K25" s="198">
        <v>12525.625177530454</v>
      </c>
      <c r="L25" s="546"/>
      <c r="M25" s="532"/>
    </row>
    <row r="26" spans="1:13" s="178" customFormat="1" ht="20" customHeight="1" thickBot="1">
      <c r="A26" s="174"/>
      <c r="B26" s="562"/>
      <c r="C26" s="540"/>
      <c r="D26" s="542"/>
      <c r="E26" s="255" t="s">
        <v>97</v>
      </c>
      <c r="F26" s="256" t="s">
        <v>53</v>
      </c>
      <c r="G26" s="257">
        <f>SUM(G22:G25)</f>
        <v>33677.760000000002</v>
      </c>
      <c r="H26" s="257">
        <f>SUM(H22:H25)</f>
        <v>23496.799999999999</v>
      </c>
      <c r="I26" s="257">
        <f>SUM(I22:I25)</f>
        <v>16339.619999999999</v>
      </c>
      <c r="J26" s="257">
        <f>SUM(J22:J25)</f>
        <v>23979.46</v>
      </c>
      <c r="K26" s="257">
        <f>SUM(K22:K25)</f>
        <v>23825.948639600872</v>
      </c>
      <c r="L26" s="564"/>
      <c r="M26" s="533"/>
    </row>
    <row r="27" spans="1:13" s="178" customFormat="1" ht="30" customHeight="1">
      <c r="A27" s="174"/>
      <c r="B27" s="562"/>
      <c r="C27" s="540"/>
      <c r="D27" s="539" t="s">
        <v>106</v>
      </c>
      <c r="E27" s="188" t="s">
        <v>107</v>
      </c>
      <c r="F27" s="189" t="s">
        <v>560</v>
      </c>
      <c r="G27" s="199">
        <v>0.97</v>
      </c>
      <c r="H27" s="199">
        <v>0.69</v>
      </c>
      <c r="I27" s="199">
        <v>0.49</v>
      </c>
      <c r="J27" s="200">
        <v>0.51</v>
      </c>
      <c r="K27" s="200">
        <v>0.4</v>
      </c>
      <c r="L27" s="545" t="s">
        <v>41</v>
      </c>
      <c r="M27" s="534" t="s">
        <v>685</v>
      </c>
    </row>
    <row r="28" spans="1:13" s="178" customFormat="1" ht="30" customHeight="1">
      <c r="A28" s="174"/>
      <c r="B28" s="562"/>
      <c r="C28" s="540"/>
      <c r="D28" s="540"/>
      <c r="E28" s="194" t="s">
        <v>108</v>
      </c>
      <c r="F28" s="180" t="s">
        <v>560</v>
      </c>
      <c r="G28" s="201">
        <v>10.55</v>
      </c>
      <c r="H28" s="201">
        <v>8.64</v>
      </c>
      <c r="I28" s="201">
        <v>5.31</v>
      </c>
      <c r="J28" s="202">
        <v>7.97</v>
      </c>
      <c r="K28" s="202">
        <v>9.2100000000000009</v>
      </c>
      <c r="L28" s="546"/>
      <c r="M28" s="532"/>
    </row>
    <row r="29" spans="1:13" s="178" customFormat="1" ht="30" customHeight="1">
      <c r="A29" s="174"/>
      <c r="B29" s="562"/>
      <c r="C29" s="540"/>
      <c r="D29" s="540"/>
      <c r="E29" s="194" t="s">
        <v>109</v>
      </c>
      <c r="F29" s="259" t="s">
        <v>696</v>
      </c>
      <c r="G29" s="201">
        <v>2.4500000000000002</v>
      </c>
      <c r="H29" s="201">
        <v>1.6</v>
      </c>
      <c r="I29" s="201">
        <v>1.33</v>
      </c>
      <c r="J29" s="201">
        <v>1.87</v>
      </c>
      <c r="K29" s="201">
        <v>1.62</v>
      </c>
      <c r="L29" s="546"/>
      <c r="M29" s="532"/>
    </row>
    <row r="30" spans="1:13" s="178" customFormat="1" ht="30" customHeight="1" thickBot="1">
      <c r="A30" s="174"/>
      <c r="B30" s="562"/>
      <c r="C30" s="540"/>
      <c r="D30" s="542"/>
      <c r="E30" s="191" t="s">
        <v>110</v>
      </c>
      <c r="F30" s="192" t="s">
        <v>561</v>
      </c>
      <c r="G30" s="203">
        <v>2.6</v>
      </c>
      <c r="H30" s="203">
        <v>1.69</v>
      </c>
      <c r="I30" s="203">
        <v>1.4</v>
      </c>
      <c r="J30" s="203">
        <v>1.94</v>
      </c>
      <c r="K30" s="203">
        <v>1.68</v>
      </c>
      <c r="L30" s="564"/>
      <c r="M30" s="533"/>
    </row>
    <row r="31" spans="1:13" s="178" customFormat="1" ht="30" customHeight="1">
      <c r="A31" s="174"/>
      <c r="B31" s="562"/>
      <c r="C31" s="541"/>
      <c r="D31" s="539" t="s">
        <v>111</v>
      </c>
      <c r="E31" s="188" t="s">
        <v>112</v>
      </c>
      <c r="F31" s="189" t="s">
        <v>53</v>
      </c>
      <c r="G31" s="204">
        <v>3106.13</v>
      </c>
      <c r="H31" s="204">
        <v>597.6</v>
      </c>
      <c r="I31" s="204">
        <v>101.88</v>
      </c>
      <c r="J31" s="204">
        <v>1083.26</v>
      </c>
      <c r="K31" s="204">
        <v>98</v>
      </c>
      <c r="L31" s="545" t="s">
        <v>35</v>
      </c>
      <c r="M31" s="534" t="s">
        <v>686</v>
      </c>
    </row>
    <row r="32" spans="1:13" s="178" customFormat="1" ht="30" customHeight="1">
      <c r="A32" s="174"/>
      <c r="B32" s="562"/>
      <c r="C32" s="541"/>
      <c r="D32" s="540"/>
      <c r="E32" s="194" t="s">
        <v>98</v>
      </c>
      <c r="F32" s="180" t="s">
        <v>53</v>
      </c>
      <c r="G32" s="205">
        <v>294.76</v>
      </c>
      <c r="H32" s="205">
        <v>38205</v>
      </c>
      <c r="I32" s="205">
        <v>119</v>
      </c>
      <c r="J32" s="205">
        <v>16222.74</v>
      </c>
      <c r="K32" s="205">
        <v>0</v>
      </c>
      <c r="L32" s="546"/>
      <c r="M32" s="532"/>
    </row>
    <row r="33" spans="1:48" s="178" customFormat="1" ht="30" customHeight="1">
      <c r="A33" s="174"/>
      <c r="B33" s="562"/>
      <c r="C33" s="541"/>
      <c r="D33" s="540"/>
      <c r="E33" s="197" t="s">
        <v>101</v>
      </c>
      <c r="F33" s="183" t="s">
        <v>53</v>
      </c>
      <c r="G33" s="206">
        <v>1577.07</v>
      </c>
      <c r="H33" s="206">
        <v>60015</v>
      </c>
      <c r="I33" s="206">
        <v>26876</v>
      </c>
      <c r="J33" s="206">
        <v>6012.7</v>
      </c>
      <c r="K33" s="206">
        <v>39205</v>
      </c>
      <c r="L33" s="546"/>
      <c r="M33" s="532"/>
    </row>
    <row r="34" spans="1:48" s="178" customFormat="1" ht="37.5" customHeight="1" thickBot="1">
      <c r="A34" s="174"/>
      <c r="B34" s="562"/>
      <c r="C34" s="542"/>
      <c r="D34" s="542"/>
      <c r="E34" s="207" t="s">
        <v>113</v>
      </c>
      <c r="F34" s="208" t="s">
        <v>53</v>
      </c>
      <c r="G34" s="209">
        <f>SUM(G31:G33)</f>
        <v>4977.96</v>
      </c>
      <c r="H34" s="209">
        <f>SUM(H31:H33)</f>
        <v>98817.600000000006</v>
      </c>
      <c r="I34" s="209">
        <f>SUM(I31:I33)</f>
        <v>27096.880000000001</v>
      </c>
      <c r="J34" s="209">
        <f>SUM(J31:J33)</f>
        <v>23318.7</v>
      </c>
      <c r="K34" s="209">
        <f>SUM(K31:K33)</f>
        <v>39303</v>
      </c>
      <c r="L34" s="564"/>
      <c r="M34" s="533"/>
    </row>
    <row r="35" spans="1:48" s="178" customFormat="1" ht="20" customHeight="1">
      <c r="A35" s="174"/>
      <c r="B35" s="562"/>
      <c r="C35" s="558" t="s">
        <v>114</v>
      </c>
      <c r="D35" s="558" t="s">
        <v>115</v>
      </c>
      <c r="E35" s="188" t="s">
        <v>117</v>
      </c>
      <c r="F35" s="189" t="s">
        <v>1</v>
      </c>
      <c r="G35" s="204">
        <v>181000</v>
      </c>
      <c r="H35" s="204">
        <v>176382</v>
      </c>
      <c r="I35" s="204">
        <v>166632</v>
      </c>
      <c r="J35" s="210">
        <v>156073</v>
      </c>
      <c r="K35" s="210">
        <v>133266</v>
      </c>
      <c r="L35" s="545" t="s">
        <v>36</v>
      </c>
      <c r="M35" s="534" t="s">
        <v>687</v>
      </c>
    </row>
    <row r="36" spans="1:48" s="178" customFormat="1" ht="20" customHeight="1">
      <c r="A36" s="174"/>
      <c r="B36" s="562"/>
      <c r="C36" s="556"/>
      <c r="D36" s="556"/>
      <c r="E36" s="194" t="s">
        <v>118</v>
      </c>
      <c r="F36" s="180" t="s">
        <v>1</v>
      </c>
      <c r="G36" s="205">
        <v>1052</v>
      </c>
      <c r="H36" s="205">
        <v>599</v>
      </c>
      <c r="I36" s="195" t="s">
        <v>55</v>
      </c>
      <c r="J36" s="211">
        <v>6300</v>
      </c>
      <c r="K36" s="211">
        <v>0</v>
      </c>
      <c r="L36" s="546"/>
      <c r="M36" s="532"/>
    </row>
    <row r="37" spans="1:48" s="212" customFormat="1" ht="20" customHeight="1">
      <c r="A37" s="174"/>
      <c r="B37" s="562"/>
      <c r="C37" s="556"/>
      <c r="D37" s="556"/>
      <c r="E37" s="196" t="s">
        <v>119</v>
      </c>
      <c r="F37" s="275" t="s">
        <v>1</v>
      </c>
      <c r="G37" s="276">
        <v>1303782</v>
      </c>
      <c r="H37" s="276">
        <v>1054566</v>
      </c>
      <c r="I37" s="276">
        <v>933409</v>
      </c>
      <c r="J37" s="277">
        <v>907516</v>
      </c>
      <c r="K37" s="277">
        <v>957399</v>
      </c>
      <c r="L37" s="546"/>
      <c r="M37" s="532"/>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row>
    <row r="38" spans="1:48" s="213" customFormat="1" ht="20" customHeight="1">
      <c r="A38" s="174"/>
      <c r="B38" s="562"/>
      <c r="C38" s="556"/>
      <c r="D38" s="556"/>
      <c r="E38" s="185" t="s">
        <v>120</v>
      </c>
      <c r="F38" s="186" t="s">
        <v>1</v>
      </c>
      <c r="G38" s="228">
        <f>SUM(G35:G37)</f>
        <v>1485834</v>
      </c>
      <c r="H38" s="228">
        <f t="shared" ref="H38:I38" si="1">SUM(H35:H37)</f>
        <v>1231547</v>
      </c>
      <c r="I38" s="228">
        <f t="shared" si="1"/>
        <v>1100041</v>
      </c>
      <c r="J38" s="228">
        <f>SUM(J35:J37)</f>
        <v>1069889</v>
      </c>
      <c r="K38" s="228">
        <f>SUM(K35:K37)</f>
        <v>1090665</v>
      </c>
      <c r="L38" s="546"/>
      <c r="M38" s="532"/>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row>
    <row r="39" spans="1:48" s="213" customFormat="1" ht="20" customHeight="1">
      <c r="A39" s="174"/>
      <c r="B39" s="562"/>
      <c r="C39" s="556"/>
      <c r="D39" s="556"/>
      <c r="E39" s="279" t="s">
        <v>565</v>
      </c>
      <c r="F39" s="280" t="s">
        <v>1</v>
      </c>
      <c r="G39" s="281">
        <v>72166</v>
      </c>
      <c r="H39" s="281">
        <v>69804</v>
      </c>
      <c r="I39" s="281">
        <v>66000</v>
      </c>
      <c r="J39" s="281">
        <v>62685</v>
      </c>
      <c r="K39" s="281">
        <v>66000</v>
      </c>
      <c r="L39" s="546"/>
      <c r="M39" s="532"/>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row>
    <row r="40" spans="1:48" s="213" customFormat="1" ht="20" customHeight="1" thickBot="1">
      <c r="A40" s="174"/>
      <c r="B40" s="562"/>
      <c r="C40" s="556"/>
      <c r="D40" s="556"/>
      <c r="E40" s="243" t="s">
        <v>121</v>
      </c>
      <c r="F40" s="244" t="s">
        <v>1</v>
      </c>
      <c r="G40" s="278">
        <f>G38+G39</f>
        <v>1558000</v>
      </c>
      <c r="H40" s="278">
        <f>H38+H39</f>
        <v>1301351</v>
      </c>
      <c r="I40" s="278">
        <f>I38+I39</f>
        <v>1166041</v>
      </c>
      <c r="J40" s="278">
        <f>J38+J39</f>
        <v>1132574</v>
      </c>
      <c r="K40" s="278">
        <f>K38+K39</f>
        <v>1156665</v>
      </c>
      <c r="L40" s="564"/>
      <c r="M40" s="533"/>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row>
    <row r="41" spans="1:48" s="213" customFormat="1" ht="40" customHeight="1" thickBot="1">
      <c r="A41" s="174"/>
      <c r="B41" s="562"/>
      <c r="C41" s="556"/>
      <c r="D41" s="214" t="s">
        <v>116</v>
      </c>
      <c r="E41" s="215" t="s">
        <v>116</v>
      </c>
      <c r="F41" s="216" t="s">
        <v>2</v>
      </c>
      <c r="G41" s="217"/>
      <c r="H41" s="218">
        <f>(H38-$G$38)/$G$38*100</f>
        <v>-17.114092152959213</v>
      </c>
      <c r="I41" s="218">
        <f>(I38-$G$38)/$G$38*100</f>
        <v>-25.96474437925098</v>
      </c>
      <c r="J41" s="218">
        <f>(J38-$G$38)/$G$38*100</f>
        <v>-27.99404240312175</v>
      </c>
      <c r="K41" s="218">
        <f>(K38-$G$38)/$G$38*100</f>
        <v>-26.595770456188241</v>
      </c>
      <c r="L41" s="231" t="s">
        <v>37</v>
      </c>
      <c r="M41" s="232" t="s">
        <v>506</v>
      </c>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row>
    <row r="42" spans="1:48" s="222" customFormat="1" ht="40" customHeight="1" thickBot="1">
      <c r="A42" s="174"/>
      <c r="B42" s="562"/>
      <c r="C42" s="559"/>
      <c r="D42" s="514" t="s">
        <v>694</v>
      </c>
      <c r="E42" s="220" t="s">
        <v>122</v>
      </c>
      <c r="F42" s="208" t="s">
        <v>1</v>
      </c>
      <c r="G42" s="221">
        <f>G38-G39</f>
        <v>1413668</v>
      </c>
      <c r="H42" s="221">
        <f t="shared" ref="H42:K42" si="2">H38-H39</f>
        <v>1161743</v>
      </c>
      <c r="I42" s="221">
        <f t="shared" si="2"/>
        <v>1034041</v>
      </c>
      <c r="J42" s="221">
        <f t="shared" si="2"/>
        <v>1007204</v>
      </c>
      <c r="K42" s="221">
        <f t="shared" si="2"/>
        <v>1024665</v>
      </c>
      <c r="L42" s="260"/>
      <c r="M42" s="261" t="s">
        <v>688</v>
      </c>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row>
    <row r="43" spans="1:48" s="178" customFormat="1" ht="20" customHeight="1">
      <c r="A43" s="174"/>
      <c r="B43" s="562"/>
      <c r="C43" s="555" t="s">
        <v>123</v>
      </c>
      <c r="D43" s="553" t="s">
        <v>563</v>
      </c>
      <c r="E43" s="223" t="s">
        <v>124</v>
      </c>
      <c r="F43" s="176" t="s">
        <v>3</v>
      </c>
      <c r="G43" s="224">
        <f>SUM(G44:G46)</f>
        <v>1523555.5200000003</v>
      </c>
      <c r="H43" s="224">
        <f t="shared" ref="H43:J43" si="3">SUM(H44:H46)</f>
        <v>0</v>
      </c>
      <c r="I43" s="224">
        <f t="shared" si="3"/>
        <v>0</v>
      </c>
      <c r="J43" s="224">
        <f t="shared" si="3"/>
        <v>0</v>
      </c>
      <c r="K43" s="224"/>
      <c r="L43" s="568" t="s">
        <v>38</v>
      </c>
      <c r="M43" s="535" t="s">
        <v>689</v>
      </c>
    </row>
    <row r="44" spans="1:48" s="178" customFormat="1" ht="20" customHeight="1">
      <c r="A44" s="174"/>
      <c r="B44" s="562"/>
      <c r="C44" s="556"/>
      <c r="D44" s="540"/>
      <c r="E44" s="283" t="s">
        <v>125</v>
      </c>
      <c r="F44" s="225" t="s">
        <v>3</v>
      </c>
      <c r="G44" s="226">
        <v>175292.79999999999</v>
      </c>
      <c r="H44" s="227" t="s">
        <v>46</v>
      </c>
      <c r="I44" s="227" t="s">
        <v>46</v>
      </c>
      <c r="J44" s="227" t="s">
        <v>0</v>
      </c>
      <c r="K44" s="224"/>
      <c r="L44" s="546"/>
      <c r="M44" s="532"/>
    </row>
    <row r="45" spans="1:48" s="178" customFormat="1" ht="20" customHeight="1">
      <c r="A45" s="174"/>
      <c r="B45" s="562"/>
      <c r="C45" s="556"/>
      <c r="D45" s="540"/>
      <c r="E45" s="513" t="s">
        <v>693</v>
      </c>
      <c r="F45" s="225" t="s">
        <v>3</v>
      </c>
      <c r="G45" s="226">
        <v>1331479.3700000001</v>
      </c>
      <c r="H45" s="227" t="s">
        <v>46</v>
      </c>
      <c r="I45" s="227" t="s">
        <v>46</v>
      </c>
      <c r="J45" s="227" t="s">
        <v>0</v>
      </c>
      <c r="K45" s="224"/>
      <c r="L45" s="546"/>
      <c r="M45" s="532"/>
    </row>
    <row r="46" spans="1:48" s="178" customFormat="1" ht="20" customHeight="1">
      <c r="A46" s="174"/>
      <c r="B46" s="562"/>
      <c r="C46" s="556"/>
      <c r="D46" s="540"/>
      <c r="E46" s="283" t="s">
        <v>48</v>
      </c>
      <c r="F46" s="225" t="s">
        <v>3</v>
      </c>
      <c r="G46" s="226">
        <v>16783.349999999999</v>
      </c>
      <c r="H46" s="227" t="s">
        <v>46</v>
      </c>
      <c r="I46" s="227" t="s">
        <v>46</v>
      </c>
      <c r="J46" s="227" t="s">
        <v>0</v>
      </c>
      <c r="K46" s="224"/>
      <c r="L46" s="546"/>
      <c r="M46" s="532"/>
    </row>
    <row r="47" spans="1:48" s="178" customFormat="1" ht="20" customHeight="1">
      <c r="A47" s="174"/>
      <c r="B47" s="562"/>
      <c r="C47" s="556"/>
      <c r="D47" s="540"/>
      <c r="E47" s="194" t="s">
        <v>126</v>
      </c>
      <c r="F47" s="180" t="s">
        <v>3</v>
      </c>
      <c r="G47" s="205">
        <v>34.56</v>
      </c>
      <c r="H47" s="205">
        <v>17285.669999999998</v>
      </c>
      <c r="I47" s="205">
        <v>21406.01</v>
      </c>
      <c r="J47" s="195">
        <v>20356.5</v>
      </c>
      <c r="K47" s="195">
        <v>30683.83</v>
      </c>
      <c r="L47" s="546"/>
      <c r="M47" s="532"/>
    </row>
    <row r="48" spans="1:48" s="178" customFormat="1" ht="20" customHeight="1">
      <c r="A48" s="174"/>
      <c r="B48" s="562"/>
      <c r="C48" s="556"/>
      <c r="D48" s="540"/>
      <c r="E48" s="194" t="s">
        <v>127</v>
      </c>
      <c r="F48" s="180" t="s">
        <v>3</v>
      </c>
      <c r="G48" s="205">
        <v>11145.63</v>
      </c>
      <c r="H48" s="205">
        <v>74316.639999999999</v>
      </c>
      <c r="I48" s="195" t="s">
        <v>55</v>
      </c>
      <c r="J48" s="195" t="s">
        <v>0</v>
      </c>
      <c r="K48" s="195">
        <v>472658.4</v>
      </c>
      <c r="L48" s="546"/>
      <c r="M48" s="532"/>
    </row>
    <row r="49" spans="1:13" s="178" customFormat="1" ht="20" customHeight="1">
      <c r="A49" s="174"/>
      <c r="B49" s="562"/>
      <c r="C49" s="556"/>
      <c r="D49" s="540"/>
      <c r="E49" s="197" t="s">
        <v>49</v>
      </c>
      <c r="F49" s="183" t="s">
        <v>3</v>
      </c>
      <c r="G49" s="198">
        <v>0</v>
      </c>
      <c r="H49" s="206">
        <v>1498740.22</v>
      </c>
      <c r="I49" s="206">
        <v>1391466.52</v>
      </c>
      <c r="J49" s="198">
        <v>1342960.98</v>
      </c>
      <c r="K49" s="198">
        <v>811319.6</v>
      </c>
      <c r="L49" s="546"/>
      <c r="M49" s="532"/>
    </row>
    <row r="50" spans="1:13" s="178" customFormat="1" ht="20" customHeight="1">
      <c r="A50" s="174"/>
      <c r="B50" s="562"/>
      <c r="C50" s="556"/>
      <c r="D50" s="540"/>
      <c r="E50" s="185" t="s">
        <v>128</v>
      </c>
      <c r="F50" s="186" t="s">
        <v>3</v>
      </c>
      <c r="G50" s="228">
        <f>SUM(G43,G47,G48,G49)</f>
        <v>1534735.7100000002</v>
      </c>
      <c r="H50" s="228">
        <f>SUM(H43,H47,H48,H49)</f>
        <v>1590342.53</v>
      </c>
      <c r="I50" s="228">
        <f>SUM(I43,I47,I48,I49)</f>
        <v>1412872.53</v>
      </c>
      <c r="J50" s="228">
        <v>1363318</v>
      </c>
      <c r="K50" s="228">
        <f>SUM(K43,K47,K48,K49)</f>
        <v>1314661.83</v>
      </c>
      <c r="L50" s="546"/>
      <c r="M50" s="532"/>
    </row>
    <row r="51" spans="1:13" s="178" customFormat="1" ht="20" customHeight="1">
      <c r="A51" s="174"/>
      <c r="B51" s="562"/>
      <c r="C51" s="556"/>
      <c r="D51" s="540"/>
      <c r="E51" s="223" t="s">
        <v>124</v>
      </c>
      <c r="F51" s="176" t="s">
        <v>3</v>
      </c>
      <c r="G51" s="224">
        <f>SUM(G52:G53)</f>
        <v>341261.52</v>
      </c>
      <c r="H51" s="229">
        <f>SUM(H52:H53)</f>
        <v>0</v>
      </c>
      <c r="I51" s="229">
        <f>SUM(I52:I53)</f>
        <v>0</v>
      </c>
      <c r="J51" s="229">
        <f>SUM(J52:J53)</f>
        <v>0</v>
      </c>
      <c r="K51" s="229"/>
      <c r="L51" s="546"/>
      <c r="M51" s="532"/>
    </row>
    <row r="52" spans="1:13" s="178" customFormat="1" ht="20" customHeight="1">
      <c r="A52" s="174"/>
      <c r="B52" s="562"/>
      <c r="C52" s="556"/>
      <c r="D52" s="540"/>
      <c r="E52" s="282" t="s">
        <v>50</v>
      </c>
      <c r="F52" s="225" t="s">
        <v>3</v>
      </c>
      <c r="G52" s="226">
        <v>52214.879999999997</v>
      </c>
      <c r="H52" s="227" t="s">
        <v>46</v>
      </c>
      <c r="I52" s="227" t="s">
        <v>46</v>
      </c>
      <c r="J52" s="227" t="s">
        <v>0</v>
      </c>
      <c r="K52" s="229"/>
      <c r="L52" s="546"/>
      <c r="M52" s="532"/>
    </row>
    <row r="53" spans="1:13" s="178" customFormat="1" ht="20" customHeight="1">
      <c r="A53" s="174"/>
      <c r="B53" s="562"/>
      <c r="C53" s="556"/>
      <c r="D53" s="540"/>
      <c r="E53" s="282" t="s">
        <v>129</v>
      </c>
      <c r="F53" s="225" t="s">
        <v>3</v>
      </c>
      <c r="G53" s="226">
        <v>289046.64</v>
      </c>
      <c r="H53" s="227" t="s">
        <v>46</v>
      </c>
      <c r="I53" s="227" t="s">
        <v>46</v>
      </c>
      <c r="J53" s="227" t="s">
        <v>0</v>
      </c>
      <c r="K53" s="229"/>
      <c r="L53" s="546"/>
      <c r="M53" s="532"/>
    </row>
    <row r="54" spans="1:13" s="178" customFormat="1" ht="20" customHeight="1">
      <c r="A54" s="174"/>
      <c r="B54" s="562"/>
      <c r="C54" s="556"/>
      <c r="D54" s="540"/>
      <c r="E54" s="197" t="s">
        <v>130</v>
      </c>
      <c r="F54" s="183" t="s">
        <v>3</v>
      </c>
      <c r="G54" s="206">
        <v>12220.85</v>
      </c>
      <c r="H54" s="206">
        <v>6509.65</v>
      </c>
      <c r="I54" s="206">
        <v>5076.7</v>
      </c>
      <c r="J54" s="198">
        <v>8094.61</v>
      </c>
      <c r="K54" s="198">
        <v>8045</v>
      </c>
      <c r="L54" s="546"/>
      <c r="M54" s="532"/>
    </row>
    <row r="55" spans="1:13" s="178" customFormat="1" ht="20" customHeight="1">
      <c r="A55" s="174"/>
      <c r="B55" s="562"/>
      <c r="C55" s="556"/>
      <c r="D55" s="540"/>
      <c r="E55" s="185" t="s">
        <v>131</v>
      </c>
      <c r="F55" s="186" t="s">
        <v>3</v>
      </c>
      <c r="G55" s="228">
        <f>G54+G51</f>
        <v>353482.37</v>
      </c>
      <c r="H55" s="228">
        <f>H54+H51</f>
        <v>6509.65</v>
      </c>
      <c r="I55" s="228">
        <f>I54+I51</f>
        <v>5076.7</v>
      </c>
      <c r="J55" s="228">
        <f>J54+J51</f>
        <v>8094.61</v>
      </c>
      <c r="K55" s="228">
        <f>K54+K51</f>
        <v>8045</v>
      </c>
      <c r="L55" s="546"/>
      <c r="M55" s="532"/>
    </row>
    <row r="56" spans="1:13" s="178" customFormat="1" ht="20" customHeight="1" thickBot="1">
      <c r="A56" s="174"/>
      <c r="B56" s="562"/>
      <c r="C56" s="556"/>
      <c r="D56" s="542"/>
      <c r="E56" s="207" t="s">
        <v>132</v>
      </c>
      <c r="F56" s="208" t="s">
        <v>3</v>
      </c>
      <c r="G56" s="209">
        <f>G50+G55</f>
        <v>1888218.08</v>
      </c>
      <c r="H56" s="209">
        <v>1596852.18</v>
      </c>
      <c r="I56" s="209">
        <v>1417949.23</v>
      </c>
      <c r="J56" s="209">
        <v>1371412.09</v>
      </c>
      <c r="K56" s="209">
        <f>SUM(K50,K55)</f>
        <v>1322706.83</v>
      </c>
      <c r="L56" s="564"/>
      <c r="M56" s="533"/>
    </row>
    <row r="57" spans="1:13" s="178" customFormat="1" ht="20" customHeight="1" thickBot="1">
      <c r="A57" s="174"/>
      <c r="B57" s="562"/>
      <c r="C57" s="556"/>
      <c r="D57" s="214" t="s">
        <v>133</v>
      </c>
      <c r="E57" s="215" t="s">
        <v>134</v>
      </c>
      <c r="F57" s="230" t="s">
        <v>2</v>
      </c>
      <c r="G57" s="218">
        <f>SUM(G43,G48,G47)/G56*100</f>
        <v>81.279579210469166</v>
      </c>
      <c r="H57" s="218">
        <v>100</v>
      </c>
      <c r="I57" s="218">
        <v>100</v>
      </c>
      <c r="J57" s="218">
        <v>100</v>
      </c>
      <c r="K57" s="218">
        <v>100</v>
      </c>
      <c r="L57" s="231" t="s">
        <v>38</v>
      </c>
      <c r="M57" s="232"/>
    </row>
    <row r="58" spans="1:13" s="178" customFormat="1" ht="30" customHeight="1">
      <c r="A58" s="174"/>
      <c r="B58" s="562"/>
      <c r="C58" s="556"/>
      <c r="D58" s="539" t="s">
        <v>135</v>
      </c>
      <c r="E58" s="188" t="s">
        <v>107</v>
      </c>
      <c r="F58" s="189" t="s">
        <v>42</v>
      </c>
      <c r="G58" s="233">
        <v>7.64</v>
      </c>
      <c r="H58" s="233">
        <v>7.7</v>
      </c>
      <c r="I58" s="233">
        <v>5.95</v>
      </c>
      <c r="J58" s="233">
        <v>4.2699999999999996</v>
      </c>
      <c r="K58" s="233">
        <v>3.77</v>
      </c>
      <c r="L58" s="545" t="s">
        <v>51</v>
      </c>
      <c r="M58" s="536" t="s">
        <v>505</v>
      </c>
    </row>
    <row r="59" spans="1:13" s="178" customFormat="1" ht="30" customHeight="1">
      <c r="A59" s="174"/>
      <c r="B59" s="562"/>
      <c r="C59" s="556"/>
      <c r="D59" s="540"/>
      <c r="E59" s="194" t="s">
        <v>108</v>
      </c>
      <c r="F59" s="180" t="s">
        <v>42</v>
      </c>
      <c r="G59" s="234">
        <v>83.07</v>
      </c>
      <c r="H59" s="234">
        <v>96.11</v>
      </c>
      <c r="I59" s="234">
        <v>64.38</v>
      </c>
      <c r="J59" s="234">
        <v>66.150000000000006</v>
      </c>
      <c r="K59" s="234">
        <v>86.94</v>
      </c>
      <c r="L59" s="546"/>
      <c r="M59" s="537"/>
    </row>
    <row r="60" spans="1:13" s="178" customFormat="1" ht="30" customHeight="1">
      <c r="A60" s="174"/>
      <c r="B60" s="562"/>
      <c r="C60" s="556"/>
      <c r="D60" s="540"/>
      <c r="E60" s="194" t="s">
        <v>109</v>
      </c>
      <c r="F60" s="259" t="s">
        <v>697</v>
      </c>
      <c r="G60" s="234">
        <v>19.27</v>
      </c>
      <c r="H60" s="234">
        <v>17.75</v>
      </c>
      <c r="I60" s="234">
        <v>16.190000000000001</v>
      </c>
      <c r="J60" s="234">
        <v>15.52</v>
      </c>
      <c r="K60" s="234">
        <v>15.25</v>
      </c>
      <c r="L60" s="546"/>
      <c r="M60" s="537"/>
    </row>
    <row r="61" spans="1:13" s="178" customFormat="1" ht="30" customHeight="1" thickBot="1">
      <c r="A61" s="174"/>
      <c r="B61" s="562"/>
      <c r="C61" s="556"/>
      <c r="D61" s="542"/>
      <c r="E61" s="191" t="s">
        <v>110</v>
      </c>
      <c r="F61" s="192" t="s">
        <v>47</v>
      </c>
      <c r="G61" s="235">
        <v>20.47</v>
      </c>
      <c r="H61" s="235">
        <v>18.8</v>
      </c>
      <c r="I61" s="235">
        <v>17.03</v>
      </c>
      <c r="J61" s="235">
        <v>16.100000000000001</v>
      </c>
      <c r="K61" s="235">
        <v>15.81</v>
      </c>
      <c r="L61" s="564"/>
      <c r="M61" s="538"/>
    </row>
    <row r="62" spans="1:13" s="178" customFormat="1" ht="20" customHeight="1">
      <c r="A62" s="174"/>
      <c r="B62" s="562"/>
      <c r="C62" s="556"/>
      <c r="D62" s="539" t="s">
        <v>564</v>
      </c>
      <c r="E62" s="188" t="s">
        <v>136</v>
      </c>
      <c r="F62" s="189" t="s">
        <v>3</v>
      </c>
      <c r="G62" s="204">
        <v>2335.13</v>
      </c>
      <c r="H62" s="204">
        <v>1188.8399999999999</v>
      </c>
      <c r="I62" s="204">
        <v>956.3</v>
      </c>
      <c r="J62" s="204">
        <v>1286.25</v>
      </c>
      <c r="K62" s="204">
        <v>1835.68</v>
      </c>
      <c r="L62" s="545" t="s">
        <v>38</v>
      </c>
      <c r="M62" s="534" t="s">
        <v>690</v>
      </c>
    </row>
    <row r="63" spans="1:13" s="178" customFormat="1" ht="20" customHeight="1">
      <c r="A63" s="174"/>
      <c r="B63" s="562"/>
      <c r="C63" s="556"/>
      <c r="D63" s="540"/>
      <c r="E63" s="185" t="s">
        <v>128</v>
      </c>
      <c r="F63" s="186" t="s">
        <v>3</v>
      </c>
      <c r="G63" s="228">
        <v>2335.13</v>
      </c>
      <c r="H63" s="228">
        <v>1188.8399999999999</v>
      </c>
      <c r="I63" s="228">
        <v>956.3</v>
      </c>
      <c r="J63" s="228">
        <v>1286.25</v>
      </c>
      <c r="K63" s="228">
        <v>1835.68</v>
      </c>
      <c r="L63" s="546"/>
      <c r="M63" s="532"/>
    </row>
    <row r="64" spans="1:13" s="178" customFormat="1" ht="20" customHeight="1">
      <c r="A64" s="174"/>
      <c r="B64" s="562"/>
      <c r="C64" s="556"/>
      <c r="D64" s="540"/>
      <c r="E64" s="194" t="s">
        <v>137</v>
      </c>
      <c r="F64" s="180" t="s">
        <v>3</v>
      </c>
      <c r="G64" s="205">
        <v>8472.1</v>
      </c>
      <c r="H64" s="205">
        <v>5101.9799999999996</v>
      </c>
      <c r="I64" s="205">
        <v>6102.92</v>
      </c>
      <c r="J64" s="205">
        <v>7541.29</v>
      </c>
      <c r="K64" s="205">
        <v>6774.46</v>
      </c>
      <c r="L64" s="546"/>
      <c r="M64" s="532"/>
    </row>
    <row r="65" spans="1:13" s="178" customFormat="1" ht="20" customHeight="1">
      <c r="A65" s="174"/>
      <c r="B65" s="562"/>
      <c r="C65" s="556"/>
      <c r="D65" s="540"/>
      <c r="E65" s="194" t="s">
        <v>138</v>
      </c>
      <c r="F65" s="180" t="s">
        <v>3</v>
      </c>
      <c r="G65" s="205">
        <v>69.36</v>
      </c>
      <c r="H65" s="205">
        <v>83.79</v>
      </c>
      <c r="I65" s="205">
        <v>75.7</v>
      </c>
      <c r="J65" s="205">
        <v>101.79</v>
      </c>
      <c r="K65" s="205">
        <v>69.319999999999993</v>
      </c>
      <c r="L65" s="546"/>
      <c r="M65" s="532"/>
    </row>
    <row r="66" spans="1:13" s="178" customFormat="1" ht="20" customHeight="1">
      <c r="A66" s="174"/>
      <c r="B66" s="562"/>
      <c r="C66" s="556"/>
      <c r="D66" s="540"/>
      <c r="E66" s="194" t="s">
        <v>139</v>
      </c>
      <c r="F66" s="180" t="s">
        <v>3</v>
      </c>
      <c r="G66" s="205">
        <v>7004.46</v>
      </c>
      <c r="H66" s="205">
        <v>5855.36</v>
      </c>
      <c r="I66" s="205">
        <v>6414.8</v>
      </c>
      <c r="J66" s="205">
        <v>17166.740000000002</v>
      </c>
      <c r="K66" s="205">
        <v>16437.689999999999</v>
      </c>
      <c r="L66" s="546"/>
      <c r="M66" s="532"/>
    </row>
    <row r="67" spans="1:13" s="178" customFormat="1" ht="20" customHeight="1">
      <c r="A67" s="174"/>
      <c r="B67" s="562"/>
      <c r="C67" s="556"/>
      <c r="D67" s="540"/>
      <c r="E67" s="185" t="s">
        <v>131</v>
      </c>
      <c r="F67" s="186" t="s">
        <v>3</v>
      </c>
      <c r="G67" s="228">
        <f>SUM(G64:G66)</f>
        <v>15545.920000000002</v>
      </c>
      <c r="H67" s="228">
        <f t="shared" ref="H67:K67" si="4">SUM(H64:H66)</f>
        <v>11041.13</v>
      </c>
      <c r="I67" s="228">
        <f t="shared" si="4"/>
        <v>12593.42</v>
      </c>
      <c r="J67" s="228">
        <f t="shared" si="4"/>
        <v>24809.82</v>
      </c>
      <c r="K67" s="228">
        <f t="shared" si="4"/>
        <v>23281.469999999998</v>
      </c>
      <c r="L67" s="546"/>
      <c r="M67" s="532"/>
    </row>
    <row r="68" spans="1:13" s="178" customFormat="1" ht="20" customHeight="1" thickBot="1">
      <c r="A68" s="174"/>
      <c r="B68" s="562"/>
      <c r="C68" s="556"/>
      <c r="D68" s="542"/>
      <c r="E68" s="207" t="s">
        <v>140</v>
      </c>
      <c r="F68" s="208" t="s">
        <v>3</v>
      </c>
      <c r="G68" s="209">
        <f>SUM(G67,G63)</f>
        <v>17881.050000000003</v>
      </c>
      <c r="H68" s="209">
        <f t="shared" ref="H68:K68" si="5">SUM(H67,H63)</f>
        <v>12229.97</v>
      </c>
      <c r="I68" s="209">
        <f t="shared" si="5"/>
        <v>13549.72</v>
      </c>
      <c r="J68" s="209">
        <f t="shared" si="5"/>
        <v>26096.07</v>
      </c>
      <c r="K68" s="209">
        <f t="shared" si="5"/>
        <v>25117.149999999998</v>
      </c>
      <c r="L68" s="564"/>
      <c r="M68" s="533"/>
    </row>
    <row r="69" spans="1:13" s="178" customFormat="1" ht="20" customHeight="1">
      <c r="A69" s="174"/>
      <c r="B69" s="562"/>
      <c r="C69" s="556"/>
      <c r="D69" s="552" t="s">
        <v>141</v>
      </c>
      <c r="E69" s="223" t="s">
        <v>142</v>
      </c>
      <c r="F69" s="176" t="s">
        <v>3</v>
      </c>
      <c r="G69" s="224">
        <v>238528.56</v>
      </c>
      <c r="H69" s="224">
        <v>248159.98</v>
      </c>
      <c r="I69" s="224">
        <v>199211.44</v>
      </c>
      <c r="J69" s="224">
        <v>142784.63</v>
      </c>
      <c r="K69" s="224">
        <v>164146.70515175999</v>
      </c>
      <c r="L69" s="545" t="s">
        <v>52</v>
      </c>
      <c r="M69" s="534" t="s">
        <v>507</v>
      </c>
    </row>
    <row r="70" spans="1:13" s="178" customFormat="1" ht="20" customHeight="1">
      <c r="A70" s="174"/>
      <c r="B70" s="562"/>
      <c r="C70" s="556"/>
      <c r="D70" s="540"/>
      <c r="E70" s="194" t="s">
        <v>143</v>
      </c>
      <c r="F70" s="180" t="s">
        <v>3</v>
      </c>
      <c r="G70" s="205">
        <v>455705.99</v>
      </c>
      <c r="H70" s="205">
        <v>431037.55</v>
      </c>
      <c r="I70" s="205">
        <v>470365.08</v>
      </c>
      <c r="J70" s="205">
        <v>1038440.52</v>
      </c>
      <c r="K70" s="205">
        <v>476115.58779707493</v>
      </c>
      <c r="L70" s="546"/>
      <c r="M70" s="532"/>
    </row>
    <row r="71" spans="1:13" s="178" customFormat="1" ht="20" customHeight="1">
      <c r="A71" s="174"/>
      <c r="B71" s="562"/>
      <c r="C71" s="556"/>
      <c r="D71" s="540"/>
      <c r="E71" s="194" t="s">
        <v>144</v>
      </c>
      <c r="F71" s="180" t="s">
        <v>3</v>
      </c>
      <c r="G71" s="205">
        <v>193761.13</v>
      </c>
      <c r="H71" s="205">
        <v>170770.93</v>
      </c>
      <c r="I71" s="205">
        <v>126131.39</v>
      </c>
      <c r="J71" s="205">
        <v>96890.42</v>
      </c>
      <c r="K71" s="205">
        <v>90891.446083967807</v>
      </c>
      <c r="L71" s="546"/>
      <c r="M71" s="532"/>
    </row>
    <row r="72" spans="1:13" s="178" customFormat="1" ht="20" customHeight="1">
      <c r="A72" s="174"/>
      <c r="B72" s="562"/>
      <c r="C72" s="556"/>
      <c r="D72" s="540"/>
      <c r="E72" s="194" t="s">
        <v>145</v>
      </c>
      <c r="F72" s="180" t="s">
        <v>3</v>
      </c>
      <c r="G72" s="205">
        <v>97103.74</v>
      </c>
      <c r="H72" s="205">
        <v>89136</v>
      </c>
      <c r="I72" s="205">
        <v>38233.35</v>
      </c>
      <c r="J72" s="205">
        <v>23663.5</v>
      </c>
      <c r="K72" s="205">
        <v>34404.118551882551</v>
      </c>
      <c r="L72" s="546"/>
      <c r="M72" s="532"/>
    </row>
    <row r="73" spans="1:13" s="178" customFormat="1" ht="20" customHeight="1">
      <c r="A73" s="174"/>
      <c r="B73" s="562"/>
      <c r="C73" s="556"/>
      <c r="D73" s="540"/>
      <c r="E73" s="194" t="s">
        <v>146</v>
      </c>
      <c r="F73" s="180" t="s">
        <v>3</v>
      </c>
      <c r="G73" s="284" t="s">
        <v>65</v>
      </c>
      <c r="H73" s="284" t="s">
        <v>65</v>
      </c>
      <c r="I73" s="284" t="s">
        <v>65</v>
      </c>
      <c r="J73" s="284" t="s">
        <v>65</v>
      </c>
      <c r="K73" s="205">
        <v>470.69194061862385</v>
      </c>
      <c r="L73" s="546"/>
      <c r="M73" s="532"/>
    </row>
    <row r="74" spans="1:13" s="178" customFormat="1" ht="20" customHeight="1">
      <c r="A74" s="174"/>
      <c r="B74" s="562"/>
      <c r="C74" s="556"/>
      <c r="D74" s="540"/>
      <c r="E74" s="194" t="s">
        <v>147</v>
      </c>
      <c r="F74" s="180" t="s">
        <v>3</v>
      </c>
      <c r="G74" s="224">
        <v>189098.33</v>
      </c>
      <c r="H74" s="224">
        <v>31984.37</v>
      </c>
      <c r="I74" s="224">
        <v>8936.25</v>
      </c>
      <c r="J74" s="224">
        <v>43198.67</v>
      </c>
      <c r="K74" s="205">
        <v>105528</v>
      </c>
      <c r="L74" s="546"/>
      <c r="M74" s="532"/>
    </row>
    <row r="75" spans="1:13" s="178" customFormat="1" ht="20" customHeight="1">
      <c r="A75" s="174"/>
      <c r="B75" s="562"/>
      <c r="C75" s="556"/>
      <c r="D75" s="540"/>
      <c r="E75" s="194" t="s">
        <v>148</v>
      </c>
      <c r="F75" s="180" t="s">
        <v>3</v>
      </c>
      <c r="G75" s="205">
        <v>104180.83</v>
      </c>
      <c r="H75" s="205">
        <v>19560.580000000002</v>
      </c>
      <c r="I75" s="205">
        <v>30918.79</v>
      </c>
      <c r="J75" s="205">
        <v>41607.35</v>
      </c>
      <c r="K75" s="205">
        <v>66261</v>
      </c>
      <c r="L75" s="546"/>
      <c r="M75" s="532"/>
    </row>
    <row r="76" spans="1:13" s="178" customFormat="1" ht="20" customHeight="1">
      <c r="A76" s="174"/>
      <c r="B76" s="562"/>
      <c r="C76" s="556"/>
      <c r="D76" s="540"/>
      <c r="E76" s="194" t="s">
        <v>149</v>
      </c>
      <c r="F76" s="180" t="s">
        <v>3</v>
      </c>
      <c r="G76" s="205">
        <v>74263.070000000007</v>
      </c>
      <c r="H76" s="205">
        <v>46365.01</v>
      </c>
      <c r="I76" s="205">
        <v>17069.36</v>
      </c>
      <c r="J76" s="205">
        <v>28258.47</v>
      </c>
      <c r="K76" s="205">
        <v>31597</v>
      </c>
      <c r="L76" s="546"/>
      <c r="M76" s="532"/>
    </row>
    <row r="77" spans="1:13" s="178" customFormat="1" ht="20" customHeight="1">
      <c r="A77" s="174"/>
      <c r="B77" s="562"/>
      <c r="C77" s="556"/>
      <c r="D77" s="540"/>
      <c r="E77" s="194" t="s">
        <v>105</v>
      </c>
      <c r="F77" s="180" t="s">
        <v>3</v>
      </c>
      <c r="G77" s="205">
        <v>1824551.87</v>
      </c>
      <c r="H77" s="205">
        <v>1101466.8500000001</v>
      </c>
      <c r="I77" s="205">
        <v>761384.11</v>
      </c>
      <c r="J77" s="205">
        <v>972749.08</v>
      </c>
      <c r="K77" s="205">
        <v>974187</v>
      </c>
      <c r="L77" s="546"/>
      <c r="M77" s="532"/>
    </row>
    <row r="78" spans="1:13" s="178" customFormat="1" ht="20" customHeight="1">
      <c r="A78" s="174"/>
      <c r="B78" s="562"/>
      <c r="C78" s="556"/>
      <c r="D78" s="540"/>
      <c r="E78" s="194" t="s">
        <v>150</v>
      </c>
      <c r="F78" s="180" t="s">
        <v>3</v>
      </c>
      <c r="G78" s="205">
        <v>10937.09</v>
      </c>
      <c r="H78" s="205">
        <v>0</v>
      </c>
      <c r="I78" s="205">
        <v>0</v>
      </c>
      <c r="J78" s="205">
        <v>8374.59</v>
      </c>
      <c r="K78" s="205">
        <v>6422</v>
      </c>
      <c r="L78" s="546"/>
      <c r="M78" s="532"/>
    </row>
    <row r="79" spans="1:13" s="178" customFormat="1" ht="20" customHeight="1">
      <c r="A79" s="174"/>
      <c r="B79" s="562"/>
      <c r="C79" s="556"/>
      <c r="D79" s="540"/>
      <c r="E79" s="253" t="s">
        <v>698</v>
      </c>
      <c r="F79" s="183" t="s">
        <v>3</v>
      </c>
      <c r="G79" s="285" t="s">
        <v>559</v>
      </c>
      <c r="H79" s="285" t="s">
        <v>559</v>
      </c>
      <c r="I79" s="206">
        <v>52030.8</v>
      </c>
      <c r="J79" s="206">
        <v>36356.400000000001</v>
      </c>
      <c r="K79" s="206">
        <v>15692</v>
      </c>
      <c r="L79" s="546"/>
      <c r="M79" s="532"/>
    </row>
    <row r="80" spans="1:13" s="178" customFormat="1" ht="20" customHeight="1" thickBot="1">
      <c r="A80" s="174"/>
      <c r="B80" s="562"/>
      <c r="C80" s="557"/>
      <c r="D80" s="554"/>
      <c r="E80" s="236" t="s">
        <v>151</v>
      </c>
      <c r="F80" s="237" t="s">
        <v>3</v>
      </c>
      <c r="G80" s="238">
        <f>SUM(G69:G79)</f>
        <v>3188130.6100000003</v>
      </c>
      <c r="H80" s="238">
        <f t="shared" ref="H80" si="6">SUM(H69:H79)</f>
        <v>2138481.27</v>
      </c>
      <c r="I80" s="238">
        <f>SUM(I69:I79)</f>
        <v>1704280.57</v>
      </c>
      <c r="J80" s="238">
        <f>SUM(J69:J79)</f>
        <v>2432323.6299999994</v>
      </c>
      <c r="K80" s="238">
        <f>SUM(K69:K79)</f>
        <v>1965715.549525304</v>
      </c>
      <c r="L80" s="564"/>
      <c r="M80" s="533"/>
    </row>
    <row r="81" spans="1:13" s="178" customFormat="1" ht="30" customHeight="1">
      <c r="A81" s="174"/>
      <c r="B81" s="562"/>
      <c r="C81" s="553" t="s">
        <v>152</v>
      </c>
      <c r="D81" s="553" t="s">
        <v>153</v>
      </c>
      <c r="E81" s="239" t="s">
        <v>154</v>
      </c>
      <c r="F81" s="240" t="s">
        <v>54</v>
      </c>
      <c r="G81" s="286">
        <v>2427</v>
      </c>
      <c r="H81" s="286">
        <v>9098</v>
      </c>
      <c r="I81" s="286">
        <v>8275</v>
      </c>
      <c r="J81" s="224">
        <v>7348.95</v>
      </c>
      <c r="K81" s="224">
        <v>3531.36</v>
      </c>
      <c r="L81" s="545" t="s">
        <v>45</v>
      </c>
      <c r="M81" s="547" t="s">
        <v>691</v>
      </c>
    </row>
    <row r="82" spans="1:13" s="178" customFormat="1" ht="30" customHeight="1">
      <c r="A82" s="174"/>
      <c r="B82" s="562"/>
      <c r="C82" s="540"/>
      <c r="D82" s="540"/>
      <c r="E82" s="194" t="s">
        <v>155</v>
      </c>
      <c r="F82" s="180" t="s">
        <v>54</v>
      </c>
      <c r="G82" s="205">
        <v>33.97</v>
      </c>
      <c r="H82" s="205">
        <v>61.92</v>
      </c>
      <c r="I82" s="205">
        <v>40.08</v>
      </c>
      <c r="J82" s="205">
        <v>10.15</v>
      </c>
      <c r="K82" s="205">
        <v>0</v>
      </c>
      <c r="L82" s="546"/>
      <c r="M82" s="548"/>
    </row>
    <row r="83" spans="1:13" s="178" customFormat="1" ht="30" customHeight="1">
      <c r="A83" s="174"/>
      <c r="B83" s="562"/>
      <c r="C83" s="540"/>
      <c r="D83" s="540"/>
      <c r="E83" s="194" t="s">
        <v>156</v>
      </c>
      <c r="F83" s="180" t="s">
        <v>54</v>
      </c>
      <c r="G83" s="205">
        <v>0</v>
      </c>
      <c r="H83" s="205">
        <v>0</v>
      </c>
      <c r="I83" s="205">
        <v>754</v>
      </c>
      <c r="J83" s="205">
        <v>926.7</v>
      </c>
      <c r="K83" s="205">
        <v>1075.1500000000001</v>
      </c>
      <c r="L83" s="546"/>
      <c r="M83" s="548"/>
    </row>
    <row r="84" spans="1:13" s="178" customFormat="1" ht="30" customHeight="1">
      <c r="A84" s="174"/>
      <c r="B84" s="562"/>
      <c r="C84" s="540"/>
      <c r="D84" s="540"/>
      <c r="E84" s="197" t="s">
        <v>157</v>
      </c>
      <c r="F84" s="183" t="s">
        <v>54</v>
      </c>
      <c r="G84" s="206">
        <v>6435</v>
      </c>
      <c r="H84" s="206">
        <v>5040</v>
      </c>
      <c r="I84" s="206">
        <v>3080</v>
      </c>
      <c r="J84" s="206">
        <v>3840.22</v>
      </c>
      <c r="K84" s="206">
        <v>3517.7902317287876</v>
      </c>
      <c r="L84" s="546"/>
      <c r="M84" s="548"/>
    </row>
    <row r="85" spans="1:13" s="178" customFormat="1" ht="30" customHeight="1" thickBot="1">
      <c r="A85" s="174"/>
      <c r="B85" s="562"/>
      <c r="C85" s="541"/>
      <c r="D85" s="541"/>
      <c r="E85" s="243" t="s">
        <v>158</v>
      </c>
      <c r="F85" s="244" t="s">
        <v>54</v>
      </c>
      <c r="G85" s="287">
        <v>8895.9699999999993</v>
      </c>
      <c r="H85" s="287">
        <v>14199.92</v>
      </c>
      <c r="I85" s="287">
        <v>12149.08</v>
      </c>
      <c r="J85" s="287">
        <v>12126.02</v>
      </c>
      <c r="K85" s="287">
        <f>SUM(K81:K84)</f>
        <v>8124.3002317287883</v>
      </c>
      <c r="L85" s="546"/>
      <c r="M85" s="548"/>
    </row>
    <row r="86" spans="1:13" s="178" customFormat="1" ht="20" customHeight="1">
      <c r="A86" s="174"/>
      <c r="B86" s="562"/>
      <c r="C86" s="539" t="s">
        <v>159</v>
      </c>
      <c r="D86" s="539" t="s">
        <v>160</v>
      </c>
      <c r="E86" s="188" t="s">
        <v>161</v>
      </c>
      <c r="F86" s="265" t="s">
        <v>54</v>
      </c>
      <c r="G86" s="266">
        <v>2272.3000000000002</v>
      </c>
      <c r="H86" s="266">
        <v>1566.5</v>
      </c>
      <c r="I86" s="266">
        <v>1054.78</v>
      </c>
      <c r="J86" s="266">
        <v>1317.4</v>
      </c>
      <c r="K86" s="266">
        <v>1134.04</v>
      </c>
      <c r="L86" s="569" t="s">
        <v>70</v>
      </c>
      <c r="M86" s="572" t="s">
        <v>508</v>
      </c>
    </row>
    <row r="87" spans="1:13" s="178" customFormat="1" ht="20" customHeight="1">
      <c r="A87" s="174"/>
      <c r="B87" s="562"/>
      <c r="C87" s="540"/>
      <c r="D87" s="541"/>
      <c r="E87" s="196" t="s">
        <v>162</v>
      </c>
      <c r="F87" s="267" t="s">
        <v>54</v>
      </c>
      <c r="G87" s="268">
        <v>0.3</v>
      </c>
      <c r="H87" s="268">
        <v>0.06</v>
      </c>
      <c r="I87" s="268">
        <v>1.62</v>
      </c>
      <c r="J87" s="268">
        <v>0.15</v>
      </c>
      <c r="K87" s="268">
        <v>0.08</v>
      </c>
      <c r="L87" s="570"/>
      <c r="M87" s="573"/>
    </row>
    <row r="88" spans="1:13" s="178" customFormat="1" ht="20" customHeight="1">
      <c r="A88" s="174"/>
      <c r="B88" s="562"/>
      <c r="C88" s="540"/>
      <c r="D88" s="543" t="s">
        <v>163</v>
      </c>
      <c r="E88" s="245" t="s">
        <v>71</v>
      </c>
      <c r="F88" s="269" t="s">
        <v>54</v>
      </c>
      <c r="G88" s="270">
        <v>225.56</v>
      </c>
      <c r="H88" s="270">
        <v>162.22</v>
      </c>
      <c r="I88" s="270">
        <v>197.39</v>
      </c>
      <c r="J88" s="270">
        <v>197.3</v>
      </c>
      <c r="K88" s="270">
        <v>173.2</v>
      </c>
      <c r="L88" s="570"/>
      <c r="M88" s="573"/>
    </row>
    <row r="89" spans="1:13" s="178" customFormat="1" ht="20" customHeight="1">
      <c r="A89" s="174"/>
      <c r="B89" s="562"/>
      <c r="C89" s="540"/>
      <c r="D89" s="544"/>
      <c r="E89" s="197" t="s">
        <v>72</v>
      </c>
      <c r="F89" s="271" t="s">
        <v>54</v>
      </c>
      <c r="G89" s="272">
        <v>0.05</v>
      </c>
      <c r="H89" s="272">
        <v>0.57999999999999996</v>
      </c>
      <c r="I89" s="272">
        <v>0.12</v>
      </c>
      <c r="J89" s="272">
        <v>0.13</v>
      </c>
      <c r="K89" s="272">
        <v>0.59</v>
      </c>
      <c r="L89" s="570"/>
      <c r="M89" s="573"/>
    </row>
    <row r="90" spans="1:13" s="178" customFormat="1" ht="20" customHeight="1">
      <c r="A90" s="174"/>
      <c r="B90" s="562"/>
      <c r="C90" s="541"/>
      <c r="D90" s="565" t="s">
        <v>164</v>
      </c>
      <c r="E90" s="566" t="s">
        <v>165</v>
      </c>
      <c r="F90" s="269" t="s">
        <v>54</v>
      </c>
      <c r="G90" s="270">
        <v>0.03</v>
      </c>
      <c r="H90" s="270">
        <v>0.04</v>
      </c>
      <c r="I90" s="270">
        <v>0.02</v>
      </c>
      <c r="J90" s="270">
        <v>0.02</v>
      </c>
      <c r="K90" s="270">
        <v>0.01</v>
      </c>
      <c r="L90" s="570"/>
      <c r="M90" s="573"/>
    </row>
    <row r="91" spans="1:13" s="178" customFormat="1" ht="20" customHeight="1" thickBot="1">
      <c r="A91" s="174"/>
      <c r="B91" s="563"/>
      <c r="C91" s="542"/>
      <c r="D91" s="559"/>
      <c r="E91" s="567"/>
      <c r="F91" s="273" t="s">
        <v>2</v>
      </c>
      <c r="G91" s="274">
        <v>0.01</v>
      </c>
      <c r="H91" s="274">
        <v>0.01</v>
      </c>
      <c r="I91" s="274">
        <v>0.01</v>
      </c>
      <c r="J91" s="274">
        <v>0.01</v>
      </c>
      <c r="K91" s="274">
        <v>0.01</v>
      </c>
      <c r="L91" s="571"/>
      <c r="M91" s="574"/>
    </row>
    <row r="92" spans="1:13" s="178" customFormat="1">
      <c r="A92" s="174"/>
      <c r="B92" s="264" t="s">
        <v>166</v>
      </c>
      <c r="C92" s="246"/>
      <c r="D92" s="246"/>
      <c r="E92" s="247"/>
      <c r="F92" s="248"/>
      <c r="G92" s="248"/>
      <c r="H92" s="248"/>
      <c r="I92" s="248"/>
      <c r="M92" s="249"/>
    </row>
    <row r="93" spans="1:13" s="178" customFormat="1">
      <c r="A93" s="250"/>
      <c r="B93" s="516" t="s">
        <v>558</v>
      </c>
      <c r="C93" s="517"/>
      <c r="D93" s="517"/>
      <c r="E93" s="518"/>
      <c r="F93" s="519"/>
      <c r="G93" s="519"/>
      <c r="H93" s="519"/>
      <c r="I93" s="519"/>
      <c r="J93" s="517"/>
      <c r="K93" s="517"/>
      <c r="L93" s="517"/>
      <c r="M93" s="516"/>
    </row>
    <row r="94" spans="1:13" s="178" customFormat="1">
      <c r="A94" s="250"/>
      <c r="B94" s="515" t="s">
        <v>699</v>
      </c>
      <c r="C94" s="517"/>
      <c r="D94" s="517"/>
      <c r="E94" s="519"/>
      <c r="F94" s="519"/>
      <c r="G94" s="519"/>
      <c r="H94" s="519"/>
      <c r="I94" s="517"/>
      <c r="J94" s="517"/>
      <c r="K94" s="517"/>
      <c r="L94" s="517"/>
      <c r="M94" s="517"/>
    </row>
    <row r="95" spans="1:13" s="178" customFormat="1">
      <c r="A95" s="250"/>
      <c r="B95" s="560" t="s">
        <v>700</v>
      </c>
      <c r="C95" s="560"/>
      <c r="D95" s="560"/>
      <c r="E95" s="560"/>
      <c r="F95" s="560"/>
      <c r="G95" s="560"/>
      <c r="H95" s="560"/>
      <c r="I95" s="560"/>
      <c r="J95" s="560"/>
      <c r="K95" s="560"/>
      <c r="L95" s="560"/>
      <c r="M95" s="560"/>
    </row>
    <row r="96" spans="1:13">
      <c r="B96" s="520"/>
      <c r="C96" s="520"/>
      <c r="D96" s="520"/>
      <c r="E96" s="521"/>
      <c r="F96" s="522"/>
      <c r="G96" s="522"/>
      <c r="H96" s="522"/>
      <c r="I96" s="522"/>
      <c r="J96" s="520"/>
      <c r="K96" s="520"/>
      <c r="L96" s="520"/>
      <c r="M96" s="523"/>
    </row>
    <row r="97" spans="2:13" ht="17.899999999999999" customHeight="1">
      <c r="B97" s="520"/>
      <c r="C97" s="520"/>
      <c r="D97" s="520"/>
      <c r="E97" s="521"/>
      <c r="F97" s="522"/>
      <c r="G97" s="522"/>
      <c r="H97" s="522"/>
      <c r="I97" s="522"/>
      <c r="J97" s="520"/>
      <c r="K97" s="520"/>
      <c r="L97" s="520"/>
      <c r="M97" s="523"/>
    </row>
    <row r="98" spans="2:13">
      <c r="B98" s="520"/>
      <c r="C98" s="520"/>
      <c r="D98" s="520"/>
      <c r="E98" s="521"/>
      <c r="F98" s="522"/>
      <c r="G98" s="522"/>
      <c r="H98" s="522"/>
      <c r="I98" s="522"/>
      <c r="J98" s="520"/>
      <c r="K98" s="520"/>
      <c r="L98" s="520"/>
      <c r="M98" s="523"/>
    </row>
    <row r="99" spans="2:13">
      <c r="B99" s="520"/>
      <c r="C99" s="520"/>
      <c r="D99" s="520"/>
      <c r="E99" s="521"/>
      <c r="F99" s="522"/>
      <c r="G99" s="522"/>
      <c r="H99" s="522"/>
      <c r="I99" s="522"/>
      <c r="J99" s="520"/>
      <c r="K99" s="520"/>
      <c r="L99" s="520"/>
      <c r="M99" s="523"/>
    </row>
    <row r="100" spans="2:13">
      <c r="B100" s="520"/>
      <c r="C100" s="520"/>
      <c r="D100" s="520"/>
      <c r="E100" s="521"/>
      <c r="F100" s="522"/>
      <c r="G100" s="522"/>
      <c r="H100" s="522"/>
      <c r="I100" s="522"/>
      <c r="J100" s="520"/>
      <c r="K100" s="520"/>
      <c r="L100" s="520"/>
      <c r="M100" s="523"/>
    </row>
    <row r="101" spans="2:13">
      <c r="B101" s="520"/>
      <c r="C101" s="520"/>
      <c r="D101" s="520"/>
      <c r="E101" s="521"/>
      <c r="F101" s="522"/>
      <c r="G101" s="522"/>
      <c r="H101" s="522"/>
      <c r="I101" s="522"/>
      <c r="J101" s="520"/>
      <c r="K101" s="520"/>
      <c r="L101" s="520"/>
      <c r="M101" s="523"/>
    </row>
    <row r="116" ht="17.899999999999999" customHeight="1"/>
    <row r="129" ht="17.899999999999999" customHeight="1"/>
    <row r="248" ht="12.9" customHeight="1"/>
    <row r="249" ht="28.65" customHeight="1"/>
  </sheetData>
  <mergeCells count="47">
    <mergeCell ref="B95:M95"/>
    <mergeCell ref="B8:B91"/>
    <mergeCell ref="L8:L14"/>
    <mergeCell ref="L15:L16"/>
    <mergeCell ref="L17:L26"/>
    <mergeCell ref="L27:L30"/>
    <mergeCell ref="L31:L34"/>
    <mergeCell ref="D90:D91"/>
    <mergeCell ref="E90:E91"/>
    <mergeCell ref="L35:L40"/>
    <mergeCell ref="L43:L56"/>
    <mergeCell ref="L62:L68"/>
    <mergeCell ref="L69:L80"/>
    <mergeCell ref="L58:L61"/>
    <mergeCell ref="L86:L91"/>
    <mergeCell ref="M86:M91"/>
    <mergeCell ref="D7:E7"/>
    <mergeCell ref="C8:C34"/>
    <mergeCell ref="C81:C85"/>
    <mergeCell ref="D15:D16"/>
    <mergeCell ref="D8:D14"/>
    <mergeCell ref="D27:D30"/>
    <mergeCell ref="D31:D34"/>
    <mergeCell ref="D58:D61"/>
    <mergeCell ref="D69:D80"/>
    <mergeCell ref="D81:D85"/>
    <mergeCell ref="D43:D56"/>
    <mergeCell ref="C43:C80"/>
    <mergeCell ref="D35:D40"/>
    <mergeCell ref="D62:D68"/>
    <mergeCell ref="D17:D26"/>
    <mergeCell ref="C35:C42"/>
    <mergeCell ref="C86:C91"/>
    <mergeCell ref="D88:D89"/>
    <mergeCell ref="D86:D87"/>
    <mergeCell ref="L81:L85"/>
    <mergeCell ref="M81:M85"/>
    <mergeCell ref="M35:M40"/>
    <mergeCell ref="M43:M56"/>
    <mergeCell ref="M58:M61"/>
    <mergeCell ref="M62:M68"/>
    <mergeCell ref="M69:M80"/>
    <mergeCell ref="M8:M14"/>
    <mergeCell ref="M15:M16"/>
    <mergeCell ref="M17:M26"/>
    <mergeCell ref="M27:M30"/>
    <mergeCell ref="M31:M34"/>
  </mergeCells>
  <phoneticPr fontId="8" type="noConversion"/>
  <printOptions horizontalCentered="1"/>
  <pageMargins left="0.31496062992125984" right="0.31496062992125984" top="0.35433070866141736" bottom="0.35433070866141736" header="0.31496062992125984" footer="0.31496062992125984"/>
  <pageSetup paperSize="9" scale="40" orientation="landscape" r:id="rId1"/>
  <ignoredErrors>
    <ignoredError sqref="G34:K34 J21 G67:K67 G51 G43 G11:K11" formulaRang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092F"/>
  </sheetPr>
  <dimension ref="B6:AG413"/>
  <sheetViews>
    <sheetView showGridLines="0" topLeftCell="A2" zoomScale="60" zoomScaleNormal="60" zoomScaleSheetLayoutView="70" workbookViewId="0">
      <pane xSplit="2" ySplit="6" topLeftCell="C139" activePane="bottomRight" state="frozen"/>
      <selection activeCell="E10" sqref="E10"/>
      <selection pane="topRight" activeCell="E10" sqref="E10"/>
      <selection pane="bottomLeft" activeCell="E10" sqref="E10"/>
      <selection pane="bottomRight" activeCell="D1" sqref="D1"/>
    </sheetView>
  </sheetViews>
  <sheetFormatPr defaultColWidth="8" defaultRowHeight="20" customHeight="1"/>
  <cols>
    <col min="1" max="1" width="2.69140625" style="12" customWidth="1"/>
    <col min="2" max="2" width="16.61328125" style="12" customWidth="1"/>
    <col min="3" max="3" width="17.3046875" style="12" customWidth="1"/>
    <col min="4" max="4" width="40.15234375" style="12" customWidth="1"/>
    <col min="5" max="5" width="39.61328125" style="165" customWidth="1"/>
    <col min="6" max="6" width="13.69140625" style="166" bestFit="1" customWidth="1"/>
    <col min="7" max="8" width="12.69140625" style="166" customWidth="1"/>
    <col min="9" max="10" width="12.69140625" style="12" customWidth="1"/>
    <col min="11" max="11" width="19.765625" style="12" customWidth="1"/>
    <col min="12" max="13" width="53.765625" style="301" customWidth="1"/>
    <col min="14" max="14" width="26.07421875" style="12" customWidth="1"/>
    <col min="15" max="16384" width="8" style="12"/>
  </cols>
  <sheetData>
    <row r="6" spans="2:14" ht="20" customHeight="1" thickBot="1">
      <c r="G6" s="313"/>
    </row>
    <row r="7" spans="2:14" s="163" customFormat="1" ht="20" customHeight="1" thickBot="1">
      <c r="B7" s="263" t="s">
        <v>85</v>
      </c>
      <c r="C7" s="314" t="s">
        <v>86</v>
      </c>
      <c r="D7" s="684" t="s">
        <v>87</v>
      </c>
      <c r="E7" s="685"/>
      <c r="F7" s="315" t="s">
        <v>88</v>
      </c>
      <c r="G7" s="118">
        <v>2020</v>
      </c>
      <c r="H7" s="118">
        <v>2021</v>
      </c>
      <c r="I7" s="118">
        <v>2022</v>
      </c>
      <c r="J7" s="118">
        <v>2023</v>
      </c>
      <c r="K7" s="118" t="s">
        <v>167</v>
      </c>
      <c r="L7" s="118" t="s">
        <v>509</v>
      </c>
      <c r="M7" s="293" t="s">
        <v>510</v>
      </c>
    </row>
    <row r="8" spans="2:14" s="163" customFormat="1" ht="43" customHeight="1" thickBot="1">
      <c r="B8" s="707" t="s">
        <v>168</v>
      </c>
      <c r="C8" s="219" t="s">
        <v>169</v>
      </c>
      <c r="D8" s="219" t="s">
        <v>173</v>
      </c>
      <c r="E8" s="316" t="s">
        <v>173</v>
      </c>
      <c r="F8" s="317" t="s">
        <v>175</v>
      </c>
      <c r="G8" s="318">
        <v>70.2</v>
      </c>
      <c r="H8" s="319">
        <v>74.099999999999994</v>
      </c>
      <c r="I8" s="318">
        <v>77.099999999999994</v>
      </c>
      <c r="J8" s="318">
        <v>71</v>
      </c>
      <c r="K8" s="304" t="s">
        <v>576</v>
      </c>
      <c r="L8" s="305" t="s">
        <v>521</v>
      </c>
      <c r="M8" s="306" t="s">
        <v>577</v>
      </c>
    </row>
    <row r="9" spans="2:14" s="163" customFormat="1" ht="40" customHeight="1" thickBot="1">
      <c r="B9" s="708"/>
      <c r="C9" s="214" t="s">
        <v>170</v>
      </c>
      <c r="D9" s="214" t="s">
        <v>56</v>
      </c>
      <c r="E9" s="215" t="s">
        <v>174</v>
      </c>
      <c r="F9" s="317" t="s">
        <v>5</v>
      </c>
      <c r="G9" s="320" t="s">
        <v>65</v>
      </c>
      <c r="H9" s="319">
        <v>100</v>
      </c>
      <c r="I9" s="318">
        <v>122</v>
      </c>
      <c r="J9" s="318">
        <v>128</v>
      </c>
      <c r="K9" s="304" t="s">
        <v>40</v>
      </c>
      <c r="L9" s="305" t="s">
        <v>578</v>
      </c>
      <c r="M9" s="307" t="s">
        <v>522</v>
      </c>
    </row>
    <row r="10" spans="2:14" s="163" customFormat="1" ht="20" customHeight="1">
      <c r="B10" s="708"/>
      <c r="C10" s="558" t="s">
        <v>171</v>
      </c>
      <c r="D10" s="539" t="s">
        <v>176</v>
      </c>
      <c r="E10" s="188" t="s">
        <v>177</v>
      </c>
      <c r="F10" s="189" t="s">
        <v>178</v>
      </c>
      <c r="G10" s="204">
        <v>82987</v>
      </c>
      <c r="H10" s="204">
        <v>90659</v>
      </c>
      <c r="I10" s="204">
        <v>60653</v>
      </c>
      <c r="J10" s="204">
        <v>66679</v>
      </c>
      <c r="K10" s="545" t="s">
        <v>24</v>
      </c>
      <c r="L10" s="558" t="s">
        <v>579</v>
      </c>
      <c r="M10" s="534" t="s">
        <v>523</v>
      </c>
      <c r="N10" s="321"/>
    </row>
    <row r="11" spans="2:14" s="163" customFormat="1" ht="20" customHeight="1">
      <c r="B11" s="708"/>
      <c r="C11" s="556"/>
      <c r="D11" s="540"/>
      <c r="E11" s="194" t="s">
        <v>179</v>
      </c>
      <c r="F11" s="180" t="s">
        <v>2</v>
      </c>
      <c r="G11" s="205">
        <v>100</v>
      </c>
      <c r="H11" s="205">
        <v>100</v>
      </c>
      <c r="I11" s="205">
        <v>100</v>
      </c>
      <c r="J11" s="205">
        <v>100</v>
      </c>
      <c r="K11" s="546"/>
      <c r="L11" s="556"/>
      <c r="M11" s="532"/>
      <c r="N11" s="73"/>
    </row>
    <row r="12" spans="2:14" s="163" customFormat="1" ht="20" customHeight="1">
      <c r="B12" s="708"/>
      <c r="C12" s="556"/>
      <c r="D12" s="540" t="s">
        <v>180</v>
      </c>
      <c r="E12" s="194" t="s">
        <v>177</v>
      </c>
      <c r="F12" s="180" t="s">
        <v>178</v>
      </c>
      <c r="G12" s="205">
        <v>42259</v>
      </c>
      <c r="H12" s="205">
        <v>67749</v>
      </c>
      <c r="I12" s="205">
        <v>57887</v>
      </c>
      <c r="J12" s="205">
        <v>83984</v>
      </c>
      <c r="K12" s="546"/>
      <c r="L12" s="556"/>
      <c r="M12" s="532"/>
      <c r="N12" s="73"/>
    </row>
    <row r="13" spans="2:14" s="163" customFormat="1" ht="20" customHeight="1">
      <c r="B13" s="708"/>
      <c r="C13" s="556"/>
      <c r="D13" s="540"/>
      <c r="E13" s="194" t="s">
        <v>179</v>
      </c>
      <c r="F13" s="180" t="s">
        <v>2</v>
      </c>
      <c r="G13" s="205">
        <v>100</v>
      </c>
      <c r="H13" s="205">
        <v>100</v>
      </c>
      <c r="I13" s="205">
        <v>100</v>
      </c>
      <c r="J13" s="205">
        <v>100</v>
      </c>
      <c r="K13" s="546"/>
      <c r="L13" s="556"/>
      <c r="M13" s="532"/>
    </row>
    <row r="14" spans="2:14" s="163" customFormat="1" ht="20" customHeight="1">
      <c r="B14" s="708"/>
      <c r="C14" s="556"/>
      <c r="D14" s="540" t="s">
        <v>181</v>
      </c>
      <c r="E14" s="194" t="s">
        <v>177</v>
      </c>
      <c r="F14" s="180" t="s">
        <v>178</v>
      </c>
      <c r="G14" s="205">
        <v>54874</v>
      </c>
      <c r="H14" s="205">
        <v>63089</v>
      </c>
      <c r="I14" s="205">
        <v>56688</v>
      </c>
      <c r="J14" s="205">
        <v>69394</v>
      </c>
      <c r="K14" s="546"/>
      <c r="L14" s="556"/>
      <c r="M14" s="532"/>
    </row>
    <row r="15" spans="2:14" s="163" customFormat="1" ht="20" customHeight="1">
      <c r="B15" s="708"/>
      <c r="C15" s="556"/>
      <c r="D15" s="540"/>
      <c r="E15" s="194" t="s">
        <v>179</v>
      </c>
      <c r="F15" s="180" t="s">
        <v>2</v>
      </c>
      <c r="G15" s="205">
        <v>100</v>
      </c>
      <c r="H15" s="205">
        <v>100</v>
      </c>
      <c r="I15" s="205">
        <v>100</v>
      </c>
      <c r="J15" s="205">
        <v>100</v>
      </c>
      <c r="K15" s="546"/>
      <c r="L15" s="556"/>
      <c r="M15" s="532"/>
    </row>
    <row r="16" spans="2:14" s="163" customFormat="1" ht="20" customHeight="1">
      <c r="B16" s="708"/>
      <c r="C16" s="556"/>
      <c r="D16" s="540" t="s">
        <v>182</v>
      </c>
      <c r="E16" s="194" t="s">
        <v>177</v>
      </c>
      <c r="F16" s="180" t="s">
        <v>178</v>
      </c>
      <c r="G16" s="205">
        <v>4313</v>
      </c>
      <c r="H16" s="205">
        <v>0</v>
      </c>
      <c r="I16" s="205">
        <v>0</v>
      </c>
      <c r="J16" s="205">
        <v>0</v>
      </c>
      <c r="K16" s="546"/>
      <c r="L16" s="556"/>
      <c r="M16" s="532"/>
    </row>
    <row r="17" spans="2:13" s="163" customFormat="1" ht="20" customHeight="1">
      <c r="B17" s="708"/>
      <c r="C17" s="556"/>
      <c r="D17" s="540"/>
      <c r="E17" s="194" t="s">
        <v>179</v>
      </c>
      <c r="F17" s="180" t="s">
        <v>2</v>
      </c>
      <c r="G17" s="205">
        <v>100</v>
      </c>
      <c r="H17" s="195" t="s">
        <v>559</v>
      </c>
      <c r="I17" s="195" t="s">
        <v>559</v>
      </c>
      <c r="J17" s="195" t="s">
        <v>559</v>
      </c>
      <c r="K17" s="546"/>
      <c r="L17" s="556"/>
      <c r="M17" s="532"/>
    </row>
    <row r="18" spans="2:13" s="163" customFormat="1" ht="20" customHeight="1">
      <c r="B18" s="708"/>
      <c r="C18" s="556"/>
      <c r="D18" s="540" t="s">
        <v>183</v>
      </c>
      <c r="E18" s="194" t="s">
        <v>177</v>
      </c>
      <c r="F18" s="180" t="s">
        <v>178</v>
      </c>
      <c r="G18" s="205">
        <v>1</v>
      </c>
      <c r="H18" s="205">
        <v>0</v>
      </c>
      <c r="I18" s="205">
        <v>0</v>
      </c>
      <c r="J18" s="205">
        <v>0</v>
      </c>
      <c r="K18" s="546"/>
      <c r="L18" s="556"/>
      <c r="M18" s="532"/>
    </row>
    <row r="19" spans="2:13" s="163" customFormat="1" ht="20" customHeight="1">
      <c r="B19" s="708"/>
      <c r="C19" s="556"/>
      <c r="D19" s="540"/>
      <c r="E19" s="194" t="s">
        <v>179</v>
      </c>
      <c r="F19" s="180" t="s">
        <v>2</v>
      </c>
      <c r="G19" s="205">
        <v>100</v>
      </c>
      <c r="H19" s="195" t="s">
        <v>559</v>
      </c>
      <c r="I19" s="195" t="s">
        <v>559</v>
      </c>
      <c r="J19" s="195" t="s">
        <v>559</v>
      </c>
      <c r="K19" s="546"/>
      <c r="L19" s="556"/>
      <c r="M19" s="532"/>
    </row>
    <row r="20" spans="2:13" s="163" customFormat="1" ht="20" customHeight="1">
      <c r="B20" s="708"/>
      <c r="C20" s="556"/>
      <c r="D20" s="540" t="s">
        <v>184</v>
      </c>
      <c r="E20" s="194" t="s">
        <v>177</v>
      </c>
      <c r="F20" s="180" t="s">
        <v>178</v>
      </c>
      <c r="G20" s="205">
        <v>3049</v>
      </c>
      <c r="H20" s="205">
        <v>3776</v>
      </c>
      <c r="I20" s="205">
        <v>2447</v>
      </c>
      <c r="J20" s="205">
        <v>2966</v>
      </c>
      <c r="K20" s="546"/>
      <c r="L20" s="556"/>
      <c r="M20" s="532"/>
    </row>
    <row r="21" spans="2:13" s="163" customFormat="1" ht="20" customHeight="1">
      <c r="B21" s="708"/>
      <c r="C21" s="556"/>
      <c r="D21" s="544"/>
      <c r="E21" s="197" t="s">
        <v>179</v>
      </c>
      <c r="F21" s="180" t="s">
        <v>2</v>
      </c>
      <c r="G21" s="205">
        <v>100</v>
      </c>
      <c r="H21" s="205">
        <v>100</v>
      </c>
      <c r="I21" s="205">
        <v>100</v>
      </c>
      <c r="J21" s="205">
        <v>100</v>
      </c>
      <c r="K21" s="688"/>
      <c r="L21" s="687"/>
      <c r="M21" s="653"/>
    </row>
    <row r="22" spans="2:13" s="163" customFormat="1" ht="40" customHeight="1">
      <c r="B22" s="708"/>
      <c r="C22" s="556"/>
      <c r="D22" s="294" t="s">
        <v>9</v>
      </c>
      <c r="E22" s="185" t="s">
        <v>185</v>
      </c>
      <c r="F22" s="186" t="s">
        <v>178</v>
      </c>
      <c r="G22" s="228">
        <f>G10+G12+G14+G16+G18+G20</f>
        <v>187483</v>
      </c>
      <c r="H22" s="228">
        <f>H10+H12+H14+H16+H18+H20</f>
        <v>225273</v>
      </c>
      <c r="I22" s="228">
        <f>I10+I12+I14+I16+I18+I20</f>
        <v>177675</v>
      </c>
      <c r="J22" s="228">
        <f>J10+J12+J14+J16+J18+J20</f>
        <v>223023</v>
      </c>
      <c r="K22" s="322" t="s">
        <v>24</v>
      </c>
      <c r="L22" s="355"/>
      <c r="M22" s="356" t="s">
        <v>524</v>
      </c>
    </row>
    <row r="23" spans="2:13" s="163" customFormat="1" ht="40" customHeight="1" thickBot="1">
      <c r="B23" s="708"/>
      <c r="C23" s="559"/>
      <c r="D23" s="295" t="s">
        <v>186</v>
      </c>
      <c r="E23" s="296" t="s">
        <v>187</v>
      </c>
      <c r="F23" s="297" t="s">
        <v>2</v>
      </c>
      <c r="G23" s="298">
        <v>90</v>
      </c>
      <c r="H23" s="298">
        <v>88</v>
      </c>
      <c r="I23" s="298">
        <v>86</v>
      </c>
      <c r="J23" s="298">
        <v>84</v>
      </c>
      <c r="K23" s="323" t="s">
        <v>24</v>
      </c>
      <c r="L23" s="357" t="s">
        <v>525</v>
      </c>
      <c r="M23" s="358" t="s">
        <v>526</v>
      </c>
    </row>
    <row r="24" spans="2:13" s="163" customFormat="1" ht="40" customHeight="1" thickBot="1">
      <c r="B24" s="709"/>
      <c r="C24" s="219" t="s">
        <v>172</v>
      </c>
      <c r="D24" s="214" t="s">
        <v>188</v>
      </c>
      <c r="E24" s="215" t="s">
        <v>189</v>
      </c>
      <c r="F24" s="230" t="s">
        <v>178</v>
      </c>
      <c r="G24" s="218">
        <v>0</v>
      </c>
      <c r="H24" s="218">
        <v>0</v>
      </c>
      <c r="I24" s="218">
        <v>0</v>
      </c>
      <c r="J24" s="218">
        <v>0</v>
      </c>
      <c r="K24" s="299" t="s">
        <v>57</v>
      </c>
      <c r="L24" s="215"/>
      <c r="M24" s="300"/>
    </row>
    <row r="25" spans="2:13" s="163" customFormat="1" ht="40" customHeight="1">
      <c r="B25" s="80" t="s">
        <v>190</v>
      </c>
      <c r="C25" s="703" t="s">
        <v>191</v>
      </c>
      <c r="D25" s="115" t="s">
        <v>193</v>
      </c>
      <c r="E25" s="13" t="s">
        <v>194</v>
      </c>
      <c r="F25" s="14" t="s">
        <v>178</v>
      </c>
      <c r="G25" s="77">
        <v>89298</v>
      </c>
      <c r="H25" s="77">
        <v>86927</v>
      </c>
      <c r="I25" s="77">
        <v>87800</v>
      </c>
      <c r="J25" s="77">
        <v>85592</v>
      </c>
      <c r="K25" s="324" t="s">
        <v>16</v>
      </c>
      <c r="L25" s="102" t="s">
        <v>580</v>
      </c>
      <c r="M25" s="145"/>
    </row>
    <row r="26" spans="2:13" s="163" customFormat="1" ht="20" customHeight="1">
      <c r="B26" s="81"/>
      <c r="C26" s="645"/>
      <c r="D26" s="644" t="s">
        <v>192</v>
      </c>
      <c r="E26" s="614" t="s">
        <v>195</v>
      </c>
      <c r="F26" s="140" t="s">
        <v>178</v>
      </c>
      <c r="G26" s="30">
        <v>3445</v>
      </c>
      <c r="H26" s="30">
        <v>3448</v>
      </c>
      <c r="I26" s="30">
        <v>3406</v>
      </c>
      <c r="J26" s="30">
        <v>3341</v>
      </c>
      <c r="K26" s="667" t="s">
        <v>16</v>
      </c>
      <c r="L26" s="641" t="s">
        <v>580</v>
      </c>
      <c r="M26" s="593"/>
    </row>
    <row r="27" spans="2:13" s="163" customFormat="1" ht="20" customHeight="1">
      <c r="B27" s="81"/>
      <c r="C27" s="645"/>
      <c r="D27" s="645"/>
      <c r="E27" s="605"/>
      <c r="F27" s="122" t="s">
        <v>2</v>
      </c>
      <c r="G27" s="31">
        <v>3.86</v>
      </c>
      <c r="H27" s="31">
        <v>3.97</v>
      </c>
      <c r="I27" s="31">
        <v>3.88</v>
      </c>
      <c r="J27" s="31">
        <f>J26/$J$25*100</f>
        <v>3.9034021871202915</v>
      </c>
      <c r="K27" s="668"/>
      <c r="L27" s="642"/>
      <c r="M27" s="594"/>
    </row>
    <row r="28" spans="2:13" s="163" customFormat="1" ht="20" customHeight="1">
      <c r="B28" s="81"/>
      <c r="C28" s="645"/>
      <c r="D28" s="645"/>
      <c r="E28" s="602" t="s">
        <v>196</v>
      </c>
      <c r="F28" s="123" t="s">
        <v>178</v>
      </c>
      <c r="G28" s="29">
        <v>12442</v>
      </c>
      <c r="H28" s="29">
        <v>12358</v>
      </c>
      <c r="I28" s="29">
        <v>12258</v>
      </c>
      <c r="J28" s="29">
        <v>12307</v>
      </c>
      <c r="K28" s="668"/>
      <c r="L28" s="642"/>
      <c r="M28" s="594"/>
    </row>
    <row r="29" spans="2:13" s="163" customFormat="1" ht="20" customHeight="1">
      <c r="B29" s="81"/>
      <c r="C29" s="645"/>
      <c r="D29" s="645"/>
      <c r="E29" s="605"/>
      <c r="F29" s="123" t="s">
        <v>2</v>
      </c>
      <c r="G29" s="28">
        <v>13.93</v>
      </c>
      <c r="H29" s="28">
        <v>14.22</v>
      </c>
      <c r="I29" s="31">
        <v>13.96</v>
      </c>
      <c r="J29" s="31">
        <f>J28/$J$25*100</f>
        <v>14.378680250490699</v>
      </c>
      <c r="K29" s="668"/>
      <c r="L29" s="642"/>
      <c r="M29" s="594"/>
    </row>
    <row r="30" spans="2:13" s="163" customFormat="1" ht="20" customHeight="1">
      <c r="B30" s="81"/>
      <c r="C30" s="645"/>
      <c r="D30" s="645"/>
      <c r="E30" s="602" t="s">
        <v>197</v>
      </c>
      <c r="F30" s="123" t="s">
        <v>178</v>
      </c>
      <c r="G30" s="29">
        <v>4579</v>
      </c>
      <c r="H30" s="29">
        <v>4407</v>
      </c>
      <c r="I30" s="29">
        <v>4421</v>
      </c>
      <c r="J30" s="29">
        <v>4365</v>
      </c>
      <c r="K30" s="668"/>
      <c r="L30" s="642"/>
      <c r="M30" s="594"/>
    </row>
    <row r="31" spans="2:13" s="163" customFormat="1" ht="20" customHeight="1">
      <c r="B31" s="81"/>
      <c r="C31" s="645"/>
      <c r="D31" s="645"/>
      <c r="E31" s="605"/>
      <c r="F31" s="123" t="s">
        <v>2</v>
      </c>
      <c r="G31" s="28">
        <v>5.13</v>
      </c>
      <c r="H31" s="28">
        <v>5.07</v>
      </c>
      <c r="I31" s="31">
        <v>5.04</v>
      </c>
      <c r="J31" s="31">
        <f>J30/$J$25*100</f>
        <v>5.0997756799700911</v>
      </c>
      <c r="K31" s="668"/>
      <c r="L31" s="642"/>
      <c r="M31" s="594"/>
    </row>
    <row r="32" spans="2:13" s="163" customFormat="1" ht="20" customHeight="1">
      <c r="B32" s="81"/>
      <c r="C32" s="645"/>
      <c r="D32" s="645"/>
      <c r="E32" s="602" t="s">
        <v>198</v>
      </c>
      <c r="F32" s="123" t="s">
        <v>178</v>
      </c>
      <c r="G32" s="29">
        <v>57249</v>
      </c>
      <c r="H32" s="29">
        <v>55703</v>
      </c>
      <c r="I32" s="29">
        <v>56794</v>
      </c>
      <c r="J32" s="29">
        <v>54995</v>
      </c>
      <c r="K32" s="668"/>
      <c r="L32" s="642"/>
      <c r="M32" s="594"/>
    </row>
    <row r="33" spans="2:13" s="163" customFormat="1" ht="20" customHeight="1">
      <c r="B33" s="81"/>
      <c r="C33" s="645"/>
      <c r="D33" s="645"/>
      <c r="E33" s="605"/>
      <c r="F33" s="141" t="s">
        <v>2</v>
      </c>
      <c r="G33" s="32">
        <v>64.11</v>
      </c>
      <c r="H33" s="28">
        <v>64.08</v>
      </c>
      <c r="I33" s="31">
        <v>64.69</v>
      </c>
      <c r="J33" s="31">
        <f>J32/$J$25*100</f>
        <v>64.252500233666694</v>
      </c>
      <c r="K33" s="668"/>
      <c r="L33" s="642"/>
      <c r="M33" s="594"/>
    </row>
    <row r="34" spans="2:13" s="163" customFormat="1" ht="20" customHeight="1">
      <c r="B34" s="81"/>
      <c r="C34" s="645"/>
      <c r="D34" s="645"/>
      <c r="E34" s="602" t="s">
        <v>199</v>
      </c>
      <c r="F34" s="123" t="s">
        <v>178</v>
      </c>
      <c r="G34" s="29">
        <v>11583</v>
      </c>
      <c r="H34" s="29">
        <v>11011</v>
      </c>
      <c r="I34" s="29">
        <v>10921</v>
      </c>
      <c r="J34" s="29">
        <v>10584</v>
      </c>
      <c r="K34" s="668"/>
      <c r="L34" s="642"/>
      <c r="M34" s="594"/>
    </row>
    <row r="35" spans="2:13" s="163" customFormat="1" ht="20" customHeight="1">
      <c r="B35" s="81"/>
      <c r="C35" s="645"/>
      <c r="D35" s="646"/>
      <c r="E35" s="624"/>
      <c r="F35" s="137" t="s">
        <v>2</v>
      </c>
      <c r="G35" s="33">
        <v>12.97</v>
      </c>
      <c r="H35" s="33">
        <v>12.67</v>
      </c>
      <c r="I35" s="34">
        <v>12.44</v>
      </c>
      <c r="J35" s="34">
        <f>J34/$J$25*100</f>
        <v>12.36564164875222</v>
      </c>
      <c r="K35" s="669"/>
      <c r="L35" s="643"/>
      <c r="M35" s="595"/>
    </row>
    <row r="36" spans="2:13" s="163" customFormat="1" ht="20" customHeight="1">
      <c r="B36" s="81"/>
      <c r="C36" s="645"/>
      <c r="D36" s="644" t="s">
        <v>200</v>
      </c>
      <c r="E36" s="614" t="s">
        <v>195</v>
      </c>
      <c r="F36" s="140" t="s">
        <v>178</v>
      </c>
      <c r="G36" s="30">
        <v>2386</v>
      </c>
      <c r="H36" s="35">
        <v>2553</v>
      </c>
      <c r="I36" s="35">
        <v>2584</v>
      </c>
      <c r="J36" s="35">
        <v>2512</v>
      </c>
      <c r="K36" s="667" t="s">
        <v>16</v>
      </c>
      <c r="L36" s="641" t="s">
        <v>581</v>
      </c>
      <c r="M36" s="593"/>
    </row>
    <row r="37" spans="2:13" s="163" customFormat="1" ht="20" customHeight="1">
      <c r="B37" s="81"/>
      <c r="C37" s="645"/>
      <c r="D37" s="645"/>
      <c r="E37" s="605"/>
      <c r="F37" s="122" t="s">
        <v>2</v>
      </c>
      <c r="G37" s="31">
        <v>2.67</v>
      </c>
      <c r="H37" s="31">
        <v>2.94</v>
      </c>
      <c r="I37" s="31">
        <v>2.94</v>
      </c>
      <c r="J37" s="31">
        <f>J36/$J$25*100</f>
        <v>2.9348537246471631</v>
      </c>
      <c r="K37" s="668"/>
      <c r="L37" s="642"/>
      <c r="M37" s="594"/>
    </row>
    <row r="38" spans="2:13" s="163" customFormat="1" ht="20" customHeight="1">
      <c r="B38" s="81"/>
      <c r="C38" s="645"/>
      <c r="D38" s="645"/>
      <c r="E38" s="602" t="s">
        <v>196</v>
      </c>
      <c r="F38" s="123" t="s">
        <v>178</v>
      </c>
      <c r="G38" s="35">
        <v>8882</v>
      </c>
      <c r="H38" s="35">
        <v>9401</v>
      </c>
      <c r="I38" s="35">
        <v>9634</v>
      </c>
      <c r="J38" s="35">
        <v>9683</v>
      </c>
      <c r="K38" s="668"/>
      <c r="L38" s="642"/>
      <c r="M38" s="594"/>
    </row>
    <row r="39" spans="2:13" s="163" customFormat="1" ht="20" customHeight="1">
      <c r="B39" s="81"/>
      <c r="C39" s="645"/>
      <c r="D39" s="645"/>
      <c r="E39" s="605"/>
      <c r="F39" s="123" t="s">
        <v>2</v>
      </c>
      <c r="G39" s="28">
        <v>9.9499999999999993</v>
      </c>
      <c r="H39" s="31">
        <v>10.81</v>
      </c>
      <c r="I39" s="31">
        <v>10.97</v>
      </c>
      <c r="J39" s="31">
        <f>J38/$J$25*100</f>
        <v>11.312973175063091</v>
      </c>
      <c r="K39" s="668"/>
      <c r="L39" s="642"/>
      <c r="M39" s="594"/>
    </row>
    <row r="40" spans="2:13" s="163" customFormat="1" ht="20" customHeight="1">
      <c r="B40" s="81"/>
      <c r="C40" s="645"/>
      <c r="D40" s="645"/>
      <c r="E40" s="602" t="s">
        <v>197</v>
      </c>
      <c r="F40" s="123" t="s">
        <v>178</v>
      </c>
      <c r="G40" s="29">
        <v>3453</v>
      </c>
      <c r="H40" s="35">
        <v>3508</v>
      </c>
      <c r="I40" s="35">
        <v>3628</v>
      </c>
      <c r="J40" s="35">
        <v>3575</v>
      </c>
      <c r="K40" s="668"/>
      <c r="L40" s="642"/>
      <c r="M40" s="594"/>
    </row>
    <row r="41" spans="2:13" s="163" customFormat="1" ht="20" customHeight="1">
      <c r="B41" s="81"/>
      <c r="C41" s="645"/>
      <c r="D41" s="645"/>
      <c r="E41" s="605"/>
      <c r="F41" s="123" t="s">
        <v>2</v>
      </c>
      <c r="G41" s="28">
        <v>3.87</v>
      </c>
      <c r="H41" s="31">
        <v>4.04</v>
      </c>
      <c r="I41" s="31">
        <v>4.13</v>
      </c>
      <c r="J41" s="31">
        <f>J40/$J$25*100</f>
        <v>4.1767922235722965</v>
      </c>
      <c r="K41" s="668"/>
      <c r="L41" s="642"/>
      <c r="M41" s="594"/>
    </row>
    <row r="42" spans="2:13" s="163" customFormat="1" ht="20" customHeight="1">
      <c r="B42" s="81"/>
      <c r="C42" s="645"/>
      <c r="D42" s="645"/>
      <c r="E42" s="602" t="s">
        <v>198</v>
      </c>
      <c r="F42" s="123" t="s">
        <v>178</v>
      </c>
      <c r="G42" s="29">
        <v>45186</v>
      </c>
      <c r="H42" s="35">
        <v>46971</v>
      </c>
      <c r="I42" s="35">
        <v>48715</v>
      </c>
      <c r="J42" s="35">
        <v>47776</v>
      </c>
      <c r="K42" s="668"/>
      <c r="L42" s="642"/>
      <c r="M42" s="594"/>
    </row>
    <row r="43" spans="2:13" s="163" customFormat="1" ht="20" customHeight="1">
      <c r="B43" s="81"/>
      <c r="C43" s="645"/>
      <c r="D43" s="645"/>
      <c r="E43" s="605"/>
      <c r="F43" s="141" t="s">
        <v>2</v>
      </c>
      <c r="G43" s="28">
        <v>50.6</v>
      </c>
      <c r="H43" s="31">
        <v>54.03</v>
      </c>
      <c r="I43" s="31">
        <v>55.48</v>
      </c>
      <c r="J43" s="31">
        <f>J42/$J$25*100</f>
        <v>55.81830077577343</v>
      </c>
      <c r="K43" s="668"/>
      <c r="L43" s="642"/>
      <c r="M43" s="594"/>
    </row>
    <row r="44" spans="2:13" s="163" customFormat="1" ht="20" customHeight="1">
      <c r="B44" s="81"/>
      <c r="C44" s="645"/>
      <c r="D44" s="645"/>
      <c r="E44" s="602" t="s">
        <v>199</v>
      </c>
      <c r="F44" s="123" t="s">
        <v>178</v>
      </c>
      <c r="G44" s="29">
        <v>8950</v>
      </c>
      <c r="H44" s="35">
        <v>9038</v>
      </c>
      <c r="I44" s="35">
        <v>9038</v>
      </c>
      <c r="J44" s="35">
        <v>8831</v>
      </c>
      <c r="K44" s="668"/>
      <c r="L44" s="642"/>
      <c r="M44" s="594"/>
    </row>
    <row r="45" spans="2:13" s="163" customFormat="1" ht="20" customHeight="1">
      <c r="B45" s="81"/>
      <c r="C45" s="645"/>
      <c r="D45" s="645"/>
      <c r="E45" s="624"/>
      <c r="F45" s="137" t="s">
        <v>2</v>
      </c>
      <c r="G45" s="33">
        <v>10.02</v>
      </c>
      <c r="H45" s="33">
        <v>10.4</v>
      </c>
      <c r="I45" s="34">
        <v>10.29</v>
      </c>
      <c r="J45" s="34">
        <f>J44/$J$25*100</f>
        <v>10.317553042340407</v>
      </c>
      <c r="K45" s="669"/>
      <c r="L45" s="643"/>
      <c r="M45" s="595"/>
    </row>
    <row r="46" spans="2:13" s="163" customFormat="1" ht="20" customHeight="1">
      <c r="B46" s="81"/>
      <c r="C46" s="645"/>
      <c r="D46" s="644" t="s">
        <v>201</v>
      </c>
      <c r="E46" s="614" t="s">
        <v>195</v>
      </c>
      <c r="F46" s="140" t="s">
        <v>178</v>
      </c>
      <c r="G46" s="30">
        <v>1059</v>
      </c>
      <c r="H46" s="30">
        <v>895</v>
      </c>
      <c r="I46" s="30">
        <v>822</v>
      </c>
      <c r="J46" s="35">
        <v>829</v>
      </c>
      <c r="K46" s="667" t="s">
        <v>16</v>
      </c>
      <c r="L46" s="641" t="s">
        <v>582</v>
      </c>
      <c r="M46" s="593"/>
    </row>
    <row r="47" spans="2:13" s="163" customFormat="1" ht="20" customHeight="1">
      <c r="B47" s="81"/>
      <c r="C47" s="645"/>
      <c r="D47" s="645"/>
      <c r="E47" s="605"/>
      <c r="F47" s="122" t="s">
        <v>2</v>
      </c>
      <c r="G47" s="31">
        <v>1.19</v>
      </c>
      <c r="H47" s="31">
        <v>1.03</v>
      </c>
      <c r="I47" s="31">
        <v>0.94</v>
      </c>
      <c r="J47" s="31">
        <f>J46/$J$25*100</f>
        <v>0.96854846247312831</v>
      </c>
      <c r="K47" s="668"/>
      <c r="L47" s="642"/>
      <c r="M47" s="594"/>
    </row>
    <row r="48" spans="2:13" s="163" customFormat="1" ht="20" customHeight="1">
      <c r="B48" s="81"/>
      <c r="C48" s="645"/>
      <c r="D48" s="645"/>
      <c r="E48" s="602" t="s">
        <v>196</v>
      </c>
      <c r="F48" s="123" t="s">
        <v>178</v>
      </c>
      <c r="G48" s="35">
        <v>3560</v>
      </c>
      <c r="H48" s="35">
        <v>2957</v>
      </c>
      <c r="I48" s="35">
        <v>2624</v>
      </c>
      <c r="J48" s="35">
        <v>2624</v>
      </c>
      <c r="K48" s="668"/>
      <c r="L48" s="642"/>
      <c r="M48" s="594"/>
    </row>
    <row r="49" spans="2:13" s="163" customFormat="1" ht="20" customHeight="1">
      <c r="B49" s="81"/>
      <c r="C49" s="645"/>
      <c r="D49" s="645"/>
      <c r="E49" s="605"/>
      <c r="F49" s="123" t="s">
        <v>2</v>
      </c>
      <c r="G49" s="28">
        <v>3.99</v>
      </c>
      <c r="H49" s="28">
        <v>3.4</v>
      </c>
      <c r="I49" s="31">
        <v>2.99</v>
      </c>
      <c r="J49" s="35">
        <f>J48/$J$25*100</f>
        <v>3.0657070754276101</v>
      </c>
      <c r="K49" s="668"/>
      <c r="L49" s="642"/>
      <c r="M49" s="594"/>
    </row>
    <row r="50" spans="2:13" s="163" customFormat="1" ht="20" customHeight="1">
      <c r="B50" s="81"/>
      <c r="C50" s="645"/>
      <c r="D50" s="645"/>
      <c r="E50" s="602" t="s">
        <v>197</v>
      </c>
      <c r="F50" s="123" t="s">
        <v>178</v>
      </c>
      <c r="G50" s="29">
        <v>1126</v>
      </c>
      <c r="H50" s="29">
        <v>899</v>
      </c>
      <c r="I50" s="29">
        <v>793</v>
      </c>
      <c r="J50" s="31">
        <v>790</v>
      </c>
      <c r="K50" s="668"/>
      <c r="L50" s="642"/>
      <c r="M50" s="594"/>
    </row>
    <row r="51" spans="2:13" s="163" customFormat="1" ht="20" customHeight="1">
      <c r="B51" s="81"/>
      <c r="C51" s="645"/>
      <c r="D51" s="645"/>
      <c r="E51" s="605"/>
      <c r="F51" s="123" t="s">
        <v>2</v>
      </c>
      <c r="G51" s="28">
        <v>1.26</v>
      </c>
      <c r="H51" s="28">
        <v>1.03</v>
      </c>
      <c r="I51" s="31">
        <v>0.9</v>
      </c>
      <c r="J51" s="31">
        <f>J50/$J$25*100</f>
        <v>0.92298345639779422</v>
      </c>
      <c r="K51" s="668"/>
      <c r="L51" s="642"/>
      <c r="M51" s="594"/>
    </row>
    <row r="52" spans="2:13" s="163" customFormat="1" ht="20" customHeight="1">
      <c r="B52" s="81"/>
      <c r="C52" s="645"/>
      <c r="D52" s="645"/>
      <c r="E52" s="602" t="s">
        <v>198</v>
      </c>
      <c r="F52" s="123" t="s">
        <v>178</v>
      </c>
      <c r="G52" s="29">
        <v>12063</v>
      </c>
      <c r="H52" s="35">
        <v>8732</v>
      </c>
      <c r="I52" s="35">
        <v>8079</v>
      </c>
      <c r="J52" s="35">
        <v>7219</v>
      </c>
      <c r="K52" s="668"/>
      <c r="L52" s="642"/>
      <c r="M52" s="594"/>
    </row>
    <row r="53" spans="2:13" s="163" customFormat="1" ht="20" customHeight="1">
      <c r="B53" s="81"/>
      <c r="C53" s="645"/>
      <c r="D53" s="645"/>
      <c r="E53" s="605"/>
      <c r="F53" s="141" t="s">
        <v>2</v>
      </c>
      <c r="G53" s="28">
        <v>13.51</v>
      </c>
      <c r="H53" s="28">
        <v>10.050000000000001</v>
      </c>
      <c r="I53" s="31">
        <v>9.1999999999999993</v>
      </c>
      <c r="J53" s="31">
        <f>J52/$J$25*100</f>
        <v>8.4341994578932606</v>
      </c>
      <c r="K53" s="668"/>
      <c r="L53" s="642"/>
      <c r="M53" s="594"/>
    </row>
    <row r="54" spans="2:13" s="163" customFormat="1" ht="20" customHeight="1">
      <c r="B54" s="81"/>
      <c r="C54" s="645"/>
      <c r="D54" s="645"/>
      <c r="E54" s="602" t="s">
        <v>199</v>
      </c>
      <c r="F54" s="123" t="s">
        <v>178</v>
      </c>
      <c r="G54" s="29">
        <v>2633</v>
      </c>
      <c r="H54" s="35">
        <v>1973</v>
      </c>
      <c r="I54" s="35">
        <v>1883</v>
      </c>
      <c r="J54" s="35">
        <v>1753</v>
      </c>
      <c r="K54" s="668"/>
      <c r="L54" s="642"/>
      <c r="M54" s="594"/>
    </row>
    <row r="55" spans="2:13" s="163" customFormat="1" ht="20" customHeight="1">
      <c r="B55" s="81"/>
      <c r="C55" s="645"/>
      <c r="D55" s="645"/>
      <c r="E55" s="624"/>
      <c r="F55" s="137" t="s">
        <v>2</v>
      </c>
      <c r="G55" s="33">
        <v>2.95</v>
      </c>
      <c r="H55" s="33">
        <v>2.27</v>
      </c>
      <c r="I55" s="34">
        <v>2.14</v>
      </c>
      <c r="J55" s="34">
        <f>J54/$J$25*100</f>
        <v>2.048088606411814</v>
      </c>
      <c r="K55" s="669"/>
      <c r="L55" s="643"/>
      <c r="M55" s="595"/>
    </row>
    <row r="56" spans="2:13" s="163" customFormat="1" ht="20" customHeight="1">
      <c r="B56" s="81"/>
      <c r="C56" s="645"/>
      <c r="D56" s="644" t="s">
        <v>202</v>
      </c>
      <c r="E56" s="614" t="s">
        <v>195</v>
      </c>
      <c r="F56" s="140" t="s">
        <v>178</v>
      </c>
      <c r="G56" s="30">
        <v>3417</v>
      </c>
      <c r="H56" s="35">
        <v>3421</v>
      </c>
      <c r="I56" s="35">
        <v>3389</v>
      </c>
      <c r="J56" s="35">
        <v>3327</v>
      </c>
      <c r="K56" s="667" t="s">
        <v>16</v>
      </c>
      <c r="L56" s="641" t="s">
        <v>528</v>
      </c>
      <c r="M56" s="593"/>
    </row>
    <row r="57" spans="2:13" s="163" customFormat="1" ht="20" customHeight="1">
      <c r="B57" s="81"/>
      <c r="C57" s="645"/>
      <c r="D57" s="645"/>
      <c r="E57" s="605"/>
      <c r="F57" s="122" t="s">
        <v>2</v>
      </c>
      <c r="G57" s="31">
        <v>3.83</v>
      </c>
      <c r="H57" s="31">
        <v>3.94</v>
      </c>
      <c r="I57" s="31">
        <v>3.86</v>
      </c>
      <c r="J57" s="31">
        <f>J56/$J$25*100</f>
        <v>3.8870455182727359</v>
      </c>
      <c r="K57" s="668"/>
      <c r="L57" s="642"/>
      <c r="M57" s="594"/>
    </row>
    <row r="58" spans="2:13" s="163" customFormat="1" ht="20" customHeight="1">
      <c r="B58" s="81"/>
      <c r="C58" s="645"/>
      <c r="D58" s="645"/>
      <c r="E58" s="602" t="s">
        <v>196</v>
      </c>
      <c r="F58" s="123" t="s">
        <v>178</v>
      </c>
      <c r="G58" s="35">
        <v>12364</v>
      </c>
      <c r="H58" s="35">
        <v>12229</v>
      </c>
      <c r="I58" s="35">
        <v>12229</v>
      </c>
      <c r="J58" s="35">
        <v>12219</v>
      </c>
      <c r="K58" s="668"/>
      <c r="L58" s="642"/>
      <c r="M58" s="594"/>
    </row>
    <row r="59" spans="2:13" s="163" customFormat="1" ht="20" customHeight="1">
      <c r="B59" s="81"/>
      <c r="C59" s="645"/>
      <c r="D59" s="645"/>
      <c r="E59" s="605"/>
      <c r="F59" s="123" t="s">
        <v>2</v>
      </c>
      <c r="G59" s="28">
        <v>13.85</v>
      </c>
      <c r="H59" s="28">
        <v>14.07</v>
      </c>
      <c r="I59" s="28">
        <v>13.93</v>
      </c>
      <c r="J59" s="28">
        <f>J58/$J$25*100</f>
        <v>14.27586690344892</v>
      </c>
      <c r="K59" s="668"/>
      <c r="L59" s="642"/>
      <c r="M59" s="594"/>
    </row>
    <row r="60" spans="2:13" s="163" customFormat="1" ht="20" customHeight="1">
      <c r="B60" s="81"/>
      <c r="C60" s="645"/>
      <c r="D60" s="645"/>
      <c r="E60" s="602" t="s">
        <v>197</v>
      </c>
      <c r="F60" s="123" t="s">
        <v>178</v>
      </c>
      <c r="G60" s="29">
        <v>4559</v>
      </c>
      <c r="H60" s="35">
        <v>4389</v>
      </c>
      <c r="I60" s="35">
        <v>4413</v>
      </c>
      <c r="J60" s="35">
        <v>4349</v>
      </c>
      <c r="K60" s="668"/>
      <c r="L60" s="642"/>
      <c r="M60" s="594"/>
    </row>
    <row r="61" spans="2:13" s="163" customFormat="1" ht="20" customHeight="1">
      <c r="B61" s="81"/>
      <c r="C61" s="645"/>
      <c r="D61" s="645"/>
      <c r="E61" s="605"/>
      <c r="F61" s="123" t="s">
        <v>2</v>
      </c>
      <c r="G61" s="28">
        <v>5.1100000000000003</v>
      </c>
      <c r="H61" s="28">
        <v>5.05</v>
      </c>
      <c r="I61" s="31">
        <v>5.03</v>
      </c>
      <c r="J61" s="31">
        <f>J60/$J$25*100</f>
        <v>5.0810823441443125</v>
      </c>
      <c r="K61" s="668"/>
      <c r="L61" s="642"/>
      <c r="M61" s="594"/>
    </row>
    <row r="62" spans="2:13" s="163" customFormat="1" ht="20" customHeight="1">
      <c r="B62" s="81"/>
      <c r="C62" s="645"/>
      <c r="D62" s="645"/>
      <c r="E62" s="602" t="s">
        <v>198</v>
      </c>
      <c r="F62" s="123" t="s">
        <v>178</v>
      </c>
      <c r="G62" s="29">
        <v>56955</v>
      </c>
      <c r="H62" s="35">
        <v>55203</v>
      </c>
      <c r="I62" s="35">
        <v>56481</v>
      </c>
      <c r="J62" s="35">
        <v>54708</v>
      </c>
      <c r="K62" s="668"/>
      <c r="L62" s="642"/>
      <c r="M62" s="594"/>
    </row>
    <row r="63" spans="2:13" s="163" customFormat="1" ht="20" customHeight="1">
      <c r="B63" s="81"/>
      <c r="C63" s="645"/>
      <c r="D63" s="645"/>
      <c r="E63" s="605"/>
      <c r="F63" s="141" t="s">
        <v>2</v>
      </c>
      <c r="G63" s="32">
        <v>63.78</v>
      </c>
      <c r="H63" s="28">
        <v>63.51</v>
      </c>
      <c r="I63" s="31">
        <v>64.33</v>
      </c>
      <c r="J63" s="31">
        <f>J62/$J$25*100</f>
        <v>63.917188522291802</v>
      </c>
      <c r="K63" s="668"/>
      <c r="L63" s="642"/>
      <c r="M63" s="594"/>
    </row>
    <row r="64" spans="2:13" s="163" customFormat="1" ht="20" customHeight="1">
      <c r="B64" s="81"/>
      <c r="C64" s="645"/>
      <c r="D64" s="645"/>
      <c r="E64" s="602" t="s">
        <v>199</v>
      </c>
      <c r="F64" s="123" t="s">
        <v>178</v>
      </c>
      <c r="G64" s="29">
        <v>11524</v>
      </c>
      <c r="H64" s="35">
        <v>10934</v>
      </c>
      <c r="I64" s="35">
        <v>10895</v>
      </c>
      <c r="J64" s="35">
        <v>10557</v>
      </c>
      <c r="K64" s="668"/>
      <c r="L64" s="642"/>
      <c r="M64" s="594"/>
    </row>
    <row r="65" spans="2:13" s="163" customFormat="1" ht="20" customHeight="1">
      <c r="B65" s="81"/>
      <c r="C65" s="645"/>
      <c r="D65" s="645"/>
      <c r="E65" s="624"/>
      <c r="F65" s="137" t="s">
        <v>2</v>
      </c>
      <c r="G65" s="33">
        <v>12.91</v>
      </c>
      <c r="H65" s="33">
        <v>12.58</v>
      </c>
      <c r="I65" s="34">
        <v>12.41</v>
      </c>
      <c r="J65" s="34">
        <f>J64/$J$25*100</f>
        <v>12.33409664454622</v>
      </c>
      <c r="K65" s="669"/>
      <c r="L65" s="643"/>
      <c r="M65" s="595"/>
    </row>
    <row r="66" spans="2:13" s="163" customFormat="1" ht="20" customHeight="1">
      <c r="B66" s="81"/>
      <c r="C66" s="645"/>
      <c r="D66" s="644" t="s">
        <v>203</v>
      </c>
      <c r="E66" s="614" t="s">
        <v>195</v>
      </c>
      <c r="F66" s="140" t="s">
        <v>178</v>
      </c>
      <c r="G66" s="30">
        <v>28</v>
      </c>
      <c r="H66" s="30">
        <v>27</v>
      </c>
      <c r="I66" s="30">
        <v>17</v>
      </c>
      <c r="J66" s="35">
        <v>14</v>
      </c>
      <c r="K66" s="667" t="s">
        <v>16</v>
      </c>
      <c r="L66" s="641" t="s">
        <v>529</v>
      </c>
      <c r="M66" s="593"/>
    </row>
    <row r="67" spans="2:13" s="163" customFormat="1" ht="20" customHeight="1">
      <c r="B67" s="81"/>
      <c r="C67" s="645"/>
      <c r="D67" s="645"/>
      <c r="E67" s="605"/>
      <c r="F67" s="122" t="s">
        <v>2</v>
      </c>
      <c r="G67" s="31">
        <v>0.03</v>
      </c>
      <c r="H67" s="31">
        <v>0.03</v>
      </c>
      <c r="I67" s="31">
        <v>0.02</v>
      </c>
      <c r="J67" s="28">
        <f>J66/$J$25*100</f>
        <v>1.6356668847555846E-2</v>
      </c>
      <c r="K67" s="668"/>
      <c r="L67" s="642"/>
      <c r="M67" s="594"/>
    </row>
    <row r="68" spans="2:13" s="163" customFormat="1" ht="20" customHeight="1">
      <c r="B68" s="81"/>
      <c r="C68" s="645"/>
      <c r="D68" s="645"/>
      <c r="E68" s="602" t="s">
        <v>196</v>
      </c>
      <c r="F68" s="123" t="s">
        <v>178</v>
      </c>
      <c r="G68" s="35">
        <v>78</v>
      </c>
      <c r="H68" s="35">
        <v>129</v>
      </c>
      <c r="I68" s="35">
        <v>29</v>
      </c>
      <c r="J68" s="35">
        <v>88</v>
      </c>
      <c r="K68" s="668"/>
      <c r="L68" s="642"/>
      <c r="M68" s="594"/>
    </row>
    <row r="69" spans="2:13" s="163" customFormat="1" ht="20" customHeight="1">
      <c r="B69" s="81"/>
      <c r="C69" s="645"/>
      <c r="D69" s="645"/>
      <c r="E69" s="605"/>
      <c r="F69" s="123" t="s">
        <v>2</v>
      </c>
      <c r="G69" s="28">
        <v>0.09</v>
      </c>
      <c r="H69" s="28">
        <v>0.14000000000000001</v>
      </c>
      <c r="I69" s="28">
        <v>0.03</v>
      </c>
      <c r="J69" s="28">
        <f>J68/$J$25*100</f>
        <v>0.10281334704177959</v>
      </c>
      <c r="K69" s="668"/>
      <c r="L69" s="642"/>
      <c r="M69" s="594"/>
    </row>
    <row r="70" spans="2:13" s="163" customFormat="1" ht="20" customHeight="1">
      <c r="B70" s="81"/>
      <c r="C70" s="645"/>
      <c r="D70" s="645"/>
      <c r="E70" s="602" t="s">
        <v>197</v>
      </c>
      <c r="F70" s="123" t="s">
        <v>178</v>
      </c>
      <c r="G70" s="29">
        <v>20</v>
      </c>
      <c r="H70" s="35">
        <v>18</v>
      </c>
      <c r="I70" s="35">
        <v>8</v>
      </c>
      <c r="J70" s="35">
        <v>16</v>
      </c>
      <c r="K70" s="668"/>
      <c r="L70" s="642"/>
      <c r="M70" s="594"/>
    </row>
    <row r="71" spans="2:13" s="163" customFormat="1" ht="20" customHeight="1">
      <c r="B71" s="81"/>
      <c r="C71" s="645"/>
      <c r="D71" s="645"/>
      <c r="E71" s="605"/>
      <c r="F71" s="123" t="s">
        <v>2</v>
      </c>
      <c r="G71" s="28">
        <v>0.02</v>
      </c>
      <c r="H71" s="28">
        <v>0.02</v>
      </c>
      <c r="I71" s="28">
        <v>0.01</v>
      </c>
      <c r="J71" s="28">
        <f>J70/$J$25*100</f>
        <v>1.8693335825778111E-2</v>
      </c>
      <c r="K71" s="668"/>
      <c r="L71" s="642"/>
      <c r="M71" s="594"/>
    </row>
    <row r="72" spans="2:13" s="163" customFormat="1" ht="20" customHeight="1">
      <c r="B72" s="81"/>
      <c r="C72" s="645"/>
      <c r="D72" s="645"/>
      <c r="E72" s="602" t="s">
        <v>198</v>
      </c>
      <c r="F72" s="123" t="s">
        <v>178</v>
      </c>
      <c r="G72" s="29">
        <v>294</v>
      </c>
      <c r="H72" s="35">
        <v>500</v>
      </c>
      <c r="I72" s="35">
        <v>313</v>
      </c>
      <c r="J72" s="35">
        <v>287</v>
      </c>
      <c r="K72" s="668"/>
      <c r="L72" s="642"/>
      <c r="M72" s="594"/>
    </row>
    <row r="73" spans="2:13" s="163" customFormat="1" ht="20" customHeight="1">
      <c r="B73" s="81"/>
      <c r="C73" s="645"/>
      <c r="D73" s="645"/>
      <c r="E73" s="605"/>
      <c r="F73" s="141" t="s">
        <v>2</v>
      </c>
      <c r="G73" s="28">
        <v>0.33</v>
      </c>
      <c r="H73" s="28">
        <v>0.56999999999999995</v>
      </c>
      <c r="I73" s="28">
        <v>0.36</v>
      </c>
      <c r="J73" s="28">
        <f>J72/$J$25*100</f>
        <v>0.33531171137489485</v>
      </c>
      <c r="K73" s="668"/>
      <c r="L73" s="642"/>
      <c r="M73" s="594"/>
    </row>
    <row r="74" spans="2:13" s="163" customFormat="1" ht="20" customHeight="1">
      <c r="B74" s="81"/>
      <c r="C74" s="645"/>
      <c r="D74" s="645"/>
      <c r="E74" s="602" t="s">
        <v>199</v>
      </c>
      <c r="F74" s="123" t="s">
        <v>178</v>
      </c>
      <c r="G74" s="29">
        <v>59</v>
      </c>
      <c r="H74" s="29">
        <v>77</v>
      </c>
      <c r="I74" s="29">
        <v>26</v>
      </c>
      <c r="J74" s="35">
        <v>27</v>
      </c>
      <c r="K74" s="668"/>
      <c r="L74" s="642"/>
      <c r="M74" s="594"/>
    </row>
    <row r="75" spans="2:13" s="163" customFormat="1" ht="20" customHeight="1">
      <c r="B75" s="81"/>
      <c r="C75" s="645"/>
      <c r="D75" s="645"/>
      <c r="E75" s="624"/>
      <c r="F75" s="137" t="s">
        <v>2</v>
      </c>
      <c r="G75" s="33">
        <v>7.0000000000000007E-2</v>
      </c>
      <c r="H75" s="33">
        <v>0.09</v>
      </c>
      <c r="I75" s="34">
        <v>0.03</v>
      </c>
      <c r="J75" s="34">
        <f>J74/$J$25*100</f>
        <v>3.1545004206000558E-2</v>
      </c>
      <c r="K75" s="669"/>
      <c r="L75" s="643"/>
      <c r="M75" s="595"/>
    </row>
    <row r="76" spans="2:13" s="163" customFormat="1" ht="20" customHeight="1">
      <c r="B76" s="81"/>
      <c r="C76" s="645"/>
      <c r="D76" s="679" t="s">
        <v>204</v>
      </c>
      <c r="E76" s="617" t="s">
        <v>205</v>
      </c>
      <c r="F76" s="140" t="s">
        <v>178</v>
      </c>
      <c r="G76" s="30">
        <v>45199</v>
      </c>
      <c r="H76" s="30">
        <v>44350</v>
      </c>
      <c r="I76" s="36">
        <v>44641</v>
      </c>
      <c r="J76" s="36">
        <v>43634</v>
      </c>
      <c r="K76" s="667" t="s">
        <v>66</v>
      </c>
      <c r="L76" s="647" t="s">
        <v>580</v>
      </c>
      <c r="M76" s="596"/>
    </row>
    <row r="77" spans="2:13" s="163" customFormat="1" ht="20" customHeight="1">
      <c r="B77" s="81"/>
      <c r="C77" s="645"/>
      <c r="D77" s="645"/>
      <c r="E77" s="607"/>
      <c r="F77" s="122" t="s">
        <v>2</v>
      </c>
      <c r="G77" s="31">
        <v>50.62</v>
      </c>
      <c r="H77" s="31">
        <v>52.02</v>
      </c>
      <c r="I77" s="16">
        <v>50.84</v>
      </c>
      <c r="J77" s="31">
        <f>J76/$J$25*100</f>
        <v>50.979063463875129</v>
      </c>
      <c r="K77" s="668"/>
      <c r="L77" s="648"/>
      <c r="M77" s="597"/>
    </row>
    <row r="78" spans="2:13" s="163" customFormat="1" ht="20" customHeight="1">
      <c r="B78" s="81"/>
      <c r="C78" s="645"/>
      <c r="D78" s="645"/>
      <c r="E78" s="606" t="s">
        <v>206</v>
      </c>
      <c r="F78" s="123" t="s">
        <v>178</v>
      </c>
      <c r="G78" s="29">
        <v>44099</v>
      </c>
      <c r="H78" s="29">
        <v>42577</v>
      </c>
      <c r="I78" s="37">
        <v>43159</v>
      </c>
      <c r="J78" s="37">
        <v>41958</v>
      </c>
      <c r="K78" s="668"/>
      <c r="L78" s="648"/>
      <c r="M78" s="597"/>
    </row>
    <row r="79" spans="2:13" s="163" customFormat="1" ht="20" customHeight="1">
      <c r="B79" s="81"/>
      <c r="C79" s="645"/>
      <c r="D79" s="680"/>
      <c r="E79" s="601"/>
      <c r="F79" s="137" t="s">
        <v>2</v>
      </c>
      <c r="G79" s="33">
        <v>49.38</v>
      </c>
      <c r="H79" s="33">
        <v>48.98</v>
      </c>
      <c r="I79" s="17">
        <v>49.16</v>
      </c>
      <c r="J79" s="33">
        <f>J78/$J$25*100</f>
        <v>49.020936536124871</v>
      </c>
      <c r="K79" s="668"/>
      <c r="L79" s="649"/>
      <c r="M79" s="598"/>
    </row>
    <row r="80" spans="2:13" s="163" customFormat="1" ht="20" customHeight="1">
      <c r="B80" s="81"/>
      <c r="C80" s="645"/>
      <c r="D80" s="679" t="s">
        <v>207</v>
      </c>
      <c r="E80" s="617" t="s">
        <v>205</v>
      </c>
      <c r="F80" s="140" t="s">
        <v>178</v>
      </c>
      <c r="G80" s="30">
        <v>34993</v>
      </c>
      <c r="H80" s="30">
        <v>36198</v>
      </c>
      <c r="I80" s="36">
        <v>36932</v>
      </c>
      <c r="J80" s="36">
        <v>36373</v>
      </c>
      <c r="K80" s="660" t="s">
        <v>16</v>
      </c>
      <c r="L80" s="647" t="s">
        <v>583</v>
      </c>
      <c r="M80" s="596"/>
    </row>
    <row r="81" spans="2:13" s="163" customFormat="1" ht="20" customHeight="1">
      <c r="B81" s="81"/>
      <c r="C81" s="645"/>
      <c r="D81" s="645"/>
      <c r="E81" s="607"/>
      <c r="F81" s="122" t="s">
        <v>2</v>
      </c>
      <c r="G81" s="31">
        <v>39.19</v>
      </c>
      <c r="H81" s="31">
        <v>41.62</v>
      </c>
      <c r="I81" s="16">
        <v>42.06</v>
      </c>
      <c r="J81" s="16">
        <f>J80/$J$25*100</f>
        <v>42.495793999439201</v>
      </c>
      <c r="K81" s="661"/>
      <c r="L81" s="648"/>
      <c r="M81" s="597"/>
    </row>
    <row r="82" spans="2:13" s="163" customFormat="1" ht="20" customHeight="1">
      <c r="B82" s="81"/>
      <c r="C82" s="645"/>
      <c r="D82" s="645"/>
      <c r="E82" s="606" t="s">
        <v>206</v>
      </c>
      <c r="F82" s="123" t="s">
        <v>178</v>
      </c>
      <c r="G82" s="29">
        <v>33864</v>
      </c>
      <c r="H82" s="29">
        <v>35273</v>
      </c>
      <c r="I82" s="37">
        <v>36667</v>
      </c>
      <c r="J82" s="37">
        <v>36004</v>
      </c>
      <c r="K82" s="661"/>
      <c r="L82" s="648"/>
      <c r="M82" s="597"/>
    </row>
    <row r="83" spans="2:13" s="163" customFormat="1" ht="20" customHeight="1">
      <c r="B83" s="81"/>
      <c r="C83" s="645"/>
      <c r="D83" s="680"/>
      <c r="E83" s="601"/>
      <c r="F83" s="137" t="s">
        <v>2</v>
      </c>
      <c r="G83" s="33">
        <v>37.92</v>
      </c>
      <c r="H83" s="33">
        <v>40.58</v>
      </c>
      <c r="I83" s="17">
        <v>41.76</v>
      </c>
      <c r="J83" s="17">
        <f>J82/$J$25*100</f>
        <v>42.06467894195719</v>
      </c>
      <c r="K83" s="662"/>
      <c r="L83" s="649"/>
      <c r="M83" s="598"/>
    </row>
    <row r="84" spans="2:13" s="163" customFormat="1" ht="20" customHeight="1">
      <c r="B84" s="81"/>
      <c r="C84" s="645"/>
      <c r="D84" s="679" t="s">
        <v>208</v>
      </c>
      <c r="E84" s="617" t="s">
        <v>205</v>
      </c>
      <c r="F84" s="140" t="s">
        <v>178</v>
      </c>
      <c r="G84" s="30">
        <v>10206</v>
      </c>
      <c r="H84" s="30">
        <v>8152</v>
      </c>
      <c r="I84" s="30">
        <v>7709</v>
      </c>
      <c r="J84" s="30">
        <v>7261</v>
      </c>
      <c r="K84" s="660" t="s">
        <v>16</v>
      </c>
      <c r="L84" s="647" t="s">
        <v>527</v>
      </c>
      <c r="M84" s="596"/>
    </row>
    <row r="85" spans="2:13" s="163" customFormat="1" ht="20" customHeight="1">
      <c r="B85" s="81"/>
      <c r="C85" s="645"/>
      <c r="D85" s="645"/>
      <c r="E85" s="607"/>
      <c r="F85" s="122" t="s">
        <v>2</v>
      </c>
      <c r="G85" s="31">
        <v>11.43</v>
      </c>
      <c r="H85" s="31">
        <v>9.3800000000000008</v>
      </c>
      <c r="I85" s="31">
        <v>8.7799999999999994</v>
      </c>
      <c r="J85" s="31">
        <f>J84/$J$25*100</f>
        <v>8.4832694644359297</v>
      </c>
      <c r="K85" s="661"/>
      <c r="L85" s="648"/>
      <c r="M85" s="597"/>
    </row>
    <row r="86" spans="2:13" s="163" customFormat="1" ht="20" customHeight="1">
      <c r="B86" s="81"/>
      <c r="C86" s="645"/>
      <c r="D86" s="645"/>
      <c r="E86" s="606" t="s">
        <v>206</v>
      </c>
      <c r="F86" s="123" t="s">
        <v>178</v>
      </c>
      <c r="G86" s="29">
        <v>10235</v>
      </c>
      <c r="H86" s="29">
        <v>7304</v>
      </c>
      <c r="I86" s="37">
        <v>6492</v>
      </c>
      <c r="J86" s="37">
        <v>5954</v>
      </c>
      <c r="K86" s="661"/>
      <c r="L86" s="648"/>
      <c r="M86" s="597"/>
    </row>
    <row r="87" spans="2:13" s="163" customFormat="1" ht="20" customHeight="1">
      <c r="B87" s="81"/>
      <c r="C87" s="645"/>
      <c r="D87" s="680"/>
      <c r="E87" s="601"/>
      <c r="F87" s="137" t="s">
        <v>2</v>
      </c>
      <c r="G87" s="33">
        <v>11.46</v>
      </c>
      <c r="H87" s="33">
        <v>8.4</v>
      </c>
      <c r="I87" s="17">
        <v>7.39</v>
      </c>
      <c r="J87" s="17">
        <f>J86/$J$25*100</f>
        <v>6.9562575941676794</v>
      </c>
      <c r="K87" s="662"/>
      <c r="L87" s="649"/>
      <c r="M87" s="598"/>
    </row>
    <row r="88" spans="2:13" s="163" customFormat="1" ht="20" customHeight="1">
      <c r="B88" s="81"/>
      <c r="C88" s="645"/>
      <c r="D88" s="681" t="s">
        <v>209</v>
      </c>
      <c r="E88" s="614" t="s">
        <v>205</v>
      </c>
      <c r="F88" s="140" t="s">
        <v>178</v>
      </c>
      <c r="G88" s="30">
        <v>44899</v>
      </c>
      <c r="H88" s="30">
        <v>43829</v>
      </c>
      <c r="I88" s="36">
        <v>44378</v>
      </c>
      <c r="J88" s="36">
        <v>43327</v>
      </c>
      <c r="K88" s="660" t="s">
        <v>16</v>
      </c>
      <c r="L88" s="647" t="s">
        <v>528</v>
      </c>
      <c r="M88" s="596"/>
    </row>
    <row r="89" spans="2:13" s="163" customFormat="1" ht="20" customHeight="1">
      <c r="B89" s="81"/>
      <c r="C89" s="645"/>
      <c r="D89" s="682"/>
      <c r="E89" s="605"/>
      <c r="F89" s="122" t="s">
        <v>2</v>
      </c>
      <c r="G89" s="31">
        <v>50.28</v>
      </c>
      <c r="H89" s="31">
        <v>50.43</v>
      </c>
      <c r="I89" s="16">
        <v>50.54</v>
      </c>
      <c r="J89" s="16">
        <f>J88/$J$25*100</f>
        <v>50.620385082718009</v>
      </c>
      <c r="K89" s="661"/>
      <c r="L89" s="648"/>
      <c r="M89" s="597"/>
    </row>
    <row r="90" spans="2:13" s="163" customFormat="1" ht="20" customHeight="1">
      <c r="B90" s="81"/>
      <c r="C90" s="645"/>
      <c r="D90" s="682"/>
      <c r="E90" s="602" t="s">
        <v>206</v>
      </c>
      <c r="F90" s="123" t="s">
        <v>178</v>
      </c>
      <c r="G90" s="29">
        <v>43920</v>
      </c>
      <c r="H90" s="29">
        <v>42347</v>
      </c>
      <c r="I90" s="37">
        <v>43029</v>
      </c>
      <c r="J90" s="37">
        <v>41833</v>
      </c>
      <c r="K90" s="661"/>
      <c r="L90" s="648"/>
      <c r="M90" s="597"/>
    </row>
    <row r="91" spans="2:13" s="163" customFormat="1" ht="20" customHeight="1">
      <c r="B91" s="81"/>
      <c r="C91" s="645"/>
      <c r="D91" s="683"/>
      <c r="E91" s="624"/>
      <c r="F91" s="137" t="s">
        <v>2</v>
      </c>
      <c r="G91" s="33">
        <v>49.18</v>
      </c>
      <c r="H91" s="33">
        <v>48.72</v>
      </c>
      <c r="I91" s="17">
        <v>49.01</v>
      </c>
      <c r="J91" s="17">
        <f>J90/$J$25*100</f>
        <v>48.874894849985978</v>
      </c>
      <c r="K91" s="662"/>
      <c r="L91" s="649"/>
      <c r="M91" s="598"/>
    </row>
    <row r="92" spans="2:13" s="163" customFormat="1" ht="20" customHeight="1">
      <c r="B92" s="81"/>
      <c r="C92" s="645"/>
      <c r="D92" s="681" t="s">
        <v>210</v>
      </c>
      <c r="E92" s="614" t="s">
        <v>205</v>
      </c>
      <c r="F92" s="132" t="s">
        <v>178</v>
      </c>
      <c r="G92" s="30">
        <v>300</v>
      </c>
      <c r="H92" s="30">
        <v>521</v>
      </c>
      <c r="I92" s="36">
        <v>263</v>
      </c>
      <c r="J92" s="36">
        <v>307</v>
      </c>
      <c r="K92" s="660" t="s">
        <v>16</v>
      </c>
      <c r="L92" s="647" t="s">
        <v>529</v>
      </c>
      <c r="M92" s="596"/>
    </row>
    <row r="93" spans="2:13" s="163" customFormat="1" ht="20" customHeight="1">
      <c r="B93" s="81"/>
      <c r="C93" s="645"/>
      <c r="D93" s="682"/>
      <c r="E93" s="605"/>
      <c r="F93" s="138" t="s">
        <v>2</v>
      </c>
      <c r="G93" s="31">
        <v>0.34</v>
      </c>
      <c r="H93" s="31">
        <v>0.59</v>
      </c>
      <c r="I93" s="16">
        <v>0.3</v>
      </c>
      <c r="J93" s="16">
        <f>J92/$J$25*100</f>
        <v>0.35867838115711748</v>
      </c>
      <c r="K93" s="661"/>
      <c r="L93" s="648"/>
      <c r="M93" s="597"/>
    </row>
    <row r="94" spans="2:13" s="163" customFormat="1" ht="20" customHeight="1">
      <c r="B94" s="81"/>
      <c r="C94" s="645"/>
      <c r="D94" s="682"/>
      <c r="E94" s="602" t="s">
        <v>206</v>
      </c>
      <c r="F94" s="133" t="s">
        <v>178</v>
      </c>
      <c r="G94" s="29">
        <v>179</v>
      </c>
      <c r="H94" s="29">
        <v>230</v>
      </c>
      <c r="I94" s="37">
        <v>130</v>
      </c>
      <c r="J94" s="37">
        <v>125</v>
      </c>
      <c r="K94" s="661"/>
      <c r="L94" s="648"/>
      <c r="M94" s="597"/>
    </row>
    <row r="95" spans="2:13" s="163" customFormat="1" ht="20" customHeight="1">
      <c r="B95" s="81"/>
      <c r="C95" s="645"/>
      <c r="D95" s="683"/>
      <c r="E95" s="624"/>
      <c r="F95" s="134" t="s">
        <v>2</v>
      </c>
      <c r="G95" s="33">
        <v>0.2</v>
      </c>
      <c r="H95" s="33">
        <v>0.26</v>
      </c>
      <c r="I95" s="17">
        <v>0.15</v>
      </c>
      <c r="J95" s="17">
        <f>J94/$J$25*100</f>
        <v>0.14604168613889149</v>
      </c>
      <c r="K95" s="662"/>
      <c r="L95" s="649"/>
      <c r="M95" s="598"/>
    </row>
    <row r="96" spans="2:13" s="163" customFormat="1" ht="20" customHeight="1">
      <c r="B96" s="81"/>
      <c r="C96" s="645"/>
      <c r="D96" s="679" t="s">
        <v>211</v>
      </c>
      <c r="E96" s="152" t="s">
        <v>212</v>
      </c>
      <c r="F96" s="140" t="s">
        <v>2</v>
      </c>
      <c r="G96" s="51">
        <v>0.01</v>
      </c>
      <c r="H96" s="51">
        <v>0.02</v>
      </c>
      <c r="I96" s="52">
        <v>0.02</v>
      </c>
      <c r="J96" s="60">
        <v>0.02</v>
      </c>
      <c r="K96" s="667" t="s">
        <v>69</v>
      </c>
      <c r="L96" s="647" t="s">
        <v>584</v>
      </c>
      <c r="M96" s="596"/>
    </row>
    <row r="97" spans="2:15" s="163" customFormat="1" ht="20" customHeight="1">
      <c r="B97" s="81"/>
      <c r="C97" s="645"/>
      <c r="D97" s="699"/>
      <c r="E97" s="153" t="s">
        <v>213</v>
      </c>
      <c r="F97" s="123" t="s">
        <v>2</v>
      </c>
      <c r="G97" s="28">
        <v>0.03</v>
      </c>
      <c r="H97" s="28">
        <v>0.04</v>
      </c>
      <c r="I97" s="39">
        <v>0.05</v>
      </c>
      <c r="J97" s="61">
        <v>0.05</v>
      </c>
      <c r="K97" s="668"/>
      <c r="L97" s="648"/>
      <c r="M97" s="597"/>
    </row>
    <row r="98" spans="2:15" s="163" customFormat="1" ht="20" customHeight="1">
      <c r="B98" s="81"/>
      <c r="C98" s="645"/>
      <c r="D98" s="699"/>
      <c r="E98" s="153" t="s">
        <v>214</v>
      </c>
      <c r="F98" s="123" t="s">
        <v>2</v>
      </c>
      <c r="G98" s="57">
        <v>3.99</v>
      </c>
      <c r="H98" s="57">
        <v>4.17</v>
      </c>
      <c r="I98" s="57">
        <v>4.1500000000000004</v>
      </c>
      <c r="J98" s="57">
        <v>4.12</v>
      </c>
      <c r="K98" s="668"/>
      <c r="L98" s="648"/>
      <c r="M98" s="597"/>
    </row>
    <row r="99" spans="2:15" s="163" customFormat="1" ht="20" customHeight="1">
      <c r="B99" s="81"/>
      <c r="C99" s="645"/>
      <c r="D99" s="699"/>
      <c r="E99" s="128" t="s">
        <v>218</v>
      </c>
      <c r="F99" s="123" t="s">
        <v>2</v>
      </c>
      <c r="G99" s="28">
        <v>3.98</v>
      </c>
      <c r="H99" s="28">
        <v>3.57</v>
      </c>
      <c r="I99" s="39">
        <v>3.4</v>
      </c>
      <c r="J99" s="61">
        <v>3.22</v>
      </c>
      <c r="K99" s="668"/>
      <c r="L99" s="648"/>
      <c r="M99" s="597"/>
    </row>
    <row r="100" spans="2:15" s="163" customFormat="1" ht="20" customHeight="1">
      <c r="B100" s="81"/>
      <c r="C100" s="645"/>
      <c r="D100" s="699"/>
      <c r="E100" s="128" t="s">
        <v>255</v>
      </c>
      <c r="F100" s="123" t="s">
        <v>2</v>
      </c>
      <c r="G100" s="28">
        <v>24.79</v>
      </c>
      <c r="H100" s="28">
        <v>25.53</v>
      </c>
      <c r="I100" s="39">
        <v>25.81</v>
      </c>
      <c r="J100" s="61">
        <v>25.96</v>
      </c>
      <c r="K100" s="668"/>
      <c r="L100" s="648"/>
      <c r="M100" s="597"/>
    </row>
    <row r="101" spans="2:15" s="163" customFormat="1" ht="20" customHeight="1">
      <c r="B101" s="81"/>
      <c r="C101" s="645"/>
      <c r="D101" s="699"/>
      <c r="E101" s="153" t="s">
        <v>215</v>
      </c>
      <c r="F101" s="123" t="s">
        <v>2</v>
      </c>
      <c r="G101" s="45">
        <v>16.78</v>
      </c>
      <c r="H101" s="45">
        <v>15.89</v>
      </c>
      <c r="I101" s="45">
        <v>15.96</v>
      </c>
      <c r="J101" s="57">
        <v>15.75</v>
      </c>
      <c r="K101" s="668"/>
      <c r="L101" s="648"/>
      <c r="M101" s="597"/>
    </row>
    <row r="102" spans="2:15" s="163" customFormat="1" ht="20" customHeight="1">
      <c r="B102" s="81"/>
      <c r="C102" s="645"/>
      <c r="D102" s="699"/>
      <c r="E102" s="153" t="s">
        <v>216</v>
      </c>
      <c r="F102" s="123" t="s">
        <v>2</v>
      </c>
      <c r="G102" s="28">
        <v>0.33</v>
      </c>
      <c r="H102" s="28">
        <v>0.57999999999999996</v>
      </c>
      <c r="I102" s="39">
        <v>0.28999999999999998</v>
      </c>
      <c r="J102" s="61">
        <v>0.35</v>
      </c>
      <c r="K102" s="668"/>
      <c r="L102" s="648"/>
      <c r="M102" s="597"/>
    </row>
    <row r="103" spans="2:15" s="163" customFormat="1" ht="20" customHeight="1">
      <c r="B103" s="81"/>
      <c r="C103" s="645"/>
      <c r="D103" s="680"/>
      <c r="E103" s="154" t="s">
        <v>217</v>
      </c>
      <c r="F103" s="137" t="s">
        <v>2</v>
      </c>
      <c r="G103" s="33">
        <v>0.61</v>
      </c>
      <c r="H103" s="33">
        <v>1.07</v>
      </c>
      <c r="I103" s="17">
        <v>1.06</v>
      </c>
      <c r="J103" s="62">
        <v>1.39</v>
      </c>
      <c r="K103" s="669"/>
      <c r="L103" s="649"/>
      <c r="M103" s="598"/>
    </row>
    <row r="104" spans="2:15" s="163" customFormat="1" ht="20" customHeight="1">
      <c r="B104" s="81"/>
      <c r="C104" s="645"/>
      <c r="D104" s="681" t="s">
        <v>219</v>
      </c>
      <c r="E104" s="152" t="s">
        <v>220</v>
      </c>
      <c r="F104" s="140" t="s">
        <v>2</v>
      </c>
      <c r="G104" s="51">
        <v>34.299999999999997</v>
      </c>
      <c r="H104" s="51">
        <v>32.54</v>
      </c>
      <c r="I104" s="51">
        <v>31.51</v>
      </c>
      <c r="J104" s="87">
        <v>30.49</v>
      </c>
      <c r="K104" s="667" t="s">
        <v>75</v>
      </c>
      <c r="L104" s="644" t="s">
        <v>584</v>
      </c>
      <c r="M104" s="593"/>
    </row>
    <row r="105" spans="2:15" s="163" customFormat="1" ht="20" customHeight="1">
      <c r="B105" s="81"/>
      <c r="C105" s="645"/>
      <c r="D105" s="696"/>
      <c r="E105" s="153" t="s">
        <v>221</v>
      </c>
      <c r="F105" s="123" t="s">
        <v>2</v>
      </c>
      <c r="G105" s="28">
        <v>57.78</v>
      </c>
      <c r="H105" s="28">
        <v>58.59</v>
      </c>
      <c r="I105" s="28">
        <v>59.07</v>
      </c>
      <c r="J105" s="88">
        <v>59.73</v>
      </c>
      <c r="K105" s="668"/>
      <c r="L105" s="645"/>
      <c r="M105" s="594"/>
    </row>
    <row r="106" spans="2:15" s="163" customFormat="1" ht="20" customHeight="1">
      <c r="B106" s="81"/>
      <c r="C106" s="645"/>
      <c r="D106" s="683"/>
      <c r="E106" s="154" t="s">
        <v>222</v>
      </c>
      <c r="F106" s="137" t="s">
        <v>2</v>
      </c>
      <c r="G106" s="33">
        <v>7.92</v>
      </c>
      <c r="H106" s="33">
        <v>8.8699999999999992</v>
      </c>
      <c r="I106" s="33">
        <v>9.41</v>
      </c>
      <c r="J106" s="89">
        <v>9.77</v>
      </c>
      <c r="K106" s="669"/>
      <c r="L106" s="646"/>
      <c r="M106" s="595"/>
      <c r="N106" s="325"/>
      <c r="O106" s="325"/>
    </row>
    <row r="107" spans="2:15" s="163" customFormat="1" ht="20" customHeight="1">
      <c r="B107" s="81"/>
      <c r="C107" s="645"/>
      <c r="D107" s="692" t="s">
        <v>220</v>
      </c>
      <c r="E107" s="152" t="s">
        <v>212</v>
      </c>
      <c r="F107" s="140" t="s">
        <v>2</v>
      </c>
      <c r="G107" s="39">
        <v>0</v>
      </c>
      <c r="H107" s="39">
        <v>0</v>
      </c>
      <c r="I107" s="39">
        <v>0</v>
      </c>
      <c r="J107" s="39">
        <v>0</v>
      </c>
      <c r="K107" s="667" t="s">
        <v>22</v>
      </c>
      <c r="L107" s="644" t="s">
        <v>584</v>
      </c>
      <c r="M107" s="593"/>
    </row>
    <row r="108" spans="2:15" s="163" customFormat="1" ht="20" customHeight="1">
      <c r="B108" s="81"/>
      <c r="C108" s="645"/>
      <c r="D108" s="693"/>
      <c r="E108" s="153" t="s">
        <v>213</v>
      </c>
      <c r="F108" s="123" t="s">
        <v>2</v>
      </c>
      <c r="G108" s="39">
        <v>0</v>
      </c>
      <c r="H108" s="39">
        <v>0</v>
      </c>
      <c r="I108" s="39">
        <v>0</v>
      </c>
      <c r="J108" s="39">
        <v>0</v>
      </c>
      <c r="K108" s="668"/>
      <c r="L108" s="645"/>
      <c r="M108" s="594"/>
    </row>
    <row r="109" spans="2:15" s="163" customFormat="1" ht="20" customHeight="1">
      <c r="B109" s="81"/>
      <c r="C109" s="645"/>
      <c r="D109" s="693"/>
      <c r="E109" s="153" t="s">
        <v>214</v>
      </c>
      <c r="F109" s="123" t="s">
        <v>2</v>
      </c>
      <c r="G109" s="57">
        <v>0.62</v>
      </c>
      <c r="H109" s="28">
        <v>0.53</v>
      </c>
      <c r="I109" s="58">
        <v>0.48</v>
      </c>
      <c r="J109" s="56">
        <v>0.46</v>
      </c>
      <c r="K109" s="668"/>
      <c r="L109" s="645"/>
      <c r="M109" s="594"/>
    </row>
    <row r="110" spans="2:15" s="163" customFormat="1" ht="20" customHeight="1">
      <c r="B110" s="81"/>
      <c r="C110" s="645"/>
      <c r="D110" s="693"/>
      <c r="E110" s="128" t="s">
        <v>218</v>
      </c>
      <c r="F110" s="123" t="s">
        <v>2</v>
      </c>
      <c r="G110" s="28">
        <v>1.98</v>
      </c>
      <c r="H110" s="28">
        <v>1.74</v>
      </c>
      <c r="I110" s="56">
        <v>1.64</v>
      </c>
      <c r="J110" s="56">
        <v>1.35</v>
      </c>
      <c r="K110" s="668"/>
      <c r="L110" s="645"/>
      <c r="M110" s="594"/>
    </row>
    <row r="111" spans="2:15" s="163" customFormat="1" ht="20" customHeight="1">
      <c r="B111" s="81"/>
      <c r="C111" s="645"/>
      <c r="D111" s="693"/>
      <c r="E111" s="128" t="s">
        <v>255</v>
      </c>
      <c r="F111" s="123" t="s">
        <v>2</v>
      </c>
      <c r="G111" s="28">
        <v>9.31</v>
      </c>
      <c r="H111" s="28">
        <v>9.33</v>
      </c>
      <c r="I111" s="56">
        <v>10.02</v>
      </c>
      <c r="J111" s="56">
        <v>9.84</v>
      </c>
      <c r="K111" s="668"/>
      <c r="L111" s="645"/>
      <c r="M111" s="594"/>
    </row>
    <row r="112" spans="2:15" s="163" customFormat="1" ht="20" customHeight="1">
      <c r="B112" s="81"/>
      <c r="C112" s="645"/>
      <c r="D112" s="693"/>
      <c r="E112" s="153" t="s">
        <v>215</v>
      </c>
      <c r="F112" s="123" t="s">
        <v>2</v>
      </c>
      <c r="G112" s="28">
        <v>20.64</v>
      </c>
      <c r="H112" s="28">
        <v>17.91</v>
      </c>
      <c r="I112" s="58">
        <v>16.88</v>
      </c>
      <c r="J112" s="56">
        <v>15.64</v>
      </c>
      <c r="K112" s="668"/>
      <c r="L112" s="645"/>
      <c r="M112" s="594"/>
    </row>
    <row r="113" spans="2:13" s="163" customFormat="1" ht="20" customHeight="1">
      <c r="B113" s="81"/>
      <c r="C113" s="645"/>
      <c r="D113" s="693"/>
      <c r="E113" s="153" t="s">
        <v>216</v>
      </c>
      <c r="F113" s="123" t="s">
        <v>2</v>
      </c>
      <c r="G113" s="28">
        <v>0.53</v>
      </c>
      <c r="H113" s="28">
        <v>0.84</v>
      </c>
      <c r="I113" s="56">
        <v>0.44</v>
      </c>
      <c r="J113" s="56">
        <v>0.49</v>
      </c>
      <c r="K113" s="668"/>
      <c r="L113" s="645"/>
      <c r="M113" s="594"/>
    </row>
    <row r="114" spans="2:13" s="163" customFormat="1" ht="20" customHeight="1">
      <c r="B114" s="81"/>
      <c r="C114" s="645"/>
      <c r="D114" s="694"/>
      <c r="E114" s="154" t="s">
        <v>217</v>
      </c>
      <c r="F114" s="137" t="s">
        <v>2</v>
      </c>
      <c r="G114" s="33">
        <v>1.22</v>
      </c>
      <c r="H114" s="33">
        <v>2.19</v>
      </c>
      <c r="I114" s="59">
        <v>2.0499999999999998</v>
      </c>
      <c r="J114" s="59">
        <v>2.73</v>
      </c>
      <c r="K114" s="669"/>
      <c r="L114" s="646"/>
      <c r="M114" s="595"/>
    </row>
    <row r="115" spans="2:13" s="163" customFormat="1" ht="20" customHeight="1">
      <c r="B115" s="81"/>
      <c r="C115" s="645"/>
      <c r="D115" s="692" t="s">
        <v>221</v>
      </c>
      <c r="E115" s="152" t="s">
        <v>212</v>
      </c>
      <c r="F115" s="140" t="s">
        <v>2</v>
      </c>
      <c r="G115" s="51">
        <v>7.0000000000000007E-2</v>
      </c>
      <c r="H115" s="51">
        <v>0.06</v>
      </c>
      <c r="I115" s="55">
        <v>0.06</v>
      </c>
      <c r="J115" s="55">
        <v>0.05</v>
      </c>
      <c r="K115" s="667" t="s">
        <v>22</v>
      </c>
      <c r="L115" s="644" t="s">
        <v>584</v>
      </c>
      <c r="M115" s="593"/>
    </row>
    <row r="116" spans="2:13" s="163" customFormat="1" ht="20" customHeight="1">
      <c r="B116" s="81"/>
      <c r="C116" s="645"/>
      <c r="D116" s="693"/>
      <c r="E116" s="153" t="s">
        <v>213</v>
      </c>
      <c r="F116" s="123" t="s">
        <v>2</v>
      </c>
      <c r="G116" s="28">
        <v>0.15</v>
      </c>
      <c r="H116" s="28">
        <v>0.2</v>
      </c>
      <c r="I116" s="56">
        <v>0.19</v>
      </c>
      <c r="J116" s="56">
        <v>0.18</v>
      </c>
      <c r="K116" s="668"/>
      <c r="L116" s="645"/>
      <c r="M116" s="594"/>
    </row>
    <row r="117" spans="2:13" s="163" customFormat="1" ht="20" customHeight="1">
      <c r="B117" s="81"/>
      <c r="C117" s="645"/>
      <c r="D117" s="693"/>
      <c r="E117" s="153" t="s">
        <v>214</v>
      </c>
      <c r="F117" s="123" t="s">
        <v>2</v>
      </c>
      <c r="G117" s="28">
        <v>9.81</v>
      </c>
      <c r="H117" s="28">
        <v>10.16</v>
      </c>
      <c r="I117" s="56">
        <v>10.01</v>
      </c>
      <c r="J117" s="56">
        <v>9.74</v>
      </c>
      <c r="K117" s="668"/>
      <c r="L117" s="645"/>
      <c r="M117" s="594"/>
    </row>
    <row r="118" spans="2:13" s="163" customFormat="1" ht="20" customHeight="1">
      <c r="B118" s="81"/>
      <c r="C118" s="645"/>
      <c r="D118" s="693"/>
      <c r="E118" s="128" t="s">
        <v>218</v>
      </c>
      <c r="F118" s="123" t="s">
        <v>2</v>
      </c>
      <c r="G118" s="28">
        <v>5.0599999999999996</v>
      </c>
      <c r="H118" s="28">
        <v>4.4800000000000004</v>
      </c>
      <c r="I118" s="56">
        <v>4.08</v>
      </c>
      <c r="J118" s="56">
        <v>3.84</v>
      </c>
      <c r="K118" s="668"/>
      <c r="L118" s="645"/>
      <c r="M118" s="594"/>
    </row>
    <row r="119" spans="2:13" s="163" customFormat="1" ht="20" customHeight="1">
      <c r="B119" s="81"/>
      <c r="C119" s="645"/>
      <c r="D119" s="693"/>
      <c r="E119" s="128" t="s">
        <v>255</v>
      </c>
      <c r="F119" s="123" t="s">
        <v>2</v>
      </c>
      <c r="G119" s="28">
        <v>33.32</v>
      </c>
      <c r="H119" s="28">
        <v>34.299999999999997</v>
      </c>
      <c r="I119" s="56">
        <v>35.090000000000003</v>
      </c>
      <c r="J119" s="56">
        <v>35.81</v>
      </c>
      <c r="K119" s="668"/>
      <c r="L119" s="645"/>
      <c r="M119" s="594"/>
    </row>
    <row r="120" spans="2:13" s="163" customFormat="1" ht="20" customHeight="1">
      <c r="B120" s="81"/>
      <c r="C120" s="645"/>
      <c r="D120" s="693"/>
      <c r="E120" s="153" t="s">
        <v>215</v>
      </c>
      <c r="F120" s="123" t="s">
        <v>2</v>
      </c>
      <c r="G120" s="28">
        <v>9.3699999999999992</v>
      </c>
      <c r="H120" s="28">
        <v>9.33</v>
      </c>
      <c r="I120" s="56">
        <v>9.56</v>
      </c>
      <c r="J120" s="56">
        <v>10</v>
      </c>
      <c r="K120" s="668"/>
      <c r="L120" s="645"/>
      <c r="M120" s="594"/>
    </row>
    <row r="121" spans="2:13" s="163" customFormat="1" ht="20" customHeight="1">
      <c r="B121" s="81"/>
      <c r="C121" s="645"/>
      <c r="D121" s="693"/>
      <c r="E121" s="153" t="s">
        <v>216</v>
      </c>
      <c r="F121" s="123" t="s">
        <v>2</v>
      </c>
      <c r="G121" s="39">
        <v>0</v>
      </c>
      <c r="H121" s="39">
        <v>0</v>
      </c>
      <c r="I121" s="39">
        <v>0</v>
      </c>
      <c r="J121" s="39">
        <v>0</v>
      </c>
      <c r="K121" s="668"/>
      <c r="L121" s="645"/>
      <c r="M121" s="594"/>
    </row>
    <row r="122" spans="2:13" s="163" customFormat="1" ht="20" customHeight="1">
      <c r="B122" s="81"/>
      <c r="C122" s="645"/>
      <c r="D122" s="694"/>
      <c r="E122" s="154" t="s">
        <v>217</v>
      </c>
      <c r="F122" s="137" t="s">
        <v>2</v>
      </c>
      <c r="G122" s="33">
        <v>0.01</v>
      </c>
      <c r="H122" s="33">
        <v>7.0000000000000007E-2</v>
      </c>
      <c r="I122" s="59">
        <v>0.08</v>
      </c>
      <c r="J122" s="59">
        <v>0.1</v>
      </c>
      <c r="K122" s="669"/>
      <c r="L122" s="646"/>
      <c r="M122" s="595"/>
    </row>
    <row r="123" spans="2:13" s="163" customFormat="1" ht="20" customHeight="1">
      <c r="B123" s="81"/>
      <c r="C123" s="645"/>
      <c r="D123" s="692" t="s">
        <v>222</v>
      </c>
      <c r="E123" s="152" t="s">
        <v>212</v>
      </c>
      <c r="F123" s="140" t="s">
        <v>2</v>
      </c>
      <c r="G123" s="51">
        <v>0.11</v>
      </c>
      <c r="H123" s="51">
        <v>0.1</v>
      </c>
      <c r="I123" s="55">
        <v>0.12</v>
      </c>
      <c r="J123" s="55">
        <v>0.12</v>
      </c>
      <c r="K123" s="667" t="s">
        <v>22</v>
      </c>
      <c r="L123" s="644" t="s">
        <v>584</v>
      </c>
      <c r="M123" s="593"/>
    </row>
    <row r="124" spans="2:13" s="163" customFormat="1" ht="20" customHeight="1">
      <c r="B124" s="81"/>
      <c r="C124" s="645"/>
      <c r="D124" s="693"/>
      <c r="E124" s="153" t="s">
        <v>213</v>
      </c>
      <c r="F124" s="123" t="s">
        <v>2</v>
      </c>
      <c r="G124" s="28">
        <v>0.06</v>
      </c>
      <c r="H124" s="28">
        <v>0.06</v>
      </c>
      <c r="I124" s="56">
        <v>0.06</v>
      </c>
      <c r="J124" s="56">
        <v>7.0000000000000007E-2</v>
      </c>
      <c r="K124" s="668"/>
      <c r="L124" s="645"/>
      <c r="M124" s="594"/>
    </row>
    <row r="125" spans="2:13" s="163" customFormat="1" ht="20" customHeight="1">
      <c r="B125" s="81"/>
      <c r="C125" s="645"/>
      <c r="D125" s="693"/>
      <c r="E125" s="153" t="s">
        <v>214</v>
      </c>
      <c r="F125" s="123" t="s">
        <v>2</v>
      </c>
      <c r="G125" s="28">
        <v>1.68</v>
      </c>
      <c r="H125" s="28">
        <v>1.86</v>
      </c>
      <c r="I125" s="56">
        <v>1.96</v>
      </c>
      <c r="J125" s="56">
        <v>2.0299999999999998</v>
      </c>
      <c r="K125" s="668"/>
      <c r="L125" s="645"/>
      <c r="M125" s="594"/>
    </row>
    <row r="126" spans="2:13" s="163" customFormat="1" ht="20" customHeight="1">
      <c r="B126" s="81"/>
      <c r="C126" s="645"/>
      <c r="D126" s="693"/>
      <c r="E126" s="128" t="s">
        <v>218</v>
      </c>
      <c r="F126" s="123" t="s">
        <v>2</v>
      </c>
      <c r="G126" s="28">
        <v>1.37</v>
      </c>
      <c r="H126" s="28">
        <v>1.45</v>
      </c>
      <c r="I126" s="56">
        <v>1.54</v>
      </c>
      <c r="J126" s="56">
        <v>1.6</v>
      </c>
      <c r="K126" s="668"/>
      <c r="L126" s="645"/>
      <c r="M126" s="594"/>
    </row>
    <row r="127" spans="2:13" s="163" customFormat="1" ht="20" customHeight="1">
      <c r="B127" s="81"/>
      <c r="C127" s="645"/>
      <c r="D127" s="693"/>
      <c r="E127" s="128" t="s">
        <v>255</v>
      </c>
      <c r="F127" s="123" t="s">
        <v>2</v>
      </c>
      <c r="G127" s="28">
        <v>2.97</v>
      </c>
      <c r="H127" s="28">
        <v>3.49</v>
      </c>
      <c r="I127" s="56">
        <v>3.73</v>
      </c>
      <c r="J127" s="56">
        <v>3.91</v>
      </c>
      <c r="K127" s="668"/>
      <c r="L127" s="645"/>
      <c r="M127" s="594"/>
    </row>
    <row r="128" spans="2:13" s="163" customFormat="1" ht="20" customHeight="1">
      <c r="B128" s="81"/>
      <c r="C128" s="645"/>
      <c r="D128" s="693"/>
      <c r="E128" s="153" t="s">
        <v>215</v>
      </c>
      <c r="F128" s="123" t="s">
        <v>2</v>
      </c>
      <c r="G128" s="28">
        <v>1.73</v>
      </c>
      <c r="H128" s="28">
        <v>1.91</v>
      </c>
      <c r="I128" s="56">
        <v>2</v>
      </c>
      <c r="J128" s="56">
        <v>2.0499999999999998</v>
      </c>
      <c r="K128" s="668"/>
      <c r="L128" s="645"/>
      <c r="M128" s="594"/>
    </row>
    <row r="129" spans="2:33" s="163" customFormat="1" ht="20" customHeight="1">
      <c r="B129" s="81"/>
      <c r="C129" s="645"/>
      <c r="D129" s="693"/>
      <c r="E129" s="153" t="s">
        <v>216</v>
      </c>
      <c r="F129" s="123" t="s">
        <v>2</v>
      </c>
      <c r="G129" s="39">
        <v>0</v>
      </c>
      <c r="H129" s="39">
        <v>0</v>
      </c>
      <c r="I129" s="39">
        <v>0</v>
      </c>
      <c r="J129" s="39">
        <v>0</v>
      </c>
      <c r="K129" s="668"/>
      <c r="L129" s="645"/>
      <c r="M129" s="594"/>
      <c r="N129" s="326"/>
      <c r="O129" s="326"/>
      <c r="P129" s="326"/>
      <c r="Q129" s="326"/>
    </row>
    <row r="130" spans="2:33" s="163" customFormat="1" ht="20" customHeight="1">
      <c r="B130" s="81"/>
      <c r="C130" s="645"/>
      <c r="D130" s="694"/>
      <c r="E130" s="154" t="s">
        <v>217</v>
      </c>
      <c r="F130" s="137" t="s">
        <v>2</v>
      </c>
      <c r="G130" s="39">
        <v>0</v>
      </c>
      <c r="H130" s="39">
        <v>0</v>
      </c>
      <c r="I130" s="39">
        <v>0</v>
      </c>
      <c r="J130" s="39">
        <v>0</v>
      </c>
      <c r="K130" s="669"/>
      <c r="L130" s="646"/>
      <c r="M130" s="595"/>
      <c r="N130" s="327"/>
      <c r="O130" s="12"/>
      <c r="P130" s="12"/>
      <c r="Q130" s="12"/>
    </row>
    <row r="131" spans="2:33" s="163" customFormat="1" ht="20" customHeight="1">
      <c r="B131" s="81"/>
      <c r="C131" s="645"/>
      <c r="D131" s="679" t="s">
        <v>223</v>
      </c>
      <c r="E131" s="152" t="s">
        <v>224</v>
      </c>
      <c r="F131" s="140" t="s">
        <v>2</v>
      </c>
      <c r="G131" s="51">
        <v>71.28</v>
      </c>
      <c r="H131" s="51">
        <v>70.45</v>
      </c>
      <c r="I131" s="51">
        <v>69.760000000000005</v>
      </c>
      <c r="J131" s="52">
        <v>68.92</v>
      </c>
      <c r="K131" s="667" t="s">
        <v>18</v>
      </c>
      <c r="L131" s="644" t="s">
        <v>584</v>
      </c>
      <c r="M131" s="593"/>
    </row>
    <row r="132" spans="2:33" s="163" customFormat="1" ht="20" customHeight="1">
      <c r="B132" s="81"/>
      <c r="C132" s="645"/>
      <c r="D132" s="699"/>
      <c r="E132" s="153" t="s">
        <v>225</v>
      </c>
      <c r="F132" s="123" t="s">
        <v>2</v>
      </c>
      <c r="G132" s="28">
        <v>26.51</v>
      </c>
      <c r="H132" s="28">
        <v>27.46</v>
      </c>
      <c r="I132" s="28">
        <v>28.19</v>
      </c>
      <c r="J132" s="39">
        <v>29.01</v>
      </c>
      <c r="K132" s="668"/>
      <c r="L132" s="645"/>
      <c r="M132" s="594"/>
    </row>
    <row r="133" spans="2:33" s="163" customFormat="1" ht="20" customHeight="1">
      <c r="B133" s="81"/>
      <c r="C133" s="645"/>
      <c r="D133" s="699"/>
      <c r="E133" s="153" t="s">
        <v>226</v>
      </c>
      <c r="F133" s="123" t="s">
        <v>2</v>
      </c>
      <c r="G133" s="28">
        <v>1.51</v>
      </c>
      <c r="H133" s="28">
        <v>1.37</v>
      </c>
      <c r="I133" s="28">
        <v>1.25</v>
      </c>
      <c r="J133" s="39">
        <v>1.31</v>
      </c>
      <c r="K133" s="668"/>
      <c r="L133" s="645"/>
      <c r="M133" s="594"/>
    </row>
    <row r="134" spans="2:33" s="163" customFormat="1" ht="20" customHeight="1">
      <c r="B134" s="81"/>
      <c r="C134" s="645"/>
      <c r="D134" s="699"/>
      <c r="E134" s="153" t="s">
        <v>227</v>
      </c>
      <c r="F134" s="123" t="s">
        <v>2</v>
      </c>
      <c r="G134" s="28">
        <v>0.15</v>
      </c>
      <c r="H134" s="28">
        <v>0.14000000000000001</v>
      </c>
      <c r="I134" s="39">
        <v>0.14000000000000001</v>
      </c>
      <c r="J134" s="39">
        <v>0.14000000000000001</v>
      </c>
      <c r="K134" s="668"/>
      <c r="L134" s="645"/>
      <c r="M134" s="594"/>
    </row>
    <row r="135" spans="2:33" s="163" customFormat="1" ht="20" customHeight="1">
      <c r="B135" s="81"/>
      <c r="C135" s="645"/>
      <c r="D135" s="680"/>
      <c r="E135" s="154" t="s">
        <v>228</v>
      </c>
      <c r="F135" s="137" t="s">
        <v>2</v>
      </c>
      <c r="G135" s="33">
        <v>0.55000000000000004</v>
      </c>
      <c r="H135" s="33">
        <v>0.57999999999999996</v>
      </c>
      <c r="I135" s="33">
        <v>0.66</v>
      </c>
      <c r="J135" s="33">
        <v>0.62</v>
      </c>
      <c r="K135" s="669"/>
      <c r="L135" s="646"/>
      <c r="M135" s="595"/>
    </row>
    <row r="136" spans="2:33" s="163" customFormat="1" ht="20" customHeight="1">
      <c r="B136" s="81"/>
      <c r="C136" s="645"/>
      <c r="D136" s="679" t="s">
        <v>229</v>
      </c>
      <c r="E136" s="152" t="s">
        <v>212</v>
      </c>
      <c r="F136" s="140" t="s">
        <v>2</v>
      </c>
      <c r="G136" s="51">
        <v>0.01</v>
      </c>
      <c r="H136" s="51">
        <v>8.0000000000000002E-3</v>
      </c>
      <c r="I136" s="52">
        <v>0.01</v>
      </c>
      <c r="J136" s="52">
        <v>0.01</v>
      </c>
      <c r="K136" s="667" t="s">
        <v>22</v>
      </c>
      <c r="L136" s="644" t="s">
        <v>585</v>
      </c>
      <c r="M136" s="593"/>
    </row>
    <row r="137" spans="2:33" s="163" customFormat="1" ht="20" customHeight="1">
      <c r="B137" s="81"/>
      <c r="C137" s="645"/>
      <c r="D137" s="699"/>
      <c r="E137" s="153" t="s">
        <v>213</v>
      </c>
      <c r="F137" s="123" t="s">
        <v>2</v>
      </c>
      <c r="G137" s="28">
        <v>1.0999999999999999E-2</v>
      </c>
      <c r="H137" s="28">
        <v>1.9E-2</v>
      </c>
      <c r="I137" s="39">
        <v>0.02</v>
      </c>
      <c r="J137" s="39">
        <v>0.01</v>
      </c>
      <c r="K137" s="668"/>
      <c r="L137" s="645"/>
      <c r="M137" s="594"/>
    </row>
    <row r="138" spans="2:33" s="163" customFormat="1" ht="20" customHeight="1">
      <c r="B138" s="81"/>
      <c r="C138" s="645"/>
      <c r="D138" s="699"/>
      <c r="E138" s="153" t="s">
        <v>214</v>
      </c>
      <c r="F138" s="123" t="s">
        <v>2</v>
      </c>
      <c r="G138" s="28">
        <v>2.64</v>
      </c>
      <c r="H138" s="28">
        <v>2.77</v>
      </c>
      <c r="I138" s="39">
        <v>2.81</v>
      </c>
      <c r="J138" s="39">
        <v>2.85</v>
      </c>
      <c r="K138" s="668"/>
      <c r="L138" s="645"/>
      <c r="M138" s="594"/>
    </row>
    <row r="139" spans="2:33" s="163" customFormat="1" ht="20" customHeight="1">
      <c r="B139" s="81"/>
      <c r="C139" s="645"/>
      <c r="D139" s="699"/>
      <c r="E139" s="128" t="s">
        <v>218</v>
      </c>
      <c r="F139" s="123" t="s">
        <v>2</v>
      </c>
      <c r="G139" s="28">
        <v>2.2000000000000002</v>
      </c>
      <c r="H139" s="28">
        <v>2.09</v>
      </c>
      <c r="I139" s="39">
        <v>2.0299999999999998</v>
      </c>
      <c r="J139" s="39">
        <v>1.94</v>
      </c>
      <c r="K139" s="668"/>
      <c r="L139" s="645"/>
      <c r="M139" s="594"/>
    </row>
    <row r="140" spans="2:33" s="163" customFormat="1" ht="20" customHeight="1">
      <c r="B140" s="81"/>
      <c r="C140" s="645"/>
      <c r="D140" s="699"/>
      <c r="E140" s="128" t="s">
        <v>255</v>
      </c>
      <c r="F140" s="123" t="s">
        <v>2</v>
      </c>
      <c r="G140" s="28">
        <v>10.54</v>
      </c>
      <c r="H140" s="28">
        <v>11.43</v>
      </c>
      <c r="I140" s="39">
        <v>12.36</v>
      </c>
      <c r="J140" s="39">
        <v>13.08</v>
      </c>
      <c r="K140" s="668"/>
      <c r="L140" s="645"/>
      <c r="M140" s="594"/>
    </row>
    <row r="141" spans="2:33" s="163" customFormat="1" ht="20" customHeight="1">
      <c r="B141" s="81"/>
      <c r="C141" s="645"/>
      <c r="D141" s="699"/>
      <c r="E141" s="153" t="s">
        <v>215</v>
      </c>
      <c r="F141" s="123" t="s">
        <v>2</v>
      </c>
      <c r="G141" s="28">
        <v>10.58</v>
      </c>
      <c r="H141" s="28">
        <v>10.050000000000001</v>
      </c>
      <c r="I141" s="39">
        <v>10.06</v>
      </c>
      <c r="J141" s="39">
        <v>10</v>
      </c>
      <c r="K141" s="668"/>
      <c r="L141" s="645"/>
      <c r="M141" s="594"/>
    </row>
    <row r="142" spans="2:33" s="163" customFormat="1" ht="20" customHeight="1">
      <c r="B142" s="81"/>
      <c r="C142" s="645"/>
      <c r="D142" s="699"/>
      <c r="E142" s="153" t="s">
        <v>216</v>
      </c>
      <c r="F142" s="123" t="s">
        <v>2</v>
      </c>
      <c r="G142" s="28">
        <v>0.255</v>
      </c>
      <c r="H142" s="28">
        <v>0.39500000000000002</v>
      </c>
      <c r="I142" s="39">
        <v>0.19</v>
      </c>
      <c r="J142" s="39">
        <v>0.21</v>
      </c>
      <c r="K142" s="668"/>
      <c r="L142" s="645"/>
      <c r="M142" s="594"/>
    </row>
    <row r="143" spans="2:33" s="163" customFormat="1" ht="20" customHeight="1">
      <c r="B143" s="81"/>
      <c r="C143" s="645"/>
      <c r="D143" s="680"/>
      <c r="E143" s="154" t="s">
        <v>217</v>
      </c>
      <c r="F143" s="137" t="s">
        <v>2</v>
      </c>
      <c r="G143" s="33">
        <v>0.28000000000000003</v>
      </c>
      <c r="H143" s="33">
        <v>0.7</v>
      </c>
      <c r="I143" s="17">
        <v>0.72</v>
      </c>
      <c r="J143" s="17">
        <v>0.91</v>
      </c>
      <c r="K143" s="669"/>
      <c r="L143" s="646"/>
      <c r="M143" s="595"/>
      <c r="N143" s="686"/>
      <c r="O143" s="686"/>
      <c r="P143" s="686"/>
      <c r="Q143" s="686"/>
      <c r="R143" s="686"/>
      <c r="S143" s="686"/>
      <c r="T143" s="686"/>
      <c r="U143" s="686"/>
      <c r="V143" s="686"/>
      <c r="W143" s="686"/>
      <c r="X143" s="686"/>
      <c r="Y143" s="686"/>
      <c r="Z143" s="686"/>
      <c r="AA143" s="686"/>
      <c r="AB143" s="686"/>
      <c r="AC143" s="686"/>
      <c r="AD143" s="686"/>
      <c r="AE143" s="686"/>
      <c r="AF143" s="686"/>
      <c r="AG143" s="686"/>
    </row>
    <row r="144" spans="2:33" s="163" customFormat="1" ht="20" customHeight="1">
      <c r="B144" s="81"/>
      <c r="C144" s="645"/>
      <c r="D144" s="692" t="s">
        <v>230</v>
      </c>
      <c r="E144" s="152" t="s">
        <v>212</v>
      </c>
      <c r="F144" s="140" t="s">
        <v>2</v>
      </c>
      <c r="G144" s="39">
        <v>0</v>
      </c>
      <c r="H144" s="39">
        <v>0</v>
      </c>
      <c r="I144" s="39">
        <v>0</v>
      </c>
      <c r="J144" s="39">
        <v>0</v>
      </c>
      <c r="K144" s="667" t="s">
        <v>22</v>
      </c>
      <c r="L144" s="644" t="s">
        <v>586</v>
      </c>
      <c r="M144" s="593"/>
      <c r="N144" s="144"/>
      <c r="O144" s="144"/>
      <c r="P144" s="144"/>
      <c r="Q144" s="144"/>
      <c r="R144" s="144"/>
      <c r="S144" s="144"/>
      <c r="T144" s="144"/>
      <c r="U144" s="144"/>
      <c r="V144" s="144"/>
      <c r="W144" s="144"/>
      <c r="X144" s="144"/>
      <c r="Y144" s="144"/>
      <c r="Z144" s="144"/>
      <c r="AA144" s="144"/>
      <c r="AB144" s="144"/>
      <c r="AC144" s="144"/>
      <c r="AD144" s="144"/>
      <c r="AE144" s="144"/>
      <c r="AF144" s="144"/>
      <c r="AG144" s="144"/>
    </row>
    <row r="145" spans="2:33" s="163" customFormat="1" ht="20" customHeight="1">
      <c r="B145" s="81"/>
      <c r="C145" s="645"/>
      <c r="D145" s="693"/>
      <c r="E145" s="153" t="s">
        <v>213</v>
      </c>
      <c r="F145" s="123" t="s">
        <v>2</v>
      </c>
      <c r="G145" s="39">
        <v>0</v>
      </c>
      <c r="H145" s="39">
        <v>0</v>
      </c>
      <c r="I145" s="39">
        <v>0</v>
      </c>
      <c r="J145" s="39">
        <v>0</v>
      </c>
      <c r="K145" s="668"/>
      <c r="L145" s="645"/>
      <c r="M145" s="594"/>
      <c r="N145" s="3"/>
      <c r="O145" s="3"/>
      <c r="P145" s="3"/>
      <c r="Q145" s="3"/>
      <c r="R145" s="3"/>
      <c r="S145" s="3"/>
      <c r="T145" s="3"/>
      <c r="U145" s="3"/>
      <c r="V145" s="3"/>
      <c r="W145" s="3"/>
      <c r="X145" s="3"/>
      <c r="Y145" s="3"/>
      <c r="Z145" s="3"/>
      <c r="AA145" s="3"/>
      <c r="AB145" s="3"/>
      <c r="AC145" s="3"/>
      <c r="AD145" s="3"/>
      <c r="AE145" s="3"/>
      <c r="AF145" s="3"/>
      <c r="AG145" s="3"/>
    </row>
    <row r="146" spans="2:33" s="163" customFormat="1" ht="20" customHeight="1">
      <c r="B146" s="81"/>
      <c r="C146" s="645"/>
      <c r="D146" s="693"/>
      <c r="E146" s="153" t="s">
        <v>214</v>
      </c>
      <c r="F146" s="123" t="s">
        <v>2</v>
      </c>
      <c r="G146" s="46">
        <v>0.02</v>
      </c>
      <c r="H146" s="46">
        <v>0.02</v>
      </c>
      <c r="I146" s="46">
        <v>0.02</v>
      </c>
      <c r="J146" s="46">
        <v>0.02</v>
      </c>
      <c r="K146" s="668"/>
      <c r="L146" s="645"/>
      <c r="M146" s="594"/>
      <c r="N146" s="3"/>
      <c r="O146" s="3"/>
      <c r="P146" s="3"/>
      <c r="Q146" s="3"/>
      <c r="R146" s="3"/>
      <c r="S146" s="3"/>
      <c r="T146" s="3"/>
      <c r="U146" s="3"/>
      <c r="V146" s="3"/>
      <c r="W146" s="3"/>
      <c r="X146" s="3"/>
      <c r="Y146" s="3"/>
      <c r="Z146" s="3"/>
      <c r="AA146" s="3"/>
      <c r="AB146" s="3"/>
      <c r="AC146" s="3"/>
      <c r="AD146" s="3"/>
      <c r="AE146" s="3"/>
      <c r="AF146" s="3"/>
      <c r="AG146" s="3"/>
    </row>
    <row r="147" spans="2:33" s="163" customFormat="1" ht="20" customHeight="1">
      <c r="B147" s="81"/>
      <c r="C147" s="645"/>
      <c r="D147" s="693"/>
      <c r="E147" s="128" t="s">
        <v>218</v>
      </c>
      <c r="F147" s="123" t="s">
        <v>2</v>
      </c>
      <c r="G147" s="46">
        <v>0.01</v>
      </c>
      <c r="H147" s="46">
        <v>0.01</v>
      </c>
      <c r="I147" s="46">
        <v>0.01</v>
      </c>
      <c r="J147" s="46">
        <v>0.01</v>
      </c>
      <c r="K147" s="668"/>
      <c r="L147" s="645"/>
      <c r="M147" s="594"/>
      <c r="N147" s="3"/>
      <c r="O147" s="3"/>
      <c r="P147" s="3"/>
      <c r="Q147" s="3"/>
      <c r="R147" s="3"/>
      <c r="S147" s="3"/>
      <c r="T147" s="3"/>
      <c r="U147" s="3"/>
      <c r="V147" s="3"/>
      <c r="W147" s="3"/>
      <c r="X147" s="3"/>
      <c r="Y147" s="3"/>
      <c r="Z147" s="3"/>
      <c r="AA147" s="3"/>
      <c r="AB147" s="3"/>
      <c r="AC147" s="3"/>
      <c r="AD147" s="3"/>
      <c r="AE147" s="3"/>
      <c r="AF147" s="3"/>
      <c r="AG147" s="3"/>
    </row>
    <row r="148" spans="2:33" s="163" customFormat="1" ht="20" customHeight="1">
      <c r="B148" s="81"/>
      <c r="C148" s="645"/>
      <c r="D148" s="693"/>
      <c r="E148" s="128" t="s">
        <v>255</v>
      </c>
      <c r="F148" s="123" t="s">
        <v>2</v>
      </c>
      <c r="G148" s="46">
        <v>7.0000000000000007E-2</v>
      </c>
      <c r="H148" s="46">
        <v>7.0000000000000007E-2</v>
      </c>
      <c r="I148" s="46">
        <v>7.0000000000000007E-2</v>
      </c>
      <c r="J148" s="46">
        <v>7.0000000000000007E-2</v>
      </c>
      <c r="K148" s="668"/>
      <c r="L148" s="645"/>
      <c r="M148" s="594"/>
      <c r="N148" s="3"/>
      <c r="O148" s="3"/>
      <c r="P148" s="3"/>
      <c r="Q148" s="3"/>
      <c r="R148" s="3"/>
      <c r="S148" s="3"/>
      <c r="T148" s="3"/>
      <c r="U148" s="3"/>
      <c r="V148" s="3"/>
      <c r="W148" s="3"/>
      <c r="X148" s="3"/>
      <c r="Y148" s="3"/>
      <c r="Z148" s="3"/>
      <c r="AA148" s="3"/>
      <c r="AB148" s="3"/>
      <c r="AC148" s="3"/>
      <c r="AD148" s="3"/>
      <c r="AE148" s="3"/>
      <c r="AF148" s="3"/>
      <c r="AG148" s="3"/>
    </row>
    <row r="149" spans="2:33" s="163" customFormat="1" ht="20" customHeight="1">
      <c r="B149" s="81"/>
      <c r="C149" s="645"/>
      <c r="D149" s="693"/>
      <c r="E149" s="153" t="s">
        <v>215</v>
      </c>
      <c r="F149" s="123" t="s">
        <v>2</v>
      </c>
      <c r="G149" s="46">
        <v>0.05</v>
      </c>
      <c r="H149" s="46">
        <v>0.04</v>
      </c>
      <c r="I149" s="46">
        <v>0.04</v>
      </c>
      <c r="J149" s="46">
        <v>0.05</v>
      </c>
      <c r="K149" s="668"/>
      <c r="L149" s="645"/>
      <c r="M149" s="594"/>
      <c r="N149" s="3"/>
      <c r="O149" s="3"/>
      <c r="P149" s="3"/>
      <c r="Q149" s="3"/>
      <c r="R149" s="3"/>
      <c r="S149" s="3"/>
      <c r="T149" s="3"/>
      <c r="U149" s="3"/>
      <c r="V149" s="3"/>
      <c r="W149" s="3"/>
      <c r="X149" s="3"/>
      <c r="Y149" s="3"/>
      <c r="Z149" s="3"/>
      <c r="AA149" s="3"/>
      <c r="AB149" s="3"/>
      <c r="AC149" s="3"/>
      <c r="AD149" s="3"/>
      <c r="AE149" s="3"/>
      <c r="AF149" s="3"/>
      <c r="AG149" s="3"/>
    </row>
    <row r="150" spans="2:33" s="163" customFormat="1" ht="20" customHeight="1">
      <c r="B150" s="81"/>
      <c r="C150" s="645"/>
      <c r="D150" s="693"/>
      <c r="E150" s="153" t="s">
        <v>216</v>
      </c>
      <c r="F150" s="123" t="s">
        <v>2</v>
      </c>
      <c r="G150" s="46" t="s">
        <v>6</v>
      </c>
      <c r="H150" s="46" t="s">
        <v>6</v>
      </c>
      <c r="I150" s="46" t="s">
        <v>6</v>
      </c>
      <c r="J150" s="46">
        <v>1.1333499557993499E-5</v>
      </c>
      <c r="K150" s="668"/>
      <c r="L150" s="645"/>
      <c r="M150" s="594"/>
      <c r="N150" s="3"/>
      <c r="O150" s="3"/>
      <c r="P150" s="3"/>
      <c r="Q150" s="3"/>
      <c r="R150" s="3"/>
      <c r="S150" s="3"/>
      <c r="T150" s="3"/>
      <c r="U150" s="3"/>
      <c r="V150" s="3"/>
      <c r="W150" s="3"/>
      <c r="X150" s="3"/>
      <c r="Y150" s="3"/>
      <c r="Z150" s="3"/>
      <c r="AA150" s="3"/>
      <c r="AB150" s="3"/>
      <c r="AC150" s="3"/>
      <c r="AD150" s="3"/>
      <c r="AE150" s="3"/>
      <c r="AF150" s="3"/>
      <c r="AG150" s="3"/>
    </row>
    <row r="151" spans="2:33" s="163" customFormat="1" ht="20" customHeight="1">
      <c r="B151" s="81"/>
      <c r="C151" s="645"/>
      <c r="D151" s="694"/>
      <c r="E151" s="154" t="s">
        <v>217</v>
      </c>
      <c r="F151" s="137" t="s">
        <v>2</v>
      </c>
      <c r="G151" s="17">
        <v>0</v>
      </c>
      <c r="H151" s="17">
        <v>0</v>
      </c>
      <c r="I151" s="17">
        <v>0.01</v>
      </c>
      <c r="J151" s="17">
        <v>4.5333998231974099E-5</v>
      </c>
      <c r="K151" s="669"/>
      <c r="L151" s="646"/>
      <c r="M151" s="595"/>
      <c r="N151" s="3"/>
      <c r="O151" s="3"/>
      <c r="P151" s="3"/>
      <c r="Q151" s="3"/>
      <c r="R151" s="3"/>
      <c r="S151" s="3"/>
      <c r="T151" s="3"/>
      <c r="U151" s="3"/>
      <c r="V151" s="3"/>
      <c r="W151" s="3"/>
      <c r="X151" s="3"/>
      <c r="Y151" s="3"/>
      <c r="Z151" s="3"/>
      <c r="AA151" s="3"/>
      <c r="AB151" s="3"/>
      <c r="AC151" s="3"/>
      <c r="AD151" s="3"/>
      <c r="AE151" s="3"/>
      <c r="AF151" s="3"/>
      <c r="AG151" s="3"/>
    </row>
    <row r="152" spans="2:33" s="163" customFormat="1" ht="20" customHeight="1">
      <c r="B152" s="81"/>
      <c r="C152" s="645"/>
      <c r="D152" s="692" t="s">
        <v>231</v>
      </c>
      <c r="E152" s="152" t="s">
        <v>212</v>
      </c>
      <c r="F152" s="140" t="s">
        <v>2</v>
      </c>
      <c r="G152" s="16">
        <v>0</v>
      </c>
      <c r="H152" s="16">
        <v>0</v>
      </c>
      <c r="I152" s="16">
        <v>0</v>
      </c>
      <c r="J152" s="16">
        <v>3.4000498673980601E-5</v>
      </c>
      <c r="K152" s="667" t="s">
        <v>22</v>
      </c>
      <c r="L152" s="644" t="s">
        <v>584</v>
      </c>
      <c r="M152" s="593"/>
      <c r="N152" s="3"/>
      <c r="O152" s="3"/>
      <c r="P152" s="3"/>
      <c r="Q152" s="3"/>
      <c r="R152" s="3"/>
      <c r="S152" s="3"/>
      <c r="T152" s="3"/>
      <c r="U152" s="3"/>
      <c r="V152" s="3"/>
      <c r="W152" s="3"/>
      <c r="X152" s="3"/>
      <c r="Y152" s="3"/>
      <c r="Z152" s="3"/>
      <c r="AA152" s="3"/>
      <c r="AB152" s="3"/>
      <c r="AC152" s="3"/>
      <c r="AD152" s="3"/>
      <c r="AE152" s="3"/>
      <c r="AF152" s="3"/>
      <c r="AG152" s="3"/>
    </row>
    <row r="153" spans="2:33" s="163" customFormat="1" ht="20" customHeight="1">
      <c r="B153" s="81"/>
      <c r="C153" s="645"/>
      <c r="D153" s="693"/>
      <c r="E153" s="153" t="s">
        <v>213</v>
      </c>
      <c r="F153" s="123" t="s">
        <v>2</v>
      </c>
      <c r="G153" s="28">
        <v>7.0000000000000001E-3</v>
      </c>
      <c r="H153" s="28">
        <v>8.0000000000000002E-3</v>
      </c>
      <c r="I153" s="28">
        <v>0.01</v>
      </c>
      <c r="J153" s="39">
        <v>5.6667497789967603E-5</v>
      </c>
      <c r="K153" s="668"/>
      <c r="L153" s="645"/>
      <c r="M153" s="594"/>
      <c r="N153" s="3"/>
      <c r="O153" s="3"/>
      <c r="P153" s="3"/>
      <c r="Q153" s="3"/>
      <c r="R153" s="3"/>
      <c r="S153" s="3"/>
      <c r="T153" s="3"/>
      <c r="U153" s="3"/>
      <c r="V153" s="3"/>
      <c r="W153" s="3"/>
      <c r="X153" s="3"/>
      <c r="Y153" s="3"/>
      <c r="Z153" s="3"/>
      <c r="AA153" s="3"/>
      <c r="AB153" s="3"/>
      <c r="AC153" s="3"/>
      <c r="AD153" s="3"/>
      <c r="AE153" s="3"/>
      <c r="AF153" s="3"/>
      <c r="AG153" s="3"/>
    </row>
    <row r="154" spans="2:33" s="163" customFormat="1" ht="20" customHeight="1">
      <c r="B154" s="81"/>
      <c r="C154" s="645"/>
      <c r="D154" s="693"/>
      <c r="E154" s="153" t="s">
        <v>214</v>
      </c>
      <c r="F154" s="123" t="s">
        <v>2</v>
      </c>
      <c r="G154" s="28">
        <v>0.24</v>
      </c>
      <c r="H154" s="28">
        <v>0.24</v>
      </c>
      <c r="I154" s="39">
        <v>0.22</v>
      </c>
      <c r="J154" s="39">
        <v>0.23</v>
      </c>
      <c r="K154" s="668"/>
      <c r="L154" s="645"/>
      <c r="M154" s="594"/>
    </row>
    <row r="155" spans="2:33" s="163" customFormat="1" ht="20" customHeight="1">
      <c r="B155" s="81"/>
      <c r="C155" s="645"/>
      <c r="D155" s="693"/>
      <c r="E155" s="128" t="s">
        <v>218</v>
      </c>
      <c r="F155" s="123" t="s">
        <v>2</v>
      </c>
      <c r="G155" s="28">
        <v>0.12</v>
      </c>
      <c r="H155" s="28">
        <v>0.1</v>
      </c>
      <c r="I155" s="39">
        <v>0.1</v>
      </c>
      <c r="J155" s="39">
        <v>0.1</v>
      </c>
      <c r="K155" s="668"/>
      <c r="L155" s="645"/>
      <c r="M155" s="594"/>
    </row>
    <row r="156" spans="2:33" s="163" customFormat="1" ht="20" customHeight="1">
      <c r="B156" s="81"/>
      <c r="C156" s="645"/>
      <c r="D156" s="693"/>
      <c r="E156" s="128" t="s">
        <v>255</v>
      </c>
      <c r="F156" s="123" t="s">
        <v>2</v>
      </c>
      <c r="G156" s="28">
        <v>0.78</v>
      </c>
      <c r="H156" s="28">
        <v>0.75</v>
      </c>
      <c r="I156" s="39">
        <v>0.73</v>
      </c>
      <c r="J156" s="39">
        <v>0.76</v>
      </c>
      <c r="K156" s="668"/>
      <c r="L156" s="645"/>
      <c r="M156" s="594"/>
    </row>
    <row r="157" spans="2:33" s="163" customFormat="1" ht="20" customHeight="1">
      <c r="B157" s="81"/>
      <c r="C157" s="645"/>
      <c r="D157" s="693"/>
      <c r="E157" s="153" t="s">
        <v>215</v>
      </c>
      <c r="F157" s="123" t="s">
        <v>2</v>
      </c>
      <c r="G157" s="28">
        <v>0.34</v>
      </c>
      <c r="H157" s="28">
        <v>0.26</v>
      </c>
      <c r="I157" s="39">
        <v>0.19</v>
      </c>
      <c r="J157" s="39">
        <v>0.19</v>
      </c>
      <c r="K157" s="668"/>
      <c r="L157" s="645"/>
      <c r="M157" s="594"/>
    </row>
    <row r="158" spans="2:33" s="163" customFormat="1" ht="20" customHeight="1">
      <c r="B158" s="81"/>
      <c r="C158" s="645"/>
      <c r="D158" s="693"/>
      <c r="E158" s="153" t="s">
        <v>216</v>
      </c>
      <c r="F158" s="123" t="s">
        <v>2</v>
      </c>
      <c r="G158" s="28">
        <v>6.0000000000000001E-3</v>
      </c>
      <c r="H158" s="39">
        <v>0</v>
      </c>
      <c r="I158" s="39">
        <v>0</v>
      </c>
      <c r="J158" s="39">
        <v>3.4000498673980601E-5</v>
      </c>
      <c r="K158" s="668"/>
      <c r="L158" s="645"/>
      <c r="M158" s="594"/>
    </row>
    <row r="159" spans="2:33" s="163" customFormat="1" ht="20" customHeight="1">
      <c r="B159" s="81"/>
      <c r="C159" s="645"/>
      <c r="D159" s="694"/>
      <c r="E159" s="154" t="s">
        <v>217</v>
      </c>
      <c r="F159" s="137" t="s">
        <v>2</v>
      </c>
      <c r="G159" s="33">
        <v>0.02</v>
      </c>
      <c r="H159" s="39">
        <v>0</v>
      </c>
      <c r="I159" s="39">
        <v>0</v>
      </c>
      <c r="J159" s="39">
        <v>0.02</v>
      </c>
      <c r="K159" s="669"/>
      <c r="L159" s="646"/>
      <c r="M159" s="595"/>
    </row>
    <row r="160" spans="2:33" s="163" customFormat="1" ht="40" customHeight="1">
      <c r="B160" s="81"/>
      <c r="C160" s="645"/>
      <c r="D160" s="288" t="s">
        <v>232</v>
      </c>
      <c r="E160" s="99" t="s">
        <v>233</v>
      </c>
      <c r="F160" s="15" t="s">
        <v>2</v>
      </c>
      <c r="G160" s="43">
        <v>4.6900000000000004</v>
      </c>
      <c r="H160" s="43">
        <v>4.76</v>
      </c>
      <c r="I160" s="44">
        <v>4.59</v>
      </c>
      <c r="J160" s="44">
        <v>4.71</v>
      </c>
      <c r="K160" s="328" t="s">
        <v>22</v>
      </c>
      <c r="L160" s="103" t="s">
        <v>586</v>
      </c>
      <c r="M160" s="151"/>
    </row>
    <row r="161" spans="2:13" s="163" customFormat="1" ht="20" customHeight="1">
      <c r="B161" s="81"/>
      <c r="C161" s="645"/>
      <c r="D161" s="692" t="s">
        <v>234</v>
      </c>
      <c r="E161" s="152" t="s">
        <v>212</v>
      </c>
      <c r="F161" s="140" t="s">
        <v>2</v>
      </c>
      <c r="G161" s="16">
        <v>0</v>
      </c>
      <c r="H161" s="16">
        <v>0</v>
      </c>
      <c r="I161" s="16">
        <v>0</v>
      </c>
      <c r="J161" s="16">
        <v>0</v>
      </c>
      <c r="K161" s="674" t="s">
        <v>22</v>
      </c>
      <c r="L161" s="644" t="s">
        <v>586</v>
      </c>
      <c r="M161" s="593"/>
    </row>
    <row r="162" spans="2:13" s="163" customFormat="1" ht="20" customHeight="1">
      <c r="B162" s="81"/>
      <c r="C162" s="645"/>
      <c r="D162" s="693"/>
      <c r="E162" s="153" t="s">
        <v>213</v>
      </c>
      <c r="F162" s="123" t="s">
        <v>2</v>
      </c>
      <c r="G162" s="28">
        <v>0</v>
      </c>
      <c r="H162" s="28">
        <v>0</v>
      </c>
      <c r="I162" s="28">
        <v>0</v>
      </c>
      <c r="J162" s="39">
        <v>0</v>
      </c>
      <c r="K162" s="675"/>
      <c r="L162" s="645"/>
      <c r="M162" s="594"/>
    </row>
    <row r="163" spans="2:13" s="163" customFormat="1" ht="20" customHeight="1">
      <c r="B163" s="81"/>
      <c r="C163" s="645"/>
      <c r="D163" s="693"/>
      <c r="E163" s="153" t="s">
        <v>214</v>
      </c>
      <c r="F163" s="123" t="s">
        <v>2</v>
      </c>
      <c r="G163" s="28">
        <v>0.09</v>
      </c>
      <c r="H163" s="28">
        <v>0.1</v>
      </c>
      <c r="I163" s="39">
        <v>0.11</v>
      </c>
      <c r="J163" s="39">
        <v>0.13</v>
      </c>
      <c r="K163" s="675"/>
      <c r="L163" s="645"/>
      <c r="M163" s="594"/>
    </row>
    <row r="164" spans="2:13" s="163" customFormat="1" ht="20" customHeight="1">
      <c r="B164" s="81"/>
      <c r="C164" s="645"/>
      <c r="D164" s="693"/>
      <c r="E164" s="128" t="s">
        <v>218</v>
      </c>
      <c r="F164" s="123" t="s">
        <v>2</v>
      </c>
      <c r="G164" s="28">
        <v>0.27</v>
      </c>
      <c r="H164" s="28">
        <v>0.28999999999999998</v>
      </c>
      <c r="I164" s="39">
        <v>0.33</v>
      </c>
      <c r="J164" s="39">
        <v>0.33</v>
      </c>
      <c r="K164" s="675"/>
      <c r="L164" s="645"/>
      <c r="M164" s="594"/>
    </row>
    <row r="165" spans="2:13" s="163" customFormat="1" ht="20" customHeight="1">
      <c r="B165" s="81"/>
      <c r="C165" s="645"/>
      <c r="D165" s="693"/>
      <c r="E165" s="128" t="s">
        <v>255</v>
      </c>
      <c r="F165" s="123" t="s">
        <v>2</v>
      </c>
      <c r="G165" s="28">
        <v>0.81</v>
      </c>
      <c r="H165" s="28">
        <v>0.9</v>
      </c>
      <c r="I165" s="39">
        <v>0.99</v>
      </c>
      <c r="J165" s="39">
        <v>1.08</v>
      </c>
      <c r="K165" s="675"/>
      <c r="L165" s="645"/>
      <c r="M165" s="594"/>
    </row>
    <row r="166" spans="2:13" s="163" customFormat="1" ht="20" customHeight="1">
      <c r="B166" s="81"/>
      <c r="C166" s="645"/>
      <c r="D166" s="693"/>
      <c r="E166" s="153" t="s">
        <v>215</v>
      </c>
      <c r="F166" s="123" t="s">
        <v>2</v>
      </c>
      <c r="G166" s="28">
        <v>3.53</v>
      </c>
      <c r="H166" s="28">
        <v>3.47</v>
      </c>
      <c r="I166" s="39">
        <v>3.16</v>
      </c>
      <c r="J166" s="39">
        <v>3.15</v>
      </c>
      <c r="K166" s="675"/>
      <c r="L166" s="645"/>
      <c r="M166" s="594"/>
    </row>
    <row r="167" spans="2:13" s="163" customFormat="1" ht="20" customHeight="1">
      <c r="B167" s="81"/>
      <c r="C167" s="645"/>
      <c r="D167" s="693"/>
      <c r="E167" s="153" t="s">
        <v>216</v>
      </c>
      <c r="F167" s="123" t="s">
        <v>2</v>
      </c>
      <c r="G167" s="28">
        <v>0</v>
      </c>
      <c r="H167" s="39">
        <v>0</v>
      </c>
      <c r="I167" s="39">
        <v>0</v>
      </c>
      <c r="J167" s="39">
        <v>0</v>
      </c>
      <c r="K167" s="675"/>
      <c r="L167" s="645"/>
      <c r="M167" s="594"/>
    </row>
    <row r="168" spans="2:13" s="163" customFormat="1" ht="20" customHeight="1">
      <c r="B168" s="81"/>
      <c r="C168" s="645"/>
      <c r="D168" s="694"/>
      <c r="E168" s="154" t="s">
        <v>217</v>
      </c>
      <c r="F168" s="137" t="s">
        <v>2</v>
      </c>
      <c r="G168" s="33">
        <v>0</v>
      </c>
      <c r="H168" s="39">
        <v>0</v>
      </c>
      <c r="I168" s="39">
        <v>0</v>
      </c>
      <c r="J168" s="39">
        <v>0.01</v>
      </c>
      <c r="K168" s="676"/>
      <c r="L168" s="646"/>
      <c r="M168" s="595"/>
    </row>
    <row r="169" spans="2:13" s="163" customFormat="1" ht="20" customHeight="1">
      <c r="B169" s="81"/>
      <c r="C169" s="645"/>
      <c r="D169" s="681" t="s">
        <v>235</v>
      </c>
      <c r="E169" s="152" t="s">
        <v>205</v>
      </c>
      <c r="F169" s="140" t="s">
        <v>2</v>
      </c>
      <c r="G169" s="47" t="s">
        <v>7</v>
      </c>
      <c r="H169" s="47">
        <v>2.44</v>
      </c>
      <c r="I169" s="47">
        <v>2.39</v>
      </c>
      <c r="J169" s="48">
        <v>2.4500000000000002</v>
      </c>
      <c r="K169" s="592" t="s">
        <v>18</v>
      </c>
      <c r="L169" s="644" t="s">
        <v>587</v>
      </c>
      <c r="M169" s="596"/>
    </row>
    <row r="170" spans="2:13" s="163" customFormat="1" ht="20" customHeight="1">
      <c r="B170" s="81"/>
      <c r="C170" s="645"/>
      <c r="D170" s="683"/>
      <c r="E170" s="154" t="s">
        <v>206</v>
      </c>
      <c r="F170" s="137" t="s">
        <v>2</v>
      </c>
      <c r="G170" s="49" t="s">
        <v>8</v>
      </c>
      <c r="H170" s="49">
        <v>2.33</v>
      </c>
      <c r="I170" s="49">
        <v>2.2000000000000002</v>
      </c>
      <c r="J170" s="50">
        <v>2.2599999999999998</v>
      </c>
      <c r="K170" s="590"/>
      <c r="L170" s="646"/>
      <c r="M170" s="597"/>
    </row>
    <row r="171" spans="2:13" s="163" customFormat="1" ht="20" customHeight="1">
      <c r="B171" s="81"/>
      <c r="C171" s="645"/>
      <c r="D171" s="681" t="s">
        <v>236</v>
      </c>
      <c r="E171" s="152" t="s">
        <v>195</v>
      </c>
      <c r="F171" s="140" t="s">
        <v>2</v>
      </c>
      <c r="G171" s="51">
        <v>0.13</v>
      </c>
      <c r="H171" s="51">
        <v>0.13</v>
      </c>
      <c r="I171" s="51">
        <v>0.12</v>
      </c>
      <c r="J171" s="52">
        <v>0.13033524491692544</v>
      </c>
      <c r="K171" s="592" t="s">
        <v>18</v>
      </c>
      <c r="L171" s="644" t="s">
        <v>586</v>
      </c>
      <c r="M171" s="596"/>
    </row>
    <row r="172" spans="2:13" s="163" customFormat="1" ht="20" customHeight="1">
      <c r="B172" s="81"/>
      <c r="C172" s="645"/>
      <c r="D172" s="696"/>
      <c r="E172" s="153" t="s">
        <v>196</v>
      </c>
      <c r="F172" s="123" t="s">
        <v>2</v>
      </c>
      <c r="G172" s="28">
        <v>0.72</v>
      </c>
      <c r="H172" s="28">
        <v>0.75</v>
      </c>
      <c r="I172" s="28">
        <v>0.73</v>
      </c>
      <c r="J172" s="39">
        <v>0.7457442709159734</v>
      </c>
      <c r="K172" s="590"/>
      <c r="L172" s="645"/>
      <c r="M172" s="597"/>
    </row>
    <row r="173" spans="2:13" s="163" customFormat="1" ht="20" customHeight="1">
      <c r="B173" s="81"/>
      <c r="C173" s="645"/>
      <c r="D173" s="696"/>
      <c r="E173" s="153" t="s">
        <v>197</v>
      </c>
      <c r="F173" s="123" t="s">
        <v>2</v>
      </c>
      <c r="G173" s="28">
        <v>0.18</v>
      </c>
      <c r="H173" s="28">
        <v>0.19</v>
      </c>
      <c r="I173" s="28">
        <v>0.18</v>
      </c>
      <c r="J173" s="39">
        <v>0.1779359430604982</v>
      </c>
      <c r="K173" s="590"/>
      <c r="L173" s="645"/>
      <c r="M173" s="597"/>
    </row>
    <row r="174" spans="2:13" s="163" customFormat="1" ht="20" customHeight="1">
      <c r="B174" s="81"/>
      <c r="C174" s="645"/>
      <c r="D174" s="696"/>
      <c r="E174" s="153" t="s">
        <v>198</v>
      </c>
      <c r="F174" s="123" t="s">
        <v>2</v>
      </c>
      <c r="G174" s="28">
        <v>3.07</v>
      </c>
      <c r="H174" s="28">
        <v>3.11</v>
      </c>
      <c r="I174" s="28">
        <v>2.97</v>
      </c>
      <c r="J174" s="39">
        <v>3.0589115307024501</v>
      </c>
      <c r="K174" s="590"/>
      <c r="L174" s="645"/>
      <c r="M174" s="597"/>
    </row>
    <row r="175" spans="2:13" s="163" customFormat="1" ht="20" customHeight="1" thickBot="1">
      <c r="B175" s="81"/>
      <c r="C175" s="664"/>
      <c r="D175" s="700"/>
      <c r="E175" s="156" t="s">
        <v>199</v>
      </c>
      <c r="F175" s="125" t="s">
        <v>2</v>
      </c>
      <c r="G175" s="53">
        <v>0.59</v>
      </c>
      <c r="H175" s="53">
        <v>0.59</v>
      </c>
      <c r="I175" s="53">
        <v>0.59</v>
      </c>
      <c r="J175" s="54">
        <v>0.59614207675045894</v>
      </c>
      <c r="K175" s="620"/>
      <c r="L175" s="664"/>
      <c r="M175" s="673"/>
    </row>
    <row r="176" spans="2:13" s="163" customFormat="1" ht="60" customHeight="1">
      <c r="B176" s="81"/>
      <c r="C176" s="677" t="s">
        <v>237</v>
      </c>
      <c r="D176" s="713"/>
      <c r="E176" s="130" t="s">
        <v>238</v>
      </c>
      <c r="F176" s="122" t="s">
        <v>178</v>
      </c>
      <c r="G176" s="35">
        <v>9433</v>
      </c>
      <c r="H176" s="35">
        <v>9579</v>
      </c>
      <c r="I176" s="35">
        <v>8332</v>
      </c>
      <c r="J176" s="35">
        <v>68829</v>
      </c>
      <c r="K176" s="677" t="s">
        <v>17</v>
      </c>
      <c r="L176" s="104" t="s">
        <v>530</v>
      </c>
      <c r="M176" s="585" t="s">
        <v>511</v>
      </c>
    </row>
    <row r="177" spans="2:13" s="163" customFormat="1" ht="20" customHeight="1" thickBot="1">
      <c r="B177" s="81"/>
      <c r="C177" s="678"/>
      <c r="D177" s="714"/>
      <c r="E177" s="153" t="s">
        <v>239</v>
      </c>
      <c r="F177" s="123" t="s">
        <v>178</v>
      </c>
      <c r="G177" s="29">
        <v>1118</v>
      </c>
      <c r="H177" s="29">
        <v>2010</v>
      </c>
      <c r="I177" s="29">
        <v>1915</v>
      </c>
      <c r="J177" s="29">
        <v>2497</v>
      </c>
      <c r="K177" s="678"/>
      <c r="L177" s="147" t="s">
        <v>588</v>
      </c>
      <c r="M177" s="583"/>
    </row>
    <row r="178" spans="2:13" s="163" customFormat="1" ht="20" customHeight="1">
      <c r="B178" s="81"/>
      <c r="C178" s="701" t="s">
        <v>240</v>
      </c>
      <c r="D178" s="710" t="s">
        <v>241</v>
      </c>
      <c r="E178" s="625" t="s">
        <v>205</v>
      </c>
      <c r="F178" s="124" t="s">
        <v>178</v>
      </c>
      <c r="G178" s="27">
        <v>1146</v>
      </c>
      <c r="H178" s="27">
        <v>3028</v>
      </c>
      <c r="I178" s="38">
        <v>4406</v>
      </c>
      <c r="J178" s="38">
        <v>3049</v>
      </c>
      <c r="K178" s="589" t="s">
        <v>19</v>
      </c>
      <c r="L178" s="599" t="s">
        <v>589</v>
      </c>
      <c r="M178" s="585"/>
    </row>
    <row r="179" spans="2:13" s="163" customFormat="1" ht="20" customHeight="1">
      <c r="B179" s="81"/>
      <c r="C179" s="711"/>
      <c r="D179" s="695"/>
      <c r="E179" s="605"/>
      <c r="F179" s="122" t="s">
        <v>2</v>
      </c>
      <c r="G179" s="28">
        <v>1.28</v>
      </c>
      <c r="H179" s="28">
        <v>3.47</v>
      </c>
      <c r="I179" s="39">
        <v>4.99</v>
      </c>
      <c r="J179" s="39">
        <v>3.54</v>
      </c>
      <c r="K179" s="590"/>
      <c r="L179" s="600"/>
      <c r="M179" s="578"/>
    </row>
    <row r="180" spans="2:13" s="163" customFormat="1" ht="20" customHeight="1">
      <c r="B180" s="81"/>
      <c r="C180" s="711"/>
      <c r="D180" s="695"/>
      <c r="E180" s="602" t="s">
        <v>206</v>
      </c>
      <c r="F180" s="123" t="s">
        <v>178</v>
      </c>
      <c r="G180" s="29">
        <v>1183</v>
      </c>
      <c r="H180" s="29">
        <v>2792</v>
      </c>
      <c r="I180" s="37">
        <v>4692</v>
      </c>
      <c r="J180" s="37">
        <v>3114</v>
      </c>
      <c r="K180" s="590"/>
      <c r="L180" s="600"/>
      <c r="M180" s="578"/>
    </row>
    <row r="181" spans="2:13" s="163" customFormat="1" ht="20" customHeight="1">
      <c r="B181" s="81"/>
      <c r="C181" s="699"/>
      <c r="D181" s="683"/>
      <c r="E181" s="624"/>
      <c r="F181" s="137" t="s">
        <v>2</v>
      </c>
      <c r="G181" s="33">
        <v>1.32</v>
      </c>
      <c r="H181" s="33">
        <v>3.2</v>
      </c>
      <c r="I181" s="17">
        <v>5.31</v>
      </c>
      <c r="J181" s="17">
        <v>3.61</v>
      </c>
      <c r="K181" s="591"/>
      <c r="L181" s="601"/>
      <c r="M181" s="579"/>
    </row>
    <row r="182" spans="2:13" s="163" customFormat="1" ht="20" customHeight="1">
      <c r="B182" s="81"/>
      <c r="C182" s="699"/>
      <c r="D182" s="704" t="s">
        <v>242</v>
      </c>
      <c r="E182" s="614" t="s">
        <v>224</v>
      </c>
      <c r="F182" s="140" t="s">
        <v>178</v>
      </c>
      <c r="G182" s="30">
        <v>1530</v>
      </c>
      <c r="H182" s="30">
        <v>3612</v>
      </c>
      <c r="I182" s="36">
        <v>5978</v>
      </c>
      <c r="J182" s="36">
        <v>3860</v>
      </c>
      <c r="K182" s="592" t="s">
        <v>74</v>
      </c>
      <c r="L182" s="617" t="s">
        <v>590</v>
      </c>
      <c r="M182" s="577"/>
    </row>
    <row r="183" spans="2:13" s="163" customFormat="1" ht="20" customHeight="1">
      <c r="B183" s="81"/>
      <c r="C183" s="699"/>
      <c r="D183" s="682"/>
      <c r="E183" s="605"/>
      <c r="F183" s="123" t="s">
        <v>2</v>
      </c>
      <c r="G183" s="28">
        <v>1.71</v>
      </c>
      <c r="H183" s="28">
        <v>4.1399999999999997</v>
      </c>
      <c r="I183" s="39">
        <v>6.76</v>
      </c>
      <c r="J183" s="40">
        <v>4.4800000000000004</v>
      </c>
      <c r="K183" s="590"/>
      <c r="L183" s="600"/>
      <c r="M183" s="578"/>
    </row>
    <row r="184" spans="2:13" s="163" customFormat="1" ht="20" customHeight="1">
      <c r="B184" s="81"/>
      <c r="C184" s="699"/>
      <c r="D184" s="682"/>
      <c r="E184" s="602" t="s">
        <v>225</v>
      </c>
      <c r="F184" s="123" t="s">
        <v>178</v>
      </c>
      <c r="G184" s="29">
        <v>745</v>
      </c>
      <c r="H184" s="29">
        <v>2133</v>
      </c>
      <c r="I184" s="37">
        <v>2991</v>
      </c>
      <c r="J184" s="37">
        <v>2194</v>
      </c>
      <c r="K184" s="590"/>
      <c r="L184" s="600"/>
      <c r="M184" s="578"/>
    </row>
    <row r="185" spans="2:13" s="163" customFormat="1" ht="20" customHeight="1">
      <c r="B185" s="81"/>
      <c r="C185" s="699"/>
      <c r="D185" s="682"/>
      <c r="E185" s="605"/>
      <c r="F185" s="123" t="s">
        <v>2</v>
      </c>
      <c r="G185" s="28">
        <v>0.83</v>
      </c>
      <c r="H185" s="28">
        <v>2.44</v>
      </c>
      <c r="I185" s="39">
        <v>3.38</v>
      </c>
      <c r="J185" s="40">
        <v>2.54</v>
      </c>
      <c r="K185" s="590"/>
      <c r="L185" s="600"/>
      <c r="M185" s="578"/>
    </row>
    <row r="186" spans="2:13" s="163" customFormat="1" ht="20" customHeight="1">
      <c r="B186" s="81"/>
      <c r="C186" s="699"/>
      <c r="D186" s="682"/>
      <c r="E186" s="602" t="s">
        <v>226</v>
      </c>
      <c r="F186" s="123" t="s">
        <v>178</v>
      </c>
      <c r="G186" s="29">
        <v>26</v>
      </c>
      <c r="H186" s="29">
        <v>2</v>
      </c>
      <c r="I186" s="37">
        <v>2</v>
      </c>
      <c r="J186" s="37">
        <v>70</v>
      </c>
      <c r="K186" s="590"/>
      <c r="L186" s="600"/>
      <c r="M186" s="578"/>
    </row>
    <row r="187" spans="2:13" s="163" customFormat="1" ht="20" customHeight="1">
      <c r="B187" s="81"/>
      <c r="C187" s="699"/>
      <c r="D187" s="682"/>
      <c r="E187" s="605"/>
      <c r="F187" s="123" t="s">
        <v>2</v>
      </c>
      <c r="G187" s="28">
        <v>0.03</v>
      </c>
      <c r="H187" s="28">
        <v>0</v>
      </c>
      <c r="I187" s="39">
        <v>0</v>
      </c>
      <c r="J187" s="40">
        <v>0.08</v>
      </c>
      <c r="K187" s="590"/>
      <c r="L187" s="600"/>
      <c r="M187" s="578"/>
    </row>
    <row r="188" spans="2:13" s="163" customFormat="1" ht="20" customHeight="1">
      <c r="B188" s="81"/>
      <c r="C188" s="699"/>
      <c r="D188" s="682"/>
      <c r="E188" s="602" t="s">
        <v>227</v>
      </c>
      <c r="F188" s="123" t="s">
        <v>178</v>
      </c>
      <c r="G188" s="29">
        <v>5</v>
      </c>
      <c r="H188" s="29">
        <v>1</v>
      </c>
      <c r="I188" s="37">
        <v>6</v>
      </c>
      <c r="J188" s="37">
        <v>12</v>
      </c>
      <c r="K188" s="590"/>
      <c r="L188" s="600"/>
      <c r="M188" s="578"/>
    </row>
    <row r="189" spans="2:13" s="163" customFormat="1" ht="20" customHeight="1">
      <c r="B189" s="81"/>
      <c r="C189" s="699"/>
      <c r="D189" s="682"/>
      <c r="E189" s="605"/>
      <c r="F189" s="123" t="s">
        <v>2</v>
      </c>
      <c r="G189" s="28">
        <v>0.01</v>
      </c>
      <c r="H189" s="28">
        <v>0</v>
      </c>
      <c r="I189" s="39">
        <v>0.01</v>
      </c>
      <c r="J189" s="40">
        <v>0.01</v>
      </c>
      <c r="K189" s="590"/>
      <c r="L189" s="600"/>
      <c r="M189" s="578"/>
    </row>
    <row r="190" spans="2:13" s="163" customFormat="1" ht="20" customHeight="1">
      <c r="B190" s="81"/>
      <c r="C190" s="699"/>
      <c r="D190" s="682"/>
      <c r="E190" s="602" t="s">
        <v>228</v>
      </c>
      <c r="F190" s="123" t="s">
        <v>178</v>
      </c>
      <c r="G190" s="29">
        <v>23</v>
      </c>
      <c r="H190" s="29">
        <v>72</v>
      </c>
      <c r="I190" s="37">
        <v>121</v>
      </c>
      <c r="J190" s="37">
        <v>27</v>
      </c>
      <c r="K190" s="590"/>
      <c r="L190" s="600"/>
      <c r="M190" s="578"/>
    </row>
    <row r="191" spans="2:13" s="163" customFormat="1" ht="20" customHeight="1">
      <c r="B191" s="81"/>
      <c r="C191" s="699"/>
      <c r="D191" s="705"/>
      <c r="E191" s="624"/>
      <c r="F191" s="137" t="s">
        <v>2</v>
      </c>
      <c r="G191" s="33">
        <v>0.03</v>
      </c>
      <c r="H191" s="33">
        <v>0.08</v>
      </c>
      <c r="I191" s="17">
        <v>0.14000000000000001</v>
      </c>
      <c r="J191" s="17">
        <v>0.03</v>
      </c>
      <c r="K191" s="591"/>
      <c r="L191" s="601"/>
      <c r="M191" s="579"/>
    </row>
    <row r="192" spans="2:13" s="163" customFormat="1" ht="20" customHeight="1">
      <c r="B192" s="81"/>
      <c r="C192" s="699"/>
      <c r="D192" s="704" t="s">
        <v>243</v>
      </c>
      <c r="E192" s="614" t="s">
        <v>195</v>
      </c>
      <c r="F192" s="140" t="s">
        <v>178</v>
      </c>
      <c r="G192" s="30">
        <v>233</v>
      </c>
      <c r="H192" s="30">
        <v>316</v>
      </c>
      <c r="I192" s="36">
        <v>291</v>
      </c>
      <c r="J192" s="36">
        <v>318</v>
      </c>
      <c r="K192" s="592" t="s">
        <v>19</v>
      </c>
      <c r="L192" s="617" t="s">
        <v>590</v>
      </c>
      <c r="M192" s="577"/>
    </row>
    <row r="193" spans="2:18" s="163" customFormat="1" ht="20" customHeight="1">
      <c r="B193" s="81"/>
      <c r="C193" s="699"/>
      <c r="D193" s="682"/>
      <c r="E193" s="605"/>
      <c r="F193" s="123" t="s">
        <v>2</v>
      </c>
      <c r="G193" s="28">
        <v>0.26</v>
      </c>
      <c r="H193" s="28">
        <v>0.36</v>
      </c>
      <c r="I193" s="39">
        <v>0.33</v>
      </c>
      <c r="J193" s="41">
        <v>0.37</v>
      </c>
      <c r="K193" s="590"/>
      <c r="L193" s="600"/>
      <c r="M193" s="578"/>
    </row>
    <row r="194" spans="2:18" s="163" customFormat="1" ht="20" customHeight="1">
      <c r="B194" s="81"/>
      <c r="C194" s="699"/>
      <c r="D194" s="682"/>
      <c r="E194" s="602" t="s">
        <v>196</v>
      </c>
      <c r="F194" s="123" t="s">
        <v>178</v>
      </c>
      <c r="G194" s="29">
        <v>66</v>
      </c>
      <c r="H194" s="29">
        <v>662</v>
      </c>
      <c r="I194" s="37">
        <v>686</v>
      </c>
      <c r="J194" s="37">
        <v>742</v>
      </c>
      <c r="K194" s="590"/>
      <c r="L194" s="600"/>
      <c r="M194" s="578"/>
    </row>
    <row r="195" spans="2:18" s="163" customFormat="1" ht="20" customHeight="1">
      <c r="B195" s="81"/>
      <c r="C195" s="699"/>
      <c r="D195" s="682"/>
      <c r="E195" s="605"/>
      <c r="F195" s="123" t="s">
        <v>2</v>
      </c>
      <c r="G195" s="28">
        <v>7.0000000000000007E-2</v>
      </c>
      <c r="H195" s="28">
        <v>0.76</v>
      </c>
      <c r="I195" s="39">
        <v>0.78</v>
      </c>
      <c r="J195" s="39">
        <v>0.86</v>
      </c>
      <c r="K195" s="590"/>
      <c r="L195" s="600"/>
      <c r="M195" s="578"/>
      <c r="R195" s="4"/>
    </row>
    <row r="196" spans="2:18" s="163" customFormat="1" ht="20" customHeight="1">
      <c r="B196" s="81"/>
      <c r="C196" s="699"/>
      <c r="D196" s="682"/>
      <c r="E196" s="602" t="s">
        <v>197</v>
      </c>
      <c r="F196" s="123" t="s">
        <v>178</v>
      </c>
      <c r="G196" s="29">
        <v>85</v>
      </c>
      <c r="H196" s="29">
        <v>307</v>
      </c>
      <c r="I196" s="37">
        <v>522</v>
      </c>
      <c r="J196" s="37">
        <v>401</v>
      </c>
      <c r="K196" s="590"/>
      <c r="L196" s="600"/>
      <c r="M196" s="578"/>
    </row>
    <row r="197" spans="2:18" s="163" customFormat="1" ht="20" customHeight="1">
      <c r="B197" s="81"/>
      <c r="C197" s="699"/>
      <c r="D197" s="682"/>
      <c r="E197" s="605"/>
      <c r="F197" s="123" t="s">
        <v>2</v>
      </c>
      <c r="G197" s="28">
        <v>0.09</v>
      </c>
      <c r="H197" s="28">
        <v>0.35</v>
      </c>
      <c r="I197" s="39">
        <v>0.59</v>
      </c>
      <c r="J197" s="40">
        <v>0.47</v>
      </c>
      <c r="K197" s="590"/>
      <c r="L197" s="600"/>
      <c r="M197" s="578"/>
    </row>
    <row r="198" spans="2:18" s="163" customFormat="1" ht="20" customHeight="1">
      <c r="B198" s="81"/>
      <c r="C198" s="699"/>
      <c r="D198" s="682"/>
      <c r="E198" s="602" t="s">
        <v>198</v>
      </c>
      <c r="F198" s="123" t="s">
        <v>178</v>
      </c>
      <c r="G198" s="29">
        <v>1677</v>
      </c>
      <c r="H198" s="29">
        <v>3784</v>
      </c>
      <c r="I198" s="37">
        <v>6476</v>
      </c>
      <c r="J198" s="37">
        <v>3912</v>
      </c>
      <c r="K198" s="590"/>
      <c r="L198" s="600"/>
      <c r="M198" s="578"/>
    </row>
    <row r="199" spans="2:18" s="163" customFormat="1" ht="20" customHeight="1">
      <c r="B199" s="81"/>
      <c r="C199" s="699"/>
      <c r="D199" s="682"/>
      <c r="E199" s="605"/>
      <c r="F199" s="123" t="s">
        <v>2</v>
      </c>
      <c r="G199" s="28">
        <v>1.87</v>
      </c>
      <c r="H199" s="28">
        <v>4.34</v>
      </c>
      <c r="I199" s="39">
        <v>7.33</v>
      </c>
      <c r="J199" s="40">
        <v>4.54</v>
      </c>
      <c r="K199" s="590"/>
      <c r="L199" s="600"/>
      <c r="M199" s="578"/>
    </row>
    <row r="200" spans="2:18" s="163" customFormat="1" ht="20" customHeight="1">
      <c r="B200" s="81"/>
      <c r="C200" s="699"/>
      <c r="D200" s="682"/>
      <c r="E200" s="602" t="s">
        <v>199</v>
      </c>
      <c r="F200" s="123" t="s">
        <v>178</v>
      </c>
      <c r="G200" s="29">
        <v>268</v>
      </c>
      <c r="H200" s="29">
        <v>751</v>
      </c>
      <c r="I200" s="37">
        <v>1123</v>
      </c>
      <c r="J200" s="37">
        <v>790</v>
      </c>
      <c r="K200" s="590"/>
      <c r="L200" s="600"/>
      <c r="M200" s="578"/>
    </row>
    <row r="201" spans="2:18" s="163" customFormat="1" ht="20" customHeight="1">
      <c r="B201" s="81"/>
      <c r="C201" s="699"/>
      <c r="D201" s="705"/>
      <c r="E201" s="624"/>
      <c r="F201" s="137" t="s">
        <v>2</v>
      </c>
      <c r="G201" s="33">
        <v>0.3</v>
      </c>
      <c r="H201" s="33">
        <v>0.86</v>
      </c>
      <c r="I201" s="17">
        <v>1.27</v>
      </c>
      <c r="J201" s="17">
        <v>0.92</v>
      </c>
      <c r="K201" s="591"/>
      <c r="L201" s="601"/>
      <c r="M201" s="579"/>
    </row>
    <row r="202" spans="2:18" s="163" customFormat="1" ht="20" customHeight="1">
      <c r="B202" s="81"/>
      <c r="C202" s="699"/>
      <c r="D202" s="704" t="s">
        <v>244</v>
      </c>
      <c r="E202" s="614" t="s">
        <v>220</v>
      </c>
      <c r="F202" s="140" t="s">
        <v>178</v>
      </c>
      <c r="G202" s="30">
        <v>1898</v>
      </c>
      <c r="H202" s="30">
        <v>4584</v>
      </c>
      <c r="I202" s="36">
        <v>6506</v>
      </c>
      <c r="J202" s="36">
        <v>4613</v>
      </c>
      <c r="K202" s="592" t="s">
        <v>19</v>
      </c>
      <c r="L202" s="617" t="s">
        <v>590</v>
      </c>
      <c r="M202" s="577"/>
    </row>
    <row r="203" spans="2:18" s="163" customFormat="1" ht="20" customHeight="1">
      <c r="B203" s="81"/>
      <c r="C203" s="699"/>
      <c r="D203" s="682"/>
      <c r="E203" s="605"/>
      <c r="F203" s="123" t="s">
        <v>2</v>
      </c>
      <c r="G203" s="28">
        <v>2.12</v>
      </c>
      <c r="H203" s="28">
        <v>5.25</v>
      </c>
      <c r="I203" s="39">
        <v>7.36</v>
      </c>
      <c r="J203" s="39">
        <v>5.35</v>
      </c>
      <c r="K203" s="590"/>
      <c r="L203" s="600"/>
      <c r="M203" s="578"/>
    </row>
    <row r="204" spans="2:18" s="163" customFormat="1" ht="20" customHeight="1">
      <c r="B204" s="81"/>
      <c r="C204" s="699"/>
      <c r="D204" s="682"/>
      <c r="E204" s="602" t="s">
        <v>221</v>
      </c>
      <c r="F204" s="123" t="s">
        <v>178</v>
      </c>
      <c r="G204" s="29">
        <v>426</v>
      </c>
      <c r="H204" s="29">
        <v>1200</v>
      </c>
      <c r="I204" s="37">
        <v>2552</v>
      </c>
      <c r="J204" s="37">
        <v>1516</v>
      </c>
      <c r="K204" s="590"/>
      <c r="L204" s="600"/>
      <c r="M204" s="578"/>
    </row>
    <row r="205" spans="2:18" s="163" customFormat="1" ht="20" customHeight="1">
      <c r="B205" s="81"/>
      <c r="C205" s="699"/>
      <c r="D205" s="682"/>
      <c r="E205" s="605"/>
      <c r="F205" s="123" t="s">
        <v>2</v>
      </c>
      <c r="G205" s="28">
        <v>0.48</v>
      </c>
      <c r="H205" s="28">
        <v>1.37</v>
      </c>
      <c r="I205" s="39">
        <v>2.89</v>
      </c>
      <c r="J205" s="39">
        <v>1.76</v>
      </c>
      <c r="K205" s="590"/>
      <c r="L205" s="600"/>
      <c r="M205" s="578"/>
    </row>
    <row r="206" spans="2:18" s="163" customFormat="1" ht="20" customHeight="1">
      <c r="B206" s="81"/>
      <c r="C206" s="699"/>
      <c r="D206" s="682"/>
      <c r="E206" s="602" t="s">
        <v>222</v>
      </c>
      <c r="F206" s="123" t="s">
        <v>178</v>
      </c>
      <c r="G206" s="29">
        <v>5</v>
      </c>
      <c r="H206" s="29">
        <v>36</v>
      </c>
      <c r="I206" s="37">
        <v>40</v>
      </c>
      <c r="J206" s="37">
        <v>34</v>
      </c>
      <c r="K206" s="590"/>
      <c r="L206" s="600"/>
      <c r="M206" s="578"/>
    </row>
    <row r="207" spans="2:18" s="163" customFormat="1" ht="20" customHeight="1">
      <c r="B207" s="81"/>
      <c r="C207" s="699"/>
      <c r="D207" s="705"/>
      <c r="E207" s="624"/>
      <c r="F207" s="137" t="s">
        <v>2</v>
      </c>
      <c r="G207" s="33">
        <v>0.01</v>
      </c>
      <c r="H207" s="33">
        <v>0.04</v>
      </c>
      <c r="I207" s="17">
        <v>0.05</v>
      </c>
      <c r="J207" s="17">
        <v>0.04</v>
      </c>
      <c r="K207" s="591"/>
      <c r="L207" s="601"/>
      <c r="M207" s="579"/>
    </row>
    <row r="208" spans="2:18" s="163" customFormat="1" ht="20" customHeight="1">
      <c r="B208" s="81"/>
      <c r="C208" s="699"/>
      <c r="D208" s="645" t="s">
        <v>245</v>
      </c>
      <c r="E208" s="604" t="s">
        <v>213</v>
      </c>
      <c r="F208" s="122" t="s">
        <v>178</v>
      </c>
      <c r="G208" s="35">
        <v>4</v>
      </c>
      <c r="H208" s="35">
        <v>7</v>
      </c>
      <c r="I208" s="35">
        <v>5</v>
      </c>
      <c r="J208" s="42">
        <v>5</v>
      </c>
      <c r="K208" s="592" t="s">
        <v>19</v>
      </c>
      <c r="L208" s="617" t="s">
        <v>590</v>
      </c>
      <c r="M208" s="577"/>
    </row>
    <row r="209" spans="2:13" s="163" customFormat="1" ht="20" customHeight="1">
      <c r="B209" s="81"/>
      <c r="C209" s="699"/>
      <c r="D209" s="645"/>
      <c r="E209" s="605"/>
      <c r="F209" s="123" t="s">
        <v>2</v>
      </c>
      <c r="G209" s="39">
        <v>0</v>
      </c>
      <c r="H209" s="39">
        <v>0.01</v>
      </c>
      <c r="I209" s="39">
        <v>0.01</v>
      </c>
      <c r="J209" s="39">
        <v>0.01</v>
      </c>
      <c r="K209" s="590"/>
      <c r="L209" s="600"/>
      <c r="M209" s="578"/>
    </row>
    <row r="210" spans="2:13" s="163" customFormat="1" ht="20" customHeight="1">
      <c r="B210" s="81"/>
      <c r="C210" s="699"/>
      <c r="D210" s="645"/>
      <c r="E210" s="602" t="s">
        <v>214</v>
      </c>
      <c r="F210" s="123" t="s">
        <v>178</v>
      </c>
      <c r="G210" s="29">
        <v>45</v>
      </c>
      <c r="H210" s="29">
        <v>132</v>
      </c>
      <c r="I210" s="29">
        <v>150</v>
      </c>
      <c r="J210" s="29">
        <v>60</v>
      </c>
      <c r="K210" s="590"/>
      <c r="L210" s="600"/>
      <c r="M210" s="578"/>
    </row>
    <row r="211" spans="2:13" s="163" customFormat="1" ht="20" customHeight="1">
      <c r="B211" s="81"/>
      <c r="C211" s="699"/>
      <c r="D211" s="645"/>
      <c r="E211" s="605"/>
      <c r="F211" s="123" t="s">
        <v>2</v>
      </c>
      <c r="G211" s="41">
        <v>0.05</v>
      </c>
      <c r="H211" s="41">
        <v>0.15</v>
      </c>
      <c r="I211" s="41">
        <v>0.17</v>
      </c>
      <c r="J211" s="41">
        <v>7.0000000000000007E-2</v>
      </c>
      <c r="K211" s="590"/>
      <c r="L211" s="600"/>
      <c r="M211" s="578"/>
    </row>
    <row r="212" spans="2:13" s="163" customFormat="1" ht="20" customHeight="1">
      <c r="B212" s="81"/>
      <c r="C212" s="699"/>
      <c r="D212" s="645"/>
      <c r="E212" s="606" t="s">
        <v>246</v>
      </c>
      <c r="F212" s="123" t="s">
        <v>178</v>
      </c>
      <c r="G212" s="29">
        <v>7</v>
      </c>
      <c r="H212" s="29">
        <v>16</v>
      </c>
      <c r="I212" s="29">
        <v>61</v>
      </c>
      <c r="J212" s="29">
        <v>24</v>
      </c>
      <c r="K212" s="590"/>
      <c r="L212" s="600"/>
      <c r="M212" s="578"/>
    </row>
    <row r="213" spans="2:13" s="163" customFormat="1" ht="20" customHeight="1">
      <c r="B213" s="81"/>
      <c r="C213" s="699"/>
      <c r="D213" s="645"/>
      <c r="E213" s="607"/>
      <c r="F213" s="123" t="s">
        <v>2</v>
      </c>
      <c r="G213" s="41">
        <v>0.01</v>
      </c>
      <c r="H213" s="41">
        <v>0.02</v>
      </c>
      <c r="I213" s="41">
        <v>7.0000000000000007E-2</v>
      </c>
      <c r="J213" s="41">
        <v>0.03</v>
      </c>
      <c r="K213" s="590"/>
      <c r="L213" s="600"/>
      <c r="M213" s="578"/>
    </row>
    <row r="214" spans="2:13" s="163" customFormat="1" ht="20" customHeight="1">
      <c r="B214" s="81"/>
      <c r="C214" s="699"/>
      <c r="D214" s="645"/>
      <c r="E214" s="606" t="s">
        <v>255</v>
      </c>
      <c r="F214" s="123" t="s">
        <v>178</v>
      </c>
      <c r="G214" s="29">
        <v>570</v>
      </c>
      <c r="H214" s="29">
        <v>1589</v>
      </c>
      <c r="I214" s="29">
        <v>2968</v>
      </c>
      <c r="J214" s="29">
        <v>1849</v>
      </c>
      <c r="K214" s="590"/>
      <c r="L214" s="600"/>
      <c r="M214" s="578"/>
    </row>
    <row r="215" spans="2:13" s="163" customFormat="1" ht="20" customHeight="1">
      <c r="B215" s="81"/>
      <c r="C215" s="699"/>
      <c r="D215" s="645"/>
      <c r="E215" s="607"/>
      <c r="F215" s="123" t="s">
        <v>2</v>
      </c>
      <c r="G215" s="41">
        <v>0.64</v>
      </c>
      <c r="H215" s="41">
        <v>1.82</v>
      </c>
      <c r="I215" s="41">
        <v>3.36</v>
      </c>
      <c r="J215" s="41">
        <v>2.14</v>
      </c>
      <c r="K215" s="590"/>
      <c r="L215" s="600"/>
      <c r="M215" s="578"/>
    </row>
    <row r="216" spans="2:13" s="163" customFormat="1" ht="20" customHeight="1">
      <c r="B216" s="81"/>
      <c r="C216" s="699"/>
      <c r="D216" s="645"/>
      <c r="E216" s="606" t="s">
        <v>215</v>
      </c>
      <c r="F216" s="123" t="s">
        <v>178</v>
      </c>
      <c r="G216" s="29">
        <v>1552</v>
      </c>
      <c r="H216" s="29">
        <v>3341</v>
      </c>
      <c r="I216" s="29">
        <v>5838</v>
      </c>
      <c r="J216" s="29">
        <v>3785</v>
      </c>
      <c r="K216" s="590"/>
      <c r="L216" s="600"/>
      <c r="M216" s="578"/>
    </row>
    <row r="217" spans="2:13" s="163" customFormat="1" ht="20" customHeight="1">
      <c r="B217" s="81"/>
      <c r="C217" s="699"/>
      <c r="D217" s="645"/>
      <c r="E217" s="607"/>
      <c r="F217" s="123" t="s">
        <v>2</v>
      </c>
      <c r="G217" s="41">
        <v>1.73</v>
      </c>
      <c r="H217" s="41">
        <v>3.83</v>
      </c>
      <c r="I217" s="41">
        <v>6.61</v>
      </c>
      <c r="J217" s="41">
        <v>4.3899999999999997</v>
      </c>
      <c r="K217" s="590"/>
      <c r="L217" s="600"/>
      <c r="M217" s="578"/>
    </row>
    <row r="218" spans="2:13" s="163" customFormat="1" ht="20" customHeight="1">
      <c r="B218" s="81"/>
      <c r="C218" s="699"/>
      <c r="D218" s="645"/>
      <c r="E218" s="606" t="s">
        <v>216</v>
      </c>
      <c r="F218" s="123" t="s">
        <v>178</v>
      </c>
      <c r="G218" s="29">
        <v>151</v>
      </c>
      <c r="H218" s="29">
        <v>735</v>
      </c>
      <c r="I218" s="29">
        <v>76</v>
      </c>
      <c r="J218" s="29">
        <v>440</v>
      </c>
      <c r="K218" s="590"/>
      <c r="L218" s="600"/>
      <c r="M218" s="578"/>
    </row>
    <row r="219" spans="2:13" s="163" customFormat="1" ht="20" customHeight="1" thickBot="1">
      <c r="B219" s="81"/>
      <c r="C219" s="712"/>
      <c r="D219" s="664"/>
      <c r="E219" s="610"/>
      <c r="F219" s="125" t="s">
        <v>2</v>
      </c>
      <c r="G219" s="53">
        <v>0.17</v>
      </c>
      <c r="H219" s="53">
        <v>0.84</v>
      </c>
      <c r="I219" s="53">
        <v>0.09</v>
      </c>
      <c r="J219" s="53">
        <v>0.51</v>
      </c>
      <c r="K219" s="620"/>
      <c r="L219" s="610"/>
      <c r="M219" s="583"/>
    </row>
    <row r="220" spans="2:13" s="163" customFormat="1" ht="20" customHeight="1">
      <c r="B220" s="81"/>
      <c r="C220" s="715" t="s">
        <v>247</v>
      </c>
      <c r="D220" s="715" t="s">
        <v>248</v>
      </c>
      <c r="E220" s="625" t="s">
        <v>205</v>
      </c>
      <c r="F220" s="124" t="s">
        <v>178</v>
      </c>
      <c r="G220" s="27">
        <v>6474</v>
      </c>
      <c r="H220" s="27">
        <v>9234</v>
      </c>
      <c r="I220" s="38">
        <v>7610</v>
      </c>
      <c r="J220" s="38">
        <v>6113</v>
      </c>
      <c r="K220" s="589" t="s">
        <v>64</v>
      </c>
      <c r="L220" s="599" t="s">
        <v>591</v>
      </c>
      <c r="M220" s="585"/>
    </row>
    <row r="221" spans="2:13" s="163" customFormat="1" ht="20" customHeight="1">
      <c r="B221" s="81"/>
      <c r="C221" s="682"/>
      <c r="D221" s="682"/>
      <c r="E221" s="605"/>
      <c r="F221" s="123" t="s">
        <v>2</v>
      </c>
      <c r="G221" s="28">
        <v>48.51</v>
      </c>
      <c r="H221" s="28">
        <v>48.61</v>
      </c>
      <c r="I221" s="39">
        <v>48.6</v>
      </c>
      <c r="J221" s="39">
        <v>48.14</v>
      </c>
      <c r="K221" s="590"/>
      <c r="L221" s="600"/>
      <c r="M221" s="578"/>
    </row>
    <row r="222" spans="2:13" s="163" customFormat="1" ht="20" customHeight="1">
      <c r="B222" s="81"/>
      <c r="C222" s="682"/>
      <c r="D222" s="682"/>
      <c r="E222" s="602" t="s">
        <v>206</v>
      </c>
      <c r="F222" s="123" t="s">
        <v>178</v>
      </c>
      <c r="G222" s="29">
        <v>6873</v>
      </c>
      <c r="H222" s="29">
        <v>9763</v>
      </c>
      <c r="I222" s="37">
        <v>8050</v>
      </c>
      <c r="J222" s="37">
        <v>6585</v>
      </c>
      <c r="K222" s="590"/>
      <c r="L222" s="600"/>
      <c r="M222" s="578"/>
    </row>
    <row r="223" spans="2:13" s="163" customFormat="1" ht="20" customHeight="1" thickBot="1">
      <c r="B223" s="81"/>
      <c r="C223" s="716"/>
      <c r="D223" s="716"/>
      <c r="E223" s="603"/>
      <c r="F223" s="125" t="s">
        <v>2</v>
      </c>
      <c r="G223" s="53">
        <v>51.49</v>
      </c>
      <c r="H223" s="53">
        <v>51.39</v>
      </c>
      <c r="I223" s="54">
        <v>51.4</v>
      </c>
      <c r="J223" s="54">
        <v>51.86</v>
      </c>
      <c r="K223" s="620"/>
      <c r="L223" s="610"/>
      <c r="M223" s="583"/>
    </row>
    <row r="224" spans="2:13" s="163" customFormat="1" ht="20" customHeight="1">
      <c r="B224" s="81"/>
      <c r="C224" s="703" t="s">
        <v>249</v>
      </c>
      <c r="D224" s="706" t="s">
        <v>250</v>
      </c>
      <c r="E224" s="625" t="s">
        <v>205</v>
      </c>
      <c r="F224" s="124" t="s">
        <v>178</v>
      </c>
      <c r="G224" s="27">
        <v>5203</v>
      </c>
      <c r="H224" s="27">
        <v>4390</v>
      </c>
      <c r="I224" s="38">
        <v>4415</v>
      </c>
      <c r="J224" s="38">
        <v>4317</v>
      </c>
      <c r="K224" s="589" t="s">
        <v>19</v>
      </c>
      <c r="L224" s="599" t="s">
        <v>592</v>
      </c>
      <c r="M224" s="585"/>
    </row>
    <row r="225" spans="2:13" s="163" customFormat="1" ht="20" customHeight="1">
      <c r="B225" s="81"/>
      <c r="C225" s="645"/>
      <c r="D225" s="693"/>
      <c r="E225" s="605"/>
      <c r="F225" s="123" t="s">
        <v>2</v>
      </c>
      <c r="G225" s="28">
        <v>5.81</v>
      </c>
      <c r="H225" s="28">
        <v>5.03</v>
      </c>
      <c r="I225" s="39">
        <v>5</v>
      </c>
      <c r="J225" s="39">
        <v>5.01</v>
      </c>
      <c r="K225" s="590"/>
      <c r="L225" s="600"/>
      <c r="M225" s="578"/>
    </row>
    <row r="226" spans="2:13" s="163" customFormat="1" ht="20" customHeight="1">
      <c r="B226" s="81"/>
      <c r="C226" s="645"/>
      <c r="D226" s="693"/>
      <c r="E226" s="602" t="s">
        <v>206</v>
      </c>
      <c r="F226" s="123" t="s">
        <v>178</v>
      </c>
      <c r="G226" s="29">
        <v>5615</v>
      </c>
      <c r="H226" s="29">
        <v>5008</v>
      </c>
      <c r="I226" s="37">
        <v>4460</v>
      </c>
      <c r="J226" s="37">
        <v>4630</v>
      </c>
      <c r="K226" s="590"/>
      <c r="L226" s="600"/>
      <c r="M226" s="578"/>
    </row>
    <row r="227" spans="2:13" s="163" customFormat="1" ht="20" customHeight="1" thickBot="1">
      <c r="B227" s="81"/>
      <c r="C227" s="645"/>
      <c r="D227" s="694"/>
      <c r="E227" s="603"/>
      <c r="F227" s="137" t="s">
        <v>2</v>
      </c>
      <c r="G227" s="33">
        <v>6.27</v>
      </c>
      <c r="H227" s="33">
        <v>5.74</v>
      </c>
      <c r="I227" s="17">
        <v>5.05</v>
      </c>
      <c r="J227" s="17">
        <v>5.37</v>
      </c>
      <c r="K227" s="591"/>
      <c r="L227" s="601"/>
      <c r="M227" s="579"/>
    </row>
    <row r="228" spans="2:13" s="163" customFormat="1" ht="20" customHeight="1">
      <c r="B228" s="81"/>
      <c r="C228" s="645"/>
      <c r="D228" s="681" t="s">
        <v>251</v>
      </c>
      <c r="E228" s="611" t="s">
        <v>224</v>
      </c>
      <c r="F228" s="140" t="s">
        <v>178</v>
      </c>
      <c r="G228" s="30">
        <v>7756</v>
      </c>
      <c r="H228" s="30">
        <v>6802</v>
      </c>
      <c r="I228" s="36">
        <v>6351</v>
      </c>
      <c r="J228" s="36">
        <v>6460</v>
      </c>
      <c r="K228" s="592" t="s">
        <v>19</v>
      </c>
      <c r="L228" s="617" t="s">
        <v>592</v>
      </c>
      <c r="M228" s="577"/>
    </row>
    <row r="229" spans="2:13" s="163" customFormat="1" ht="20" customHeight="1">
      <c r="B229" s="81"/>
      <c r="C229" s="645"/>
      <c r="D229" s="696"/>
      <c r="E229" s="612"/>
      <c r="F229" s="123" t="s">
        <v>2</v>
      </c>
      <c r="G229" s="28">
        <v>8.66</v>
      </c>
      <c r="H229" s="28">
        <v>7.79</v>
      </c>
      <c r="I229" s="39">
        <v>7.19</v>
      </c>
      <c r="J229" s="40">
        <v>7.49</v>
      </c>
      <c r="K229" s="590"/>
      <c r="L229" s="600"/>
      <c r="M229" s="578"/>
    </row>
    <row r="230" spans="2:13" s="163" customFormat="1" ht="20" customHeight="1">
      <c r="B230" s="81"/>
      <c r="C230" s="645"/>
      <c r="D230" s="696"/>
      <c r="E230" s="612" t="s">
        <v>225</v>
      </c>
      <c r="F230" s="123" t="s">
        <v>178</v>
      </c>
      <c r="G230" s="29">
        <v>2800</v>
      </c>
      <c r="H230" s="29">
        <v>2376</v>
      </c>
      <c r="I230" s="37">
        <v>2351</v>
      </c>
      <c r="J230" s="37">
        <v>2343</v>
      </c>
      <c r="K230" s="590"/>
      <c r="L230" s="600"/>
      <c r="M230" s="578"/>
    </row>
    <row r="231" spans="2:13" s="163" customFormat="1" ht="20" customHeight="1">
      <c r="B231" s="81"/>
      <c r="C231" s="645"/>
      <c r="D231" s="696"/>
      <c r="E231" s="612"/>
      <c r="F231" s="123" t="s">
        <v>2</v>
      </c>
      <c r="G231" s="28">
        <v>3.13</v>
      </c>
      <c r="H231" s="28">
        <v>2.72</v>
      </c>
      <c r="I231" s="39">
        <v>2.66</v>
      </c>
      <c r="J231" s="40">
        <v>2.72</v>
      </c>
      <c r="K231" s="590"/>
      <c r="L231" s="600"/>
      <c r="M231" s="578"/>
    </row>
    <row r="232" spans="2:13" s="163" customFormat="1" ht="20" customHeight="1">
      <c r="B232" s="81"/>
      <c r="C232" s="645"/>
      <c r="D232" s="696"/>
      <c r="E232" s="612" t="s">
        <v>226</v>
      </c>
      <c r="F232" s="123" t="s">
        <v>178</v>
      </c>
      <c r="G232" s="29">
        <v>168</v>
      </c>
      <c r="H232" s="29">
        <v>147</v>
      </c>
      <c r="I232" s="37">
        <v>102</v>
      </c>
      <c r="J232" s="37">
        <v>83</v>
      </c>
      <c r="K232" s="590"/>
      <c r="L232" s="600"/>
      <c r="M232" s="578"/>
    </row>
    <row r="233" spans="2:13" s="163" customFormat="1" ht="20" customHeight="1">
      <c r="B233" s="81"/>
      <c r="C233" s="645"/>
      <c r="D233" s="696"/>
      <c r="E233" s="612"/>
      <c r="F233" s="123" t="s">
        <v>2</v>
      </c>
      <c r="G233" s="28">
        <v>0.19</v>
      </c>
      <c r="H233" s="28">
        <v>0.17</v>
      </c>
      <c r="I233" s="39">
        <v>0.12</v>
      </c>
      <c r="J233" s="40">
        <v>0.1</v>
      </c>
      <c r="K233" s="590"/>
      <c r="L233" s="600"/>
      <c r="M233" s="578"/>
    </row>
    <row r="234" spans="2:13" s="163" customFormat="1" ht="20" customHeight="1">
      <c r="B234" s="81"/>
      <c r="C234" s="645"/>
      <c r="D234" s="696"/>
      <c r="E234" s="612" t="s">
        <v>227</v>
      </c>
      <c r="F234" s="123" t="s">
        <v>178</v>
      </c>
      <c r="G234" s="29">
        <v>16</v>
      </c>
      <c r="H234" s="29">
        <v>11</v>
      </c>
      <c r="I234" s="37">
        <v>12</v>
      </c>
      <c r="J234" s="39">
        <v>10</v>
      </c>
      <c r="K234" s="590"/>
      <c r="L234" s="600"/>
      <c r="M234" s="578"/>
    </row>
    <row r="235" spans="2:13" s="163" customFormat="1" ht="20" customHeight="1">
      <c r="B235" s="81"/>
      <c r="C235" s="645"/>
      <c r="D235" s="696"/>
      <c r="E235" s="612"/>
      <c r="F235" s="123" t="s">
        <v>2</v>
      </c>
      <c r="G235" s="28">
        <v>0.02</v>
      </c>
      <c r="H235" s="28">
        <v>0.01</v>
      </c>
      <c r="I235" s="39">
        <v>0.01</v>
      </c>
      <c r="J235" s="40">
        <v>0.01</v>
      </c>
      <c r="K235" s="590"/>
      <c r="L235" s="600"/>
      <c r="M235" s="578"/>
    </row>
    <row r="236" spans="2:13" s="163" customFormat="1" ht="20" customHeight="1">
      <c r="B236" s="81"/>
      <c r="C236" s="645"/>
      <c r="D236" s="696"/>
      <c r="E236" s="612" t="s">
        <v>228</v>
      </c>
      <c r="F236" s="123" t="s">
        <v>178</v>
      </c>
      <c r="G236" s="29">
        <v>78</v>
      </c>
      <c r="H236" s="29">
        <v>62</v>
      </c>
      <c r="I236" s="37">
        <v>59</v>
      </c>
      <c r="J236" s="37">
        <v>51</v>
      </c>
      <c r="K236" s="590"/>
      <c r="L236" s="600"/>
      <c r="M236" s="578"/>
    </row>
    <row r="237" spans="2:13" s="163" customFormat="1" ht="20" customHeight="1">
      <c r="B237" s="81"/>
      <c r="C237" s="645"/>
      <c r="D237" s="683"/>
      <c r="E237" s="613"/>
      <c r="F237" s="137" t="s">
        <v>2</v>
      </c>
      <c r="G237" s="33">
        <v>0.09</v>
      </c>
      <c r="H237" s="33">
        <v>7.0000000000000007E-2</v>
      </c>
      <c r="I237" s="17">
        <v>7.0000000000000007E-2</v>
      </c>
      <c r="J237" s="17">
        <v>0.06</v>
      </c>
      <c r="K237" s="591"/>
      <c r="L237" s="601"/>
      <c r="M237" s="579"/>
    </row>
    <row r="238" spans="2:13" s="163" customFormat="1" ht="20" customHeight="1">
      <c r="B238" s="81"/>
      <c r="C238" s="645"/>
      <c r="D238" s="681" t="s">
        <v>252</v>
      </c>
      <c r="E238" s="614" t="s">
        <v>195</v>
      </c>
      <c r="F238" s="140" t="s">
        <v>178</v>
      </c>
      <c r="G238" s="30">
        <v>1236</v>
      </c>
      <c r="H238" s="30">
        <v>323</v>
      </c>
      <c r="I238" s="36">
        <v>334</v>
      </c>
      <c r="J238" s="36">
        <v>387</v>
      </c>
      <c r="K238" s="592" t="s">
        <v>19</v>
      </c>
      <c r="L238" s="617" t="s">
        <v>592</v>
      </c>
      <c r="M238" s="577"/>
    </row>
    <row r="239" spans="2:13" s="163" customFormat="1" ht="20" customHeight="1">
      <c r="B239" s="81"/>
      <c r="C239" s="645"/>
      <c r="D239" s="696"/>
      <c r="E239" s="605"/>
      <c r="F239" s="123" t="s">
        <v>2</v>
      </c>
      <c r="G239" s="28">
        <v>1.38</v>
      </c>
      <c r="H239" s="28">
        <v>0.37</v>
      </c>
      <c r="I239" s="39">
        <v>0.38</v>
      </c>
      <c r="J239" s="40">
        <v>0.45</v>
      </c>
      <c r="K239" s="590"/>
      <c r="L239" s="600"/>
      <c r="M239" s="578"/>
    </row>
    <row r="240" spans="2:13" s="163" customFormat="1" ht="20" customHeight="1">
      <c r="B240" s="81"/>
      <c r="C240" s="645"/>
      <c r="D240" s="696"/>
      <c r="E240" s="602" t="s">
        <v>196</v>
      </c>
      <c r="F240" s="123" t="s">
        <v>178</v>
      </c>
      <c r="G240" s="29">
        <v>396</v>
      </c>
      <c r="H240" s="29">
        <v>1062</v>
      </c>
      <c r="I240" s="37">
        <v>969</v>
      </c>
      <c r="J240" s="37">
        <v>895</v>
      </c>
      <c r="K240" s="590"/>
      <c r="L240" s="600"/>
      <c r="M240" s="578"/>
    </row>
    <row r="241" spans="2:13" s="163" customFormat="1" ht="20" customHeight="1">
      <c r="B241" s="81"/>
      <c r="C241" s="645"/>
      <c r="D241" s="696"/>
      <c r="E241" s="605"/>
      <c r="F241" s="123" t="s">
        <v>2</v>
      </c>
      <c r="G241" s="28">
        <v>0.44</v>
      </c>
      <c r="H241" s="28">
        <v>1.22</v>
      </c>
      <c r="I241" s="39">
        <v>1.1000000000000001</v>
      </c>
      <c r="J241" s="40">
        <v>1.04</v>
      </c>
      <c r="K241" s="590"/>
      <c r="L241" s="600"/>
      <c r="M241" s="578"/>
    </row>
    <row r="242" spans="2:13" s="163" customFormat="1" ht="20" customHeight="1">
      <c r="B242" s="81"/>
      <c r="C242" s="645"/>
      <c r="D242" s="696"/>
      <c r="E242" s="602" t="s">
        <v>197</v>
      </c>
      <c r="F242" s="123" t="s">
        <v>178</v>
      </c>
      <c r="G242" s="29">
        <v>645</v>
      </c>
      <c r="H242" s="29">
        <v>540</v>
      </c>
      <c r="I242" s="37">
        <v>532</v>
      </c>
      <c r="J242" s="37">
        <v>508</v>
      </c>
      <c r="K242" s="590"/>
      <c r="L242" s="600"/>
      <c r="M242" s="578"/>
    </row>
    <row r="243" spans="2:13" s="163" customFormat="1" ht="20" customHeight="1">
      <c r="B243" s="81"/>
      <c r="C243" s="645"/>
      <c r="D243" s="696"/>
      <c r="E243" s="605"/>
      <c r="F243" s="123" t="s">
        <v>2</v>
      </c>
      <c r="G243" s="28">
        <v>0.72</v>
      </c>
      <c r="H243" s="28">
        <v>0.62</v>
      </c>
      <c r="I243" s="39">
        <v>0.6</v>
      </c>
      <c r="J243" s="40">
        <v>0.59</v>
      </c>
      <c r="K243" s="590"/>
      <c r="L243" s="600"/>
      <c r="M243" s="578"/>
    </row>
    <row r="244" spans="2:13" s="163" customFormat="1" ht="20" customHeight="1">
      <c r="B244" s="81"/>
      <c r="C244" s="645"/>
      <c r="D244" s="696"/>
      <c r="E244" s="602" t="s">
        <v>198</v>
      </c>
      <c r="F244" s="123" t="s">
        <v>178</v>
      </c>
      <c r="G244" s="29">
        <v>7068</v>
      </c>
      <c r="H244" s="29">
        <v>6047</v>
      </c>
      <c r="I244" s="37">
        <v>5771</v>
      </c>
      <c r="J244" s="37">
        <v>5984</v>
      </c>
      <c r="K244" s="590"/>
      <c r="L244" s="600"/>
      <c r="M244" s="578"/>
    </row>
    <row r="245" spans="2:13" s="163" customFormat="1" ht="20" customHeight="1">
      <c r="B245" s="81"/>
      <c r="C245" s="645"/>
      <c r="D245" s="696"/>
      <c r="E245" s="605"/>
      <c r="F245" s="123" t="s">
        <v>2</v>
      </c>
      <c r="G245" s="28">
        <v>7.89</v>
      </c>
      <c r="H245" s="28">
        <v>6.93</v>
      </c>
      <c r="I245" s="39">
        <v>6.53</v>
      </c>
      <c r="J245" s="40">
        <v>6.94</v>
      </c>
      <c r="K245" s="590"/>
      <c r="L245" s="600"/>
      <c r="M245" s="578"/>
    </row>
    <row r="246" spans="2:13" s="163" customFormat="1" ht="20" customHeight="1">
      <c r="B246" s="81"/>
      <c r="C246" s="645"/>
      <c r="D246" s="696"/>
      <c r="E246" s="602" t="s">
        <v>199</v>
      </c>
      <c r="F246" s="123" t="s">
        <v>178</v>
      </c>
      <c r="G246" s="29">
        <v>1473</v>
      </c>
      <c r="H246" s="29">
        <v>1426</v>
      </c>
      <c r="I246" s="37">
        <v>1269</v>
      </c>
      <c r="J246" s="37">
        <v>1173</v>
      </c>
      <c r="K246" s="590"/>
      <c r="L246" s="600"/>
      <c r="M246" s="578"/>
    </row>
    <row r="247" spans="2:13" s="163" customFormat="1" ht="20" customHeight="1">
      <c r="B247" s="81"/>
      <c r="C247" s="645"/>
      <c r="D247" s="683"/>
      <c r="E247" s="624"/>
      <c r="F247" s="137" t="s">
        <v>2</v>
      </c>
      <c r="G247" s="33">
        <v>1.64</v>
      </c>
      <c r="H247" s="33">
        <v>1.63</v>
      </c>
      <c r="I247" s="17">
        <v>1.44</v>
      </c>
      <c r="J247" s="17">
        <v>1.36</v>
      </c>
      <c r="K247" s="591"/>
      <c r="L247" s="601"/>
      <c r="M247" s="579"/>
    </row>
    <row r="248" spans="2:13" s="163" customFormat="1" ht="20" customHeight="1">
      <c r="B248" s="81"/>
      <c r="C248" s="645"/>
      <c r="D248" s="681" t="s">
        <v>253</v>
      </c>
      <c r="E248" s="614" t="s">
        <v>220</v>
      </c>
      <c r="F248" s="140" t="s">
        <v>178</v>
      </c>
      <c r="G248" s="30">
        <v>3518</v>
      </c>
      <c r="H248" s="30">
        <v>3324</v>
      </c>
      <c r="I248" s="36">
        <v>3045</v>
      </c>
      <c r="J248" s="36">
        <v>2724</v>
      </c>
      <c r="K248" s="592" t="s">
        <v>19</v>
      </c>
      <c r="L248" s="617" t="s">
        <v>592</v>
      </c>
      <c r="M248" s="577"/>
    </row>
    <row r="249" spans="2:13" s="163" customFormat="1" ht="20" customHeight="1">
      <c r="B249" s="81"/>
      <c r="C249" s="645"/>
      <c r="D249" s="696"/>
      <c r="E249" s="605"/>
      <c r="F249" s="123" t="s">
        <v>2</v>
      </c>
      <c r="G249" s="28">
        <v>3.93</v>
      </c>
      <c r="H249" s="28">
        <v>3.81</v>
      </c>
      <c r="I249" s="39">
        <v>3.45</v>
      </c>
      <c r="J249" s="40">
        <v>3.16</v>
      </c>
      <c r="K249" s="590"/>
      <c r="L249" s="600"/>
      <c r="M249" s="578"/>
    </row>
    <row r="250" spans="2:13" s="163" customFormat="1" ht="20" customHeight="1">
      <c r="B250" s="81"/>
      <c r="C250" s="645"/>
      <c r="D250" s="696"/>
      <c r="E250" s="602" t="s">
        <v>221</v>
      </c>
      <c r="F250" s="123" t="s">
        <v>178</v>
      </c>
      <c r="G250" s="29">
        <v>5547</v>
      </c>
      <c r="H250" s="29">
        <v>5056</v>
      </c>
      <c r="I250" s="37">
        <v>4961</v>
      </c>
      <c r="J250" s="37">
        <v>5178</v>
      </c>
      <c r="K250" s="590"/>
      <c r="L250" s="600"/>
      <c r="M250" s="578"/>
    </row>
    <row r="251" spans="2:13" s="163" customFormat="1" ht="20" customHeight="1">
      <c r="B251" s="81"/>
      <c r="C251" s="645"/>
      <c r="D251" s="696"/>
      <c r="E251" s="605"/>
      <c r="F251" s="123" t="s">
        <v>2</v>
      </c>
      <c r="G251" s="28">
        <v>6.19</v>
      </c>
      <c r="H251" s="28">
        <v>5.79</v>
      </c>
      <c r="I251" s="39">
        <v>5.61</v>
      </c>
      <c r="J251" s="40">
        <v>6.01</v>
      </c>
      <c r="K251" s="590"/>
      <c r="L251" s="600"/>
      <c r="M251" s="578"/>
    </row>
    <row r="252" spans="2:13" s="163" customFormat="1" ht="20" customHeight="1">
      <c r="B252" s="81"/>
      <c r="C252" s="645"/>
      <c r="D252" s="696"/>
      <c r="E252" s="602" t="s">
        <v>222</v>
      </c>
      <c r="F252" s="123" t="s">
        <v>178</v>
      </c>
      <c r="G252" s="29">
        <v>1753</v>
      </c>
      <c r="H252" s="29">
        <v>1018</v>
      </c>
      <c r="I252" s="37">
        <v>869</v>
      </c>
      <c r="J252" s="37">
        <v>1045</v>
      </c>
      <c r="K252" s="590"/>
      <c r="L252" s="600"/>
      <c r="M252" s="578"/>
    </row>
    <row r="253" spans="2:13" s="163" customFormat="1" ht="20" customHeight="1">
      <c r="B253" s="81"/>
      <c r="C253" s="645"/>
      <c r="D253" s="683"/>
      <c r="E253" s="624"/>
      <c r="F253" s="137" t="s">
        <v>2</v>
      </c>
      <c r="G253" s="33">
        <v>1.96</v>
      </c>
      <c r="H253" s="33">
        <v>1.17</v>
      </c>
      <c r="I253" s="17">
        <v>0.98</v>
      </c>
      <c r="J253" s="17">
        <v>1.21</v>
      </c>
      <c r="K253" s="591"/>
      <c r="L253" s="601"/>
      <c r="M253" s="579"/>
    </row>
    <row r="254" spans="2:13" s="163" customFormat="1" ht="20" customHeight="1">
      <c r="B254" s="81"/>
      <c r="C254" s="645"/>
      <c r="D254" s="641" t="s">
        <v>254</v>
      </c>
      <c r="E254" s="604" t="s">
        <v>213</v>
      </c>
      <c r="F254" s="140" t="s">
        <v>178</v>
      </c>
      <c r="G254" s="36">
        <v>29</v>
      </c>
      <c r="H254" s="36">
        <v>22</v>
      </c>
      <c r="I254" s="36">
        <v>28</v>
      </c>
      <c r="J254" s="36">
        <v>24</v>
      </c>
      <c r="K254" s="592" t="s">
        <v>19</v>
      </c>
      <c r="L254" s="617" t="s">
        <v>592</v>
      </c>
      <c r="M254" s="577"/>
    </row>
    <row r="255" spans="2:13" s="163" customFormat="1" ht="20" customHeight="1">
      <c r="B255" s="81"/>
      <c r="C255" s="645"/>
      <c r="D255" s="642"/>
      <c r="E255" s="605"/>
      <c r="F255" s="123" t="s">
        <v>2</v>
      </c>
      <c r="G255" s="40">
        <v>0.03</v>
      </c>
      <c r="H255" s="40">
        <v>0.03</v>
      </c>
      <c r="I255" s="40">
        <v>0.03</v>
      </c>
      <c r="J255" s="40">
        <v>0.03</v>
      </c>
      <c r="K255" s="590"/>
      <c r="L255" s="600"/>
      <c r="M255" s="578"/>
    </row>
    <row r="256" spans="2:13" s="163" customFormat="1" ht="20" customHeight="1">
      <c r="B256" s="81"/>
      <c r="C256" s="645"/>
      <c r="D256" s="642"/>
      <c r="E256" s="602" t="s">
        <v>214</v>
      </c>
      <c r="F256" s="123" t="s">
        <v>178</v>
      </c>
      <c r="G256" s="37">
        <v>1583</v>
      </c>
      <c r="H256" s="37">
        <v>1097</v>
      </c>
      <c r="I256" s="37">
        <v>1053</v>
      </c>
      <c r="J256" s="37">
        <v>1201</v>
      </c>
      <c r="K256" s="590"/>
      <c r="L256" s="600"/>
      <c r="M256" s="578"/>
    </row>
    <row r="257" spans="2:13" s="163" customFormat="1" ht="20" customHeight="1">
      <c r="B257" s="81"/>
      <c r="C257" s="645"/>
      <c r="D257" s="642"/>
      <c r="E257" s="605"/>
      <c r="F257" s="123" t="s">
        <v>2</v>
      </c>
      <c r="G257" s="40">
        <v>1.77</v>
      </c>
      <c r="H257" s="40">
        <v>1.26</v>
      </c>
      <c r="I257" s="40">
        <v>1.19</v>
      </c>
      <c r="J257" s="40">
        <v>1.39</v>
      </c>
      <c r="K257" s="590"/>
      <c r="L257" s="600"/>
      <c r="M257" s="578"/>
    </row>
    <row r="258" spans="2:13" s="163" customFormat="1" ht="20" customHeight="1">
      <c r="B258" s="81"/>
      <c r="C258" s="645"/>
      <c r="D258" s="642"/>
      <c r="E258" s="606" t="s">
        <v>246</v>
      </c>
      <c r="F258" s="123" t="s">
        <v>178</v>
      </c>
      <c r="G258" s="37">
        <v>848</v>
      </c>
      <c r="H258" s="37">
        <v>552</v>
      </c>
      <c r="I258" s="37">
        <v>474</v>
      </c>
      <c r="J258" s="37">
        <v>465</v>
      </c>
      <c r="K258" s="590"/>
      <c r="L258" s="600"/>
      <c r="M258" s="578"/>
    </row>
    <row r="259" spans="2:13" s="163" customFormat="1" ht="20" customHeight="1">
      <c r="B259" s="81"/>
      <c r="C259" s="645"/>
      <c r="D259" s="642"/>
      <c r="E259" s="607"/>
      <c r="F259" s="123" t="s">
        <v>2</v>
      </c>
      <c r="G259" s="39">
        <v>0.95</v>
      </c>
      <c r="H259" s="39">
        <v>0.63</v>
      </c>
      <c r="I259" s="39">
        <v>0.54</v>
      </c>
      <c r="J259" s="39">
        <v>0.54</v>
      </c>
      <c r="K259" s="590"/>
      <c r="L259" s="600"/>
      <c r="M259" s="578"/>
    </row>
    <row r="260" spans="2:13" s="163" customFormat="1" ht="20" customHeight="1">
      <c r="B260" s="81"/>
      <c r="C260" s="645"/>
      <c r="D260" s="642"/>
      <c r="E260" s="606" t="s">
        <v>255</v>
      </c>
      <c r="F260" s="123" t="s">
        <v>178</v>
      </c>
      <c r="G260" s="37">
        <v>4535</v>
      </c>
      <c r="H260" s="37">
        <v>5063</v>
      </c>
      <c r="I260" s="37">
        <v>4494</v>
      </c>
      <c r="J260" s="37">
        <v>4536</v>
      </c>
      <c r="K260" s="590"/>
      <c r="L260" s="600"/>
      <c r="M260" s="578"/>
    </row>
    <row r="261" spans="2:13" s="163" customFormat="1" ht="20" customHeight="1">
      <c r="B261" s="81"/>
      <c r="C261" s="645"/>
      <c r="D261" s="642"/>
      <c r="E261" s="607"/>
      <c r="F261" s="123" t="s">
        <v>2</v>
      </c>
      <c r="G261" s="39">
        <v>5.0599999999999996</v>
      </c>
      <c r="H261" s="39">
        <v>5.8</v>
      </c>
      <c r="I261" s="39">
        <v>5.08</v>
      </c>
      <c r="J261" s="39">
        <v>5.26</v>
      </c>
      <c r="K261" s="590"/>
      <c r="L261" s="600"/>
      <c r="M261" s="578"/>
    </row>
    <row r="262" spans="2:13" s="163" customFormat="1" ht="20" customHeight="1">
      <c r="B262" s="81"/>
      <c r="C262" s="645"/>
      <c r="D262" s="642"/>
      <c r="E262" s="608" t="s">
        <v>215</v>
      </c>
      <c r="F262" s="123" t="s">
        <v>178</v>
      </c>
      <c r="G262" s="37">
        <v>2895</v>
      </c>
      <c r="H262" s="37">
        <v>2202</v>
      </c>
      <c r="I262" s="37">
        <v>2391</v>
      </c>
      <c r="J262" s="37">
        <v>2317</v>
      </c>
      <c r="K262" s="590"/>
      <c r="L262" s="600"/>
      <c r="M262" s="578"/>
    </row>
    <row r="263" spans="2:13" s="163" customFormat="1" ht="20" customHeight="1">
      <c r="B263" s="81"/>
      <c r="C263" s="645"/>
      <c r="D263" s="642"/>
      <c r="E263" s="609"/>
      <c r="F263" s="123" t="s">
        <v>2</v>
      </c>
      <c r="G263" s="40">
        <v>3.23</v>
      </c>
      <c r="H263" s="40">
        <v>2.52</v>
      </c>
      <c r="I263" s="40">
        <v>2.71</v>
      </c>
      <c r="J263" s="40">
        <v>2.69</v>
      </c>
      <c r="K263" s="590"/>
      <c r="L263" s="600"/>
      <c r="M263" s="578"/>
    </row>
    <row r="264" spans="2:13" s="163" customFormat="1" ht="20" customHeight="1">
      <c r="B264" s="81"/>
      <c r="C264" s="645"/>
      <c r="D264" s="642"/>
      <c r="E264" s="606" t="s">
        <v>216</v>
      </c>
      <c r="F264" s="123" t="s">
        <v>178</v>
      </c>
      <c r="G264" s="37">
        <v>928</v>
      </c>
      <c r="H264" s="37">
        <v>462</v>
      </c>
      <c r="I264" s="37">
        <v>435</v>
      </c>
      <c r="J264" s="37">
        <v>404</v>
      </c>
      <c r="K264" s="590"/>
      <c r="L264" s="600"/>
      <c r="M264" s="578"/>
    </row>
    <row r="265" spans="2:13" s="163" customFormat="1" ht="20" customHeight="1" thickBot="1">
      <c r="B265" s="81"/>
      <c r="C265" s="664"/>
      <c r="D265" s="738"/>
      <c r="E265" s="610"/>
      <c r="F265" s="125" t="s">
        <v>2</v>
      </c>
      <c r="G265" s="54">
        <v>1.04</v>
      </c>
      <c r="H265" s="54">
        <v>0.53</v>
      </c>
      <c r="I265" s="54">
        <v>0.49</v>
      </c>
      <c r="J265" s="54">
        <v>0.47</v>
      </c>
      <c r="K265" s="620"/>
      <c r="L265" s="610"/>
      <c r="M265" s="583"/>
    </row>
    <row r="266" spans="2:13" s="163" customFormat="1" ht="20" customHeight="1">
      <c r="B266" s="81"/>
      <c r="C266" s="703" t="s">
        <v>256</v>
      </c>
      <c r="D266" s="706" t="s">
        <v>256</v>
      </c>
      <c r="E266" s="625" t="s">
        <v>9</v>
      </c>
      <c r="F266" s="124" t="s">
        <v>178</v>
      </c>
      <c r="G266" s="27">
        <v>6574</v>
      </c>
      <c r="H266" s="27">
        <v>7609</v>
      </c>
      <c r="I266" s="27">
        <v>8987</v>
      </c>
      <c r="J266" s="27">
        <v>7555</v>
      </c>
      <c r="K266" s="621" t="s">
        <v>19</v>
      </c>
      <c r="L266" s="631" t="s">
        <v>512</v>
      </c>
      <c r="M266" s="584"/>
    </row>
    <row r="267" spans="2:13" s="163" customFormat="1" ht="20" customHeight="1">
      <c r="B267" s="81"/>
      <c r="C267" s="645"/>
      <c r="D267" s="693"/>
      <c r="E267" s="605"/>
      <c r="F267" s="123" t="s">
        <v>2</v>
      </c>
      <c r="G267" s="28">
        <v>7.34</v>
      </c>
      <c r="H267" s="28">
        <v>8.7200000000000006</v>
      </c>
      <c r="I267" s="28">
        <v>10.17</v>
      </c>
      <c r="J267" s="28">
        <v>8.76</v>
      </c>
      <c r="K267" s="622"/>
      <c r="L267" s="632"/>
      <c r="M267" s="581"/>
    </row>
    <row r="268" spans="2:13" s="163" customFormat="1" ht="20" customHeight="1">
      <c r="B268" s="81"/>
      <c r="C268" s="645"/>
      <c r="D268" s="693"/>
      <c r="E268" s="602" t="s">
        <v>257</v>
      </c>
      <c r="F268" s="123" t="s">
        <v>178</v>
      </c>
      <c r="G268" s="29">
        <v>1469.0299999999997</v>
      </c>
      <c r="H268" s="29">
        <v>3264.0476000000008</v>
      </c>
      <c r="I268" s="29">
        <v>2867</v>
      </c>
      <c r="J268" s="29">
        <v>2171</v>
      </c>
      <c r="K268" s="622"/>
      <c r="L268" s="632"/>
      <c r="M268" s="581"/>
    </row>
    <row r="269" spans="2:13" s="163" customFormat="1" ht="20" customHeight="1">
      <c r="B269" s="81"/>
      <c r="C269" s="645"/>
      <c r="D269" s="694"/>
      <c r="E269" s="624"/>
      <c r="F269" s="137" t="s">
        <v>2</v>
      </c>
      <c r="G269" s="33">
        <v>1.64</v>
      </c>
      <c r="H269" s="33">
        <v>3.74</v>
      </c>
      <c r="I269" s="33">
        <v>3.24</v>
      </c>
      <c r="J269" s="33">
        <v>2.52</v>
      </c>
      <c r="K269" s="623"/>
      <c r="L269" s="633"/>
      <c r="M269" s="582"/>
    </row>
    <row r="270" spans="2:13" s="163" customFormat="1" ht="20" customHeight="1">
      <c r="B270" s="81"/>
      <c r="C270" s="645"/>
      <c r="D270" s="695" t="s">
        <v>258</v>
      </c>
      <c r="E270" s="153" t="s">
        <v>205</v>
      </c>
      <c r="F270" s="123" t="s">
        <v>2</v>
      </c>
      <c r="G270" s="28">
        <v>3.54</v>
      </c>
      <c r="H270" s="28">
        <v>4.25</v>
      </c>
      <c r="I270" s="65">
        <v>4.99</v>
      </c>
      <c r="J270" s="65">
        <v>4.2699999999999996</v>
      </c>
      <c r="K270" s="592" t="s">
        <v>19</v>
      </c>
      <c r="L270" s="617" t="s">
        <v>512</v>
      </c>
      <c r="M270" s="577"/>
    </row>
    <row r="271" spans="2:13" s="163" customFormat="1" ht="20" customHeight="1">
      <c r="B271" s="81"/>
      <c r="C271" s="645"/>
      <c r="D271" s="683"/>
      <c r="E271" s="154" t="s">
        <v>206</v>
      </c>
      <c r="F271" s="137" t="s">
        <v>2</v>
      </c>
      <c r="G271" s="33">
        <v>3.79</v>
      </c>
      <c r="H271" s="33">
        <v>4.47</v>
      </c>
      <c r="I271" s="33">
        <v>5.18</v>
      </c>
      <c r="J271" s="33">
        <v>4.49</v>
      </c>
      <c r="K271" s="591"/>
      <c r="L271" s="601"/>
      <c r="M271" s="579"/>
    </row>
    <row r="272" spans="2:13" s="163" customFormat="1" ht="20" customHeight="1">
      <c r="B272" s="81"/>
      <c r="C272" s="645"/>
      <c r="D272" s="695" t="s">
        <v>259</v>
      </c>
      <c r="E272" s="153" t="s">
        <v>205</v>
      </c>
      <c r="F272" s="122" t="s">
        <v>2</v>
      </c>
      <c r="G272" s="31">
        <v>0.71</v>
      </c>
      <c r="H272" s="31">
        <v>1.7</v>
      </c>
      <c r="I272" s="31">
        <v>1.53</v>
      </c>
      <c r="J272" s="31">
        <v>1.1599999999999999</v>
      </c>
      <c r="K272" s="592" t="s">
        <v>64</v>
      </c>
      <c r="L272" s="617" t="s">
        <v>595</v>
      </c>
      <c r="M272" s="577"/>
    </row>
    <row r="273" spans="2:13" s="163" customFormat="1" ht="20" customHeight="1">
      <c r="B273" s="81"/>
      <c r="C273" s="645"/>
      <c r="D273" s="683"/>
      <c r="E273" s="154" t="s">
        <v>206</v>
      </c>
      <c r="F273" s="137" t="s">
        <v>2</v>
      </c>
      <c r="G273" s="33">
        <v>0.93</v>
      </c>
      <c r="H273" s="33">
        <v>2.04</v>
      </c>
      <c r="I273" s="33">
        <v>1.72</v>
      </c>
      <c r="J273" s="33">
        <v>1.36</v>
      </c>
      <c r="K273" s="591"/>
      <c r="L273" s="601"/>
      <c r="M273" s="579"/>
    </row>
    <row r="274" spans="2:13" s="163" customFormat="1" ht="20" customHeight="1">
      <c r="B274" s="81"/>
      <c r="C274" s="645"/>
      <c r="D274" s="696" t="s">
        <v>260</v>
      </c>
      <c r="E274" s="153" t="s">
        <v>224</v>
      </c>
      <c r="F274" s="123" t="s">
        <v>2</v>
      </c>
      <c r="G274" s="28">
        <v>5.18</v>
      </c>
      <c r="H274" s="28">
        <v>5.97</v>
      </c>
      <c r="I274" s="65">
        <v>6.97</v>
      </c>
      <c r="J274" s="65">
        <v>5.98</v>
      </c>
      <c r="K274" s="592" t="s">
        <v>19</v>
      </c>
      <c r="L274" s="617" t="s">
        <v>512</v>
      </c>
      <c r="M274" s="577"/>
    </row>
    <row r="275" spans="2:13" s="163" customFormat="1" ht="20" customHeight="1">
      <c r="B275" s="81"/>
      <c r="C275" s="645"/>
      <c r="D275" s="696"/>
      <c r="E275" s="153" t="s">
        <v>225</v>
      </c>
      <c r="F275" s="123" t="s">
        <v>2</v>
      </c>
      <c r="G275" s="28">
        <v>1.98</v>
      </c>
      <c r="H275" s="28">
        <v>2.58</v>
      </c>
      <c r="I275" s="28">
        <v>3.02</v>
      </c>
      <c r="J275" s="28">
        <v>2.63</v>
      </c>
      <c r="K275" s="590"/>
      <c r="L275" s="600"/>
      <c r="M275" s="578"/>
    </row>
    <row r="276" spans="2:13" s="163" customFormat="1" ht="20" customHeight="1">
      <c r="B276" s="81"/>
      <c r="C276" s="645"/>
      <c r="D276" s="696"/>
      <c r="E276" s="153" t="s">
        <v>226</v>
      </c>
      <c r="F276" s="123" t="s">
        <v>2</v>
      </c>
      <c r="G276" s="28">
        <v>0.11</v>
      </c>
      <c r="H276" s="28">
        <v>0.09</v>
      </c>
      <c r="I276" s="28">
        <v>0.06</v>
      </c>
      <c r="J276" s="28">
        <v>0.09</v>
      </c>
      <c r="K276" s="590"/>
      <c r="L276" s="600"/>
      <c r="M276" s="578"/>
    </row>
    <row r="277" spans="2:13" s="163" customFormat="1" ht="20" customHeight="1">
      <c r="B277" s="81"/>
      <c r="C277" s="645"/>
      <c r="D277" s="696"/>
      <c r="E277" s="153" t="s">
        <v>227</v>
      </c>
      <c r="F277" s="123" t="s">
        <v>2</v>
      </c>
      <c r="G277" s="28">
        <v>0.01</v>
      </c>
      <c r="H277" s="28">
        <v>0.01</v>
      </c>
      <c r="I277" s="28">
        <v>0.01</v>
      </c>
      <c r="J277" s="28">
        <v>0.01</v>
      </c>
      <c r="K277" s="590"/>
      <c r="L277" s="600"/>
      <c r="M277" s="578"/>
    </row>
    <row r="278" spans="2:13" s="163" customFormat="1" ht="20" customHeight="1">
      <c r="B278" s="81"/>
      <c r="C278" s="645"/>
      <c r="D278" s="683"/>
      <c r="E278" s="154" t="s">
        <v>228</v>
      </c>
      <c r="F278" s="137" t="s">
        <v>2</v>
      </c>
      <c r="G278" s="33">
        <v>0.06</v>
      </c>
      <c r="H278" s="33">
        <v>0.08</v>
      </c>
      <c r="I278" s="33">
        <v>0.1</v>
      </c>
      <c r="J278" s="33">
        <v>0.05</v>
      </c>
      <c r="K278" s="591"/>
      <c r="L278" s="601"/>
      <c r="M278" s="579"/>
    </row>
    <row r="279" spans="2:13" s="163" customFormat="1" ht="20" customHeight="1">
      <c r="B279" s="81"/>
      <c r="C279" s="645"/>
      <c r="D279" s="695" t="s">
        <v>261</v>
      </c>
      <c r="E279" s="153" t="s">
        <v>224</v>
      </c>
      <c r="F279" s="122" t="s">
        <v>2</v>
      </c>
      <c r="G279" s="31">
        <v>0.97</v>
      </c>
      <c r="H279" s="31">
        <v>2.77</v>
      </c>
      <c r="I279" s="31">
        <v>2.37</v>
      </c>
      <c r="J279" s="241">
        <v>1.77</v>
      </c>
      <c r="K279" s="592" t="s">
        <v>64</v>
      </c>
      <c r="L279" s="617" t="s">
        <v>595</v>
      </c>
      <c r="M279" s="577"/>
    </row>
    <row r="280" spans="2:13" s="163" customFormat="1" ht="20" customHeight="1">
      <c r="B280" s="81"/>
      <c r="C280" s="645"/>
      <c r="D280" s="696"/>
      <c r="E280" s="153" t="s">
        <v>225</v>
      </c>
      <c r="F280" s="123" t="s">
        <v>2</v>
      </c>
      <c r="G280" s="28">
        <v>0.28999999999999998</v>
      </c>
      <c r="H280" s="28">
        <v>0.87</v>
      </c>
      <c r="I280" s="28">
        <v>0.85</v>
      </c>
      <c r="J280" s="234">
        <v>0.71</v>
      </c>
      <c r="K280" s="590"/>
      <c r="L280" s="600"/>
      <c r="M280" s="578"/>
    </row>
    <row r="281" spans="2:13" s="163" customFormat="1" ht="20" customHeight="1">
      <c r="B281" s="81"/>
      <c r="C281" s="645"/>
      <c r="D281" s="696"/>
      <c r="E281" s="153" t="s">
        <v>226</v>
      </c>
      <c r="F281" s="123" t="s">
        <v>2</v>
      </c>
      <c r="G281" s="28">
        <v>0.02</v>
      </c>
      <c r="H281" s="28">
        <v>0.08</v>
      </c>
      <c r="I281" s="28">
        <v>0.03</v>
      </c>
      <c r="J281" s="234">
        <v>0.02</v>
      </c>
      <c r="K281" s="590"/>
      <c r="L281" s="600"/>
      <c r="M281" s="578"/>
    </row>
    <row r="282" spans="2:13" s="163" customFormat="1" ht="20" customHeight="1">
      <c r="B282" s="81"/>
      <c r="C282" s="645"/>
      <c r="D282" s="696"/>
      <c r="E282" s="153" t="s">
        <v>227</v>
      </c>
      <c r="F282" s="123" t="s">
        <v>2</v>
      </c>
      <c r="G282" s="28">
        <v>0</v>
      </c>
      <c r="H282" s="28">
        <v>0.01</v>
      </c>
      <c r="I282" s="28">
        <v>0</v>
      </c>
      <c r="J282" s="234">
        <v>0</v>
      </c>
      <c r="K282" s="590"/>
      <c r="L282" s="600"/>
      <c r="M282" s="578"/>
    </row>
    <row r="283" spans="2:13" s="163" customFormat="1" ht="20" customHeight="1">
      <c r="B283" s="81"/>
      <c r="C283" s="645"/>
      <c r="D283" s="683"/>
      <c r="E283" s="154" t="s">
        <v>228</v>
      </c>
      <c r="F283" s="137" t="s">
        <v>2</v>
      </c>
      <c r="G283" s="33">
        <v>0</v>
      </c>
      <c r="H283" s="33">
        <v>0.02</v>
      </c>
      <c r="I283" s="33">
        <v>0.03</v>
      </c>
      <c r="J283" s="242">
        <v>0.02</v>
      </c>
      <c r="K283" s="591"/>
      <c r="L283" s="601"/>
      <c r="M283" s="579"/>
    </row>
    <row r="284" spans="2:13" s="163" customFormat="1" ht="20" customHeight="1">
      <c r="B284" s="81"/>
      <c r="C284" s="645"/>
      <c r="D284" s="681" t="s">
        <v>262</v>
      </c>
      <c r="E284" s="152" t="s">
        <v>220</v>
      </c>
      <c r="F284" s="140" t="s">
        <v>2</v>
      </c>
      <c r="G284" s="51">
        <v>3.02</v>
      </c>
      <c r="H284" s="51">
        <v>4.53</v>
      </c>
      <c r="I284" s="51">
        <v>5.4</v>
      </c>
      <c r="J284" s="51">
        <v>4.25</v>
      </c>
      <c r="K284" s="592" t="s">
        <v>19</v>
      </c>
      <c r="L284" s="617" t="s">
        <v>512</v>
      </c>
      <c r="M284" s="577"/>
    </row>
    <row r="285" spans="2:13" s="163" customFormat="1" ht="20" customHeight="1">
      <c r="B285" s="81"/>
      <c r="C285" s="645"/>
      <c r="D285" s="696"/>
      <c r="E285" s="153" t="s">
        <v>221</v>
      </c>
      <c r="F285" s="123" t="s">
        <v>2</v>
      </c>
      <c r="G285" s="28">
        <v>3.33</v>
      </c>
      <c r="H285" s="28">
        <v>3.58</v>
      </c>
      <c r="I285" s="28">
        <v>4.25</v>
      </c>
      <c r="J285" s="28">
        <v>3.88</v>
      </c>
      <c r="K285" s="590"/>
      <c r="L285" s="600"/>
      <c r="M285" s="578"/>
    </row>
    <row r="286" spans="2:13" s="163" customFormat="1" ht="20" customHeight="1">
      <c r="B286" s="81"/>
      <c r="C286" s="645"/>
      <c r="D286" s="683"/>
      <c r="E286" s="154" t="s">
        <v>222</v>
      </c>
      <c r="F286" s="137" t="s">
        <v>2</v>
      </c>
      <c r="G286" s="33">
        <v>0.98</v>
      </c>
      <c r="H286" s="33">
        <v>0.6</v>
      </c>
      <c r="I286" s="33">
        <v>0.51</v>
      </c>
      <c r="J286" s="33">
        <v>0.63</v>
      </c>
      <c r="K286" s="591"/>
      <c r="L286" s="601"/>
      <c r="M286" s="579"/>
    </row>
    <row r="287" spans="2:13" s="163" customFormat="1" ht="20" customHeight="1">
      <c r="B287" s="81"/>
      <c r="C287" s="645"/>
      <c r="D287" s="681" t="s">
        <v>263</v>
      </c>
      <c r="E287" s="152" t="s">
        <v>195</v>
      </c>
      <c r="F287" s="140" t="s">
        <v>2</v>
      </c>
      <c r="G287" s="51">
        <v>0.82</v>
      </c>
      <c r="H287" s="51">
        <v>0.37</v>
      </c>
      <c r="I287" s="51">
        <v>0.35</v>
      </c>
      <c r="J287" s="51">
        <v>0.41</v>
      </c>
      <c r="K287" s="723" t="s">
        <v>19</v>
      </c>
      <c r="L287" s="634" t="s">
        <v>512</v>
      </c>
      <c r="M287" s="580"/>
    </row>
    <row r="288" spans="2:13" s="163" customFormat="1" ht="20" customHeight="1">
      <c r="B288" s="81"/>
      <c r="C288" s="645"/>
      <c r="D288" s="696"/>
      <c r="E288" s="153" t="s">
        <v>196</v>
      </c>
      <c r="F288" s="123" t="s">
        <v>2</v>
      </c>
      <c r="G288" s="28">
        <v>0.26</v>
      </c>
      <c r="H288" s="28">
        <v>0.99</v>
      </c>
      <c r="I288" s="28">
        <v>0.94</v>
      </c>
      <c r="J288" s="28">
        <v>0.95</v>
      </c>
      <c r="K288" s="622"/>
      <c r="L288" s="632"/>
      <c r="M288" s="581"/>
    </row>
    <row r="289" spans="2:13" s="163" customFormat="1" ht="20" customHeight="1">
      <c r="B289" s="81"/>
      <c r="C289" s="645"/>
      <c r="D289" s="696"/>
      <c r="E289" s="153" t="s">
        <v>197</v>
      </c>
      <c r="F289" s="123" t="s">
        <v>2</v>
      </c>
      <c r="G289" s="28">
        <v>0.41</v>
      </c>
      <c r="H289" s="28">
        <v>0.49</v>
      </c>
      <c r="I289" s="28">
        <v>0.6</v>
      </c>
      <c r="J289" s="28">
        <v>0.53</v>
      </c>
      <c r="K289" s="622"/>
      <c r="L289" s="632"/>
      <c r="M289" s="581"/>
    </row>
    <row r="290" spans="2:13" s="163" customFormat="1" ht="20" customHeight="1">
      <c r="B290" s="81"/>
      <c r="C290" s="645"/>
      <c r="D290" s="696"/>
      <c r="E290" s="153" t="s">
        <v>198</v>
      </c>
      <c r="F290" s="123" t="s">
        <v>2</v>
      </c>
      <c r="G290" s="28">
        <v>4.88</v>
      </c>
      <c r="H290" s="28">
        <v>5.63</v>
      </c>
      <c r="I290" s="28">
        <v>6.93</v>
      </c>
      <c r="J290" s="28">
        <v>5.74</v>
      </c>
      <c r="K290" s="622"/>
      <c r="L290" s="632"/>
      <c r="M290" s="581"/>
    </row>
    <row r="291" spans="2:13" s="163" customFormat="1" ht="20" customHeight="1">
      <c r="B291" s="81"/>
      <c r="C291" s="645"/>
      <c r="D291" s="683"/>
      <c r="E291" s="154" t="s">
        <v>199</v>
      </c>
      <c r="F291" s="137" t="s">
        <v>2</v>
      </c>
      <c r="G291" s="33">
        <v>0.97</v>
      </c>
      <c r="H291" s="33">
        <v>1.25</v>
      </c>
      <c r="I291" s="33">
        <v>1.35</v>
      </c>
      <c r="J291" s="33">
        <v>1.1399999999999999</v>
      </c>
      <c r="K291" s="623"/>
      <c r="L291" s="633"/>
      <c r="M291" s="582"/>
    </row>
    <row r="292" spans="2:13" s="163" customFormat="1" ht="20" customHeight="1">
      <c r="B292" s="81"/>
      <c r="C292" s="645"/>
      <c r="D292" s="692" t="s">
        <v>264</v>
      </c>
      <c r="E292" s="130" t="s">
        <v>213</v>
      </c>
      <c r="F292" s="140" t="s">
        <v>2</v>
      </c>
      <c r="G292" s="51">
        <v>0.02</v>
      </c>
      <c r="H292" s="51">
        <v>0.02</v>
      </c>
      <c r="I292" s="51">
        <v>0.02</v>
      </c>
      <c r="J292" s="51">
        <v>0.02</v>
      </c>
      <c r="K292" s="723" t="s">
        <v>19</v>
      </c>
      <c r="L292" s="634" t="s">
        <v>512</v>
      </c>
      <c r="M292" s="580"/>
    </row>
    <row r="293" spans="2:13" s="163" customFormat="1" ht="20" customHeight="1">
      <c r="B293" s="81"/>
      <c r="C293" s="645"/>
      <c r="D293" s="693"/>
      <c r="E293" s="153" t="s">
        <v>214</v>
      </c>
      <c r="F293" s="123" t="s">
        <v>2</v>
      </c>
      <c r="G293" s="28">
        <v>0.91</v>
      </c>
      <c r="H293" s="28">
        <v>0.7</v>
      </c>
      <c r="I293" s="28">
        <v>0.68</v>
      </c>
      <c r="J293" s="28">
        <v>0.73</v>
      </c>
      <c r="K293" s="622"/>
      <c r="L293" s="632"/>
      <c r="M293" s="581"/>
    </row>
    <row r="294" spans="2:13" s="163" customFormat="1" ht="20" customHeight="1">
      <c r="B294" s="81"/>
      <c r="C294" s="645"/>
      <c r="D294" s="693"/>
      <c r="E294" s="128" t="s">
        <v>246</v>
      </c>
      <c r="F294" s="123" t="s">
        <v>2</v>
      </c>
      <c r="G294" s="28">
        <v>0.48</v>
      </c>
      <c r="H294" s="28">
        <v>0.33</v>
      </c>
      <c r="I294" s="28">
        <v>0.3</v>
      </c>
      <c r="J294" s="28">
        <v>0.28000000000000003</v>
      </c>
      <c r="K294" s="622"/>
      <c r="L294" s="632"/>
      <c r="M294" s="581"/>
    </row>
    <row r="295" spans="2:13" s="163" customFormat="1" ht="20" customHeight="1">
      <c r="B295" s="81"/>
      <c r="C295" s="645"/>
      <c r="D295" s="693"/>
      <c r="E295" s="128" t="s">
        <v>255</v>
      </c>
      <c r="F295" s="123" t="s">
        <v>2</v>
      </c>
      <c r="G295" s="28">
        <v>2.85</v>
      </c>
      <c r="H295" s="28">
        <v>3.81</v>
      </c>
      <c r="I295" s="28">
        <v>4.22</v>
      </c>
      <c r="J295" s="28">
        <v>3.7</v>
      </c>
      <c r="K295" s="622"/>
      <c r="L295" s="632"/>
      <c r="M295" s="581"/>
    </row>
    <row r="296" spans="2:13" s="163" customFormat="1" ht="20" customHeight="1">
      <c r="B296" s="81"/>
      <c r="C296" s="645"/>
      <c r="D296" s="702"/>
      <c r="E296" s="524" t="s">
        <v>215</v>
      </c>
      <c r="F296" s="123" t="s">
        <v>2</v>
      </c>
      <c r="G296" s="32">
        <v>2.48</v>
      </c>
      <c r="H296" s="32">
        <v>3.18</v>
      </c>
      <c r="I296" s="32">
        <v>4.66</v>
      </c>
      <c r="J296" s="32">
        <v>3.54</v>
      </c>
      <c r="K296" s="724"/>
      <c r="L296" s="606"/>
      <c r="M296" s="587"/>
    </row>
    <row r="297" spans="2:13" s="163" customFormat="1" ht="20" customHeight="1" thickBot="1">
      <c r="B297" s="81"/>
      <c r="C297" s="645"/>
      <c r="D297" s="702"/>
      <c r="E297" s="131" t="s">
        <v>216</v>
      </c>
      <c r="F297" s="141" t="s">
        <v>2</v>
      </c>
      <c r="G297" s="32">
        <v>0.6</v>
      </c>
      <c r="H297" s="32">
        <v>0.69</v>
      </c>
      <c r="I297" s="32">
        <v>0.28999999999999998</v>
      </c>
      <c r="J297" s="32">
        <v>0.49</v>
      </c>
      <c r="K297" s="724"/>
      <c r="L297" s="635"/>
      <c r="M297" s="588"/>
    </row>
    <row r="298" spans="2:13" s="163" customFormat="1" ht="20" customHeight="1">
      <c r="B298" s="81"/>
      <c r="C298" s="703" t="s">
        <v>265</v>
      </c>
      <c r="D298" s="706" t="s">
        <v>568</v>
      </c>
      <c r="E298" s="129" t="s">
        <v>206</v>
      </c>
      <c r="F298" s="124" t="s">
        <v>178</v>
      </c>
      <c r="G298" s="86">
        <f>G78</f>
        <v>44099</v>
      </c>
      <c r="H298" s="86">
        <f>H78</f>
        <v>42577</v>
      </c>
      <c r="I298" s="86">
        <f>I78</f>
        <v>43159</v>
      </c>
      <c r="J298" s="27">
        <f>J78</f>
        <v>41958</v>
      </c>
      <c r="K298" s="589" t="s">
        <v>73</v>
      </c>
      <c r="L298" s="615" t="s">
        <v>513</v>
      </c>
      <c r="M298" s="585" t="s">
        <v>692</v>
      </c>
    </row>
    <row r="299" spans="2:13" s="163" customFormat="1" ht="20" customHeight="1">
      <c r="B299" s="81"/>
      <c r="C299" s="645"/>
      <c r="D299" s="702"/>
      <c r="E299" s="131" t="s">
        <v>205</v>
      </c>
      <c r="F299" s="141" t="s">
        <v>178</v>
      </c>
      <c r="G299" s="75">
        <f>G76</f>
        <v>45199</v>
      </c>
      <c r="H299" s="75">
        <f>H76</f>
        <v>44350</v>
      </c>
      <c r="I299" s="75">
        <f>I76</f>
        <v>44641</v>
      </c>
      <c r="J299" s="68">
        <f>J76</f>
        <v>43634</v>
      </c>
      <c r="K299" s="590"/>
      <c r="L299" s="616"/>
      <c r="M299" s="579"/>
    </row>
    <row r="300" spans="2:13" s="163" customFormat="1" ht="20" customHeight="1">
      <c r="B300" s="81"/>
      <c r="C300" s="645"/>
      <c r="D300" s="692" t="s">
        <v>567</v>
      </c>
      <c r="E300" s="149" t="s">
        <v>206</v>
      </c>
      <c r="F300" s="140" t="s">
        <v>178</v>
      </c>
      <c r="G300" s="74">
        <v>1963</v>
      </c>
      <c r="H300" s="74">
        <v>1821</v>
      </c>
      <c r="I300" s="74">
        <v>1787</v>
      </c>
      <c r="J300" s="30">
        <v>1842</v>
      </c>
      <c r="K300" s="590"/>
      <c r="L300" s="617" t="s">
        <v>593</v>
      </c>
      <c r="M300" s="575"/>
    </row>
    <row r="301" spans="2:13" s="163" customFormat="1" ht="20" customHeight="1">
      <c r="B301" s="81"/>
      <c r="C301" s="645"/>
      <c r="D301" s="694"/>
      <c r="E301" s="150" t="s">
        <v>205</v>
      </c>
      <c r="F301" s="137" t="s">
        <v>178</v>
      </c>
      <c r="G301" s="75">
        <v>2412</v>
      </c>
      <c r="H301" s="75">
        <v>2376</v>
      </c>
      <c r="I301" s="75">
        <v>2905</v>
      </c>
      <c r="J301" s="68">
        <v>2090</v>
      </c>
      <c r="K301" s="590"/>
      <c r="L301" s="600"/>
      <c r="M301" s="586"/>
    </row>
    <row r="302" spans="2:13" s="163" customFormat="1" ht="20" customHeight="1">
      <c r="B302" s="81"/>
      <c r="C302" s="645"/>
      <c r="D302" s="692" t="s">
        <v>566</v>
      </c>
      <c r="E302" s="149" t="s">
        <v>206</v>
      </c>
      <c r="F302" s="123" t="s">
        <v>178</v>
      </c>
      <c r="G302" s="74">
        <v>1892</v>
      </c>
      <c r="H302" s="74">
        <v>1741</v>
      </c>
      <c r="I302" s="74">
        <v>1733</v>
      </c>
      <c r="J302" s="30">
        <v>1758</v>
      </c>
      <c r="K302" s="590"/>
      <c r="L302" s="600"/>
      <c r="M302" s="575"/>
    </row>
    <row r="303" spans="2:13" s="163" customFormat="1" ht="20" customHeight="1">
      <c r="B303" s="81"/>
      <c r="C303" s="645"/>
      <c r="D303" s="694"/>
      <c r="E303" s="150" t="s">
        <v>205</v>
      </c>
      <c r="F303" s="137" t="s">
        <v>178</v>
      </c>
      <c r="G303" s="75">
        <v>1253</v>
      </c>
      <c r="H303" s="75">
        <v>1284</v>
      </c>
      <c r="I303" s="75">
        <v>1852</v>
      </c>
      <c r="J303" s="68">
        <v>1131</v>
      </c>
      <c r="K303" s="590"/>
      <c r="L303" s="600"/>
      <c r="M303" s="586"/>
    </row>
    <row r="304" spans="2:13" s="163" customFormat="1" ht="20" customHeight="1">
      <c r="B304" s="81"/>
      <c r="C304" s="645"/>
      <c r="D304" s="692" t="s">
        <v>569</v>
      </c>
      <c r="E304" s="149" t="s">
        <v>206</v>
      </c>
      <c r="F304" s="140" t="s">
        <v>178</v>
      </c>
      <c r="G304" s="74">
        <v>71</v>
      </c>
      <c r="H304" s="74">
        <v>80</v>
      </c>
      <c r="I304" s="74">
        <v>54</v>
      </c>
      <c r="J304" s="30">
        <v>84</v>
      </c>
      <c r="K304" s="590"/>
      <c r="L304" s="600"/>
      <c r="M304" s="575"/>
    </row>
    <row r="305" spans="2:13" s="163" customFormat="1" ht="20" customHeight="1">
      <c r="B305" s="81"/>
      <c r="C305" s="645"/>
      <c r="D305" s="694"/>
      <c r="E305" s="150" t="s">
        <v>205</v>
      </c>
      <c r="F305" s="137" t="s">
        <v>178</v>
      </c>
      <c r="G305" s="75">
        <v>1159</v>
      </c>
      <c r="H305" s="75">
        <v>1092</v>
      </c>
      <c r="I305" s="75">
        <v>1053</v>
      </c>
      <c r="J305" s="68">
        <v>959</v>
      </c>
      <c r="K305" s="590"/>
      <c r="L305" s="600"/>
      <c r="M305" s="586"/>
    </row>
    <row r="306" spans="2:13" s="163" customFormat="1" ht="20" customHeight="1">
      <c r="B306" s="81"/>
      <c r="C306" s="645"/>
      <c r="D306" s="692" t="s">
        <v>266</v>
      </c>
      <c r="E306" s="149" t="s">
        <v>206</v>
      </c>
      <c r="F306" s="140" t="s">
        <v>178</v>
      </c>
      <c r="G306" s="74">
        <v>1988</v>
      </c>
      <c r="H306" s="74">
        <v>1812</v>
      </c>
      <c r="I306" s="74">
        <v>1813</v>
      </c>
      <c r="J306" s="30">
        <v>1812</v>
      </c>
      <c r="K306" s="590"/>
      <c r="L306" s="600"/>
      <c r="M306" s="575"/>
    </row>
    <row r="307" spans="2:13" s="163" customFormat="1" ht="20" customHeight="1">
      <c r="B307" s="81"/>
      <c r="C307" s="645"/>
      <c r="D307" s="694"/>
      <c r="E307" s="150" t="s">
        <v>205</v>
      </c>
      <c r="F307" s="137" t="s">
        <v>178</v>
      </c>
      <c r="G307" s="75">
        <v>2441</v>
      </c>
      <c r="H307" s="75">
        <v>2443</v>
      </c>
      <c r="I307" s="75">
        <v>2944</v>
      </c>
      <c r="J307" s="68">
        <v>2184</v>
      </c>
      <c r="K307" s="590"/>
      <c r="L307" s="600"/>
      <c r="M307" s="586"/>
    </row>
    <row r="308" spans="2:13" s="163" customFormat="1" ht="20" customHeight="1">
      <c r="B308" s="81"/>
      <c r="C308" s="645"/>
      <c r="D308" s="692" t="s">
        <v>570</v>
      </c>
      <c r="E308" s="149" t="s">
        <v>206</v>
      </c>
      <c r="F308" s="140" t="s">
        <v>178</v>
      </c>
      <c r="G308" s="74">
        <v>1980</v>
      </c>
      <c r="H308" s="74">
        <v>1795</v>
      </c>
      <c r="I308" s="74">
        <v>1799</v>
      </c>
      <c r="J308" s="30">
        <v>1803</v>
      </c>
      <c r="K308" s="590"/>
      <c r="L308" s="600"/>
      <c r="M308" s="575"/>
    </row>
    <row r="309" spans="2:13" s="163" customFormat="1" ht="20" customHeight="1">
      <c r="B309" s="81"/>
      <c r="C309" s="645"/>
      <c r="D309" s="694"/>
      <c r="E309" s="150" t="s">
        <v>205</v>
      </c>
      <c r="F309" s="137" t="s">
        <v>178</v>
      </c>
      <c r="G309" s="75">
        <v>2428</v>
      </c>
      <c r="H309" s="75">
        <v>2433</v>
      </c>
      <c r="I309" s="75">
        <v>2923</v>
      </c>
      <c r="J309" s="68">
        <v>2169</v>
      </c>
      <c r="K309" s="590"/>
      <c r="L309" s="600"/>
      <c r="M309" s="586"/>
    </row>
    <row r="310" spans="2:13" s="163" customFormat="1" ht="20" customHeight="1">
      <c r="B310" s="81"/>
      <c r="C310" s="645"/>
      <c r="D310" s="692" t="s">
        <v>571</v>
      </c>
      <c r="E310" s="149" t="s">
        <v>206</v>
      </c>
      <c r="F310" s="140" t="s">
        <v>178</v>
      </c>
      <c r="G310" s="74">
        <v>8</v>
      </c>
      <c r="H310" s="74">
        <v>17</v>
      </c>
      <c r="I310" s="74">
        <v>14</v>
      </c>
      <c r="J310" s="30">
        <v>9</v>
      </c>
      <c r="K310" s="590"/>
      <c r="L310" s="600"/>
      <c r="M310" s="575"/>
    </row>
    <row r="311" spans="2:13" s="163" customFormat="1" ht="20" customHeight="1">
      <c r="B311" s="81"/>
      <c r="C311" s="645"/>
      <c r="D311" s="694"/>
      <c r="E311" s="150" t="s">
        <v>205</v>
      </c>
      <c r="F311" s="137" t="s">
        <v>178</v>
      </c>
      <c r="G311" s="75">
        <v>13</v>
      </c>
      <c r="H311" s="75">
        <v>10</v>
      </c>
      <c r="I311" s="75">
        <v>21</v>
      </c>
      <c r="J311" s="68">
        <v>15</v>
      </c>
      <c r="K311" s="590"/>
      <c r="L311" s="600"/>
      <c r="M311" s="586"/>
    </row>
    <row r="312" spans="2:13" s="163" customFormat="1" ht="20" customHeight="1">
      <c r="B312" s="81"/>
      <c r="C312" s="645"/>
      <c r="D312" s="692" t="s">
        <v>572</v>
      </c>
      <c r="E312" s="149" t="s">
        <v>206</v>
      </c>
      <c r="F312" s="140" t="s">
        <v>178</v>
      </c>
      <c r="G312" s="74">
        <v>2119</v>
      </c>
      <c r="H312" s="74">
        <v>1821</v>
      </c>
      <c r="I312" s="74">
        <v>1625</v>
      </c>
      <c r="J312" s="30">
        <v>1630</v>
      </c>
      <c r="K312" s="590"/>
      <c r="L312" s="600"/>
      <c r="M312" s="575"/>
    </row>
    <row r="313" spans="2:13" s="163" customFormat="1" ht="20" customHeight="1">
      <c r="B313" s="81"/>
      <c r="C313" s="645"/>
      <c r="D313" s="694"/>
      <c r="E313" s="150" t="s">
        <v>205</v>
      </c>
      <c r="F313" s="137" t="s">
        <v>178</v>
      </c>
      <c r="G313" s="75">
        <v>2487</v>
      </c>
      <c r="H313" s="75">
        <v>2118</v>
      </c>
      <c r="I313" s="75">
        <v>2087</v>
      </c>
      <c r="J313" s="68">
        <v>2547</v>
      </c>
      <c r="K313" s="590"/>
      <c r="L313" s="601"/>
      <c r="M313" s="586"/>
    </row>
    <row r="314" spans="2:13" s="163" customFormat="1" ht="20" customHeight="1">
      <c r="B314" s="81"/>
      <c r="C314" s="645"/>
      <c r="D314" s="692" t="s">
        <v>267</v>
      </c>
      <c r="E314" s="149" t="s">
        <v>206</v>
      </c>
      <c r="F314" s="140" t="s">
        <v>2</v>
      </c>
      <c r="G314" s="47">
        <v>99.6</v>
      </c>
      <c r="H314" s="47">
        <v>99.06</v>
      </c>
      <c r="I314" s="47">
        <v>99.22999999999999</v>
      </c>
      <c r="J314" s="51">
        <v>99.5</v>
      </c>
      <c r="K314" s="590"/>
      <c r="L314" s="617" t="s">
        <v>515</v>
      </c>
      <c r="M314" s="575"/>
    </row>
    <row r="315" spans="2:13" s="163" customFormat="1" ht="20" customHeight="1">
      <c r="B315" s="81"/>
      <c r="C315" s="645"/>
      <c r="D315" s="694"/>
      <c r="E315" s="150" t="s">
        <v>205</v>
      </c>
      <c r="F315" s="137" t="s">
        <v>2</v>
      </c>
      <c r="G315" s="49">
        <v>99.47</v>
      </c>
      <c r="H315" s="49">
        <v>99.59</v>
      </c>
      <c r="I315" s="49">
        <v>99.29</v>
      </c>
      <c r="J315" s="33">
        <v>99.31</v>
      </c>
      <c r="K315" s="590"/>
      <c r="L315" s="601"/>
      <c r="M315" s="586"/>
    </row>
    <row r="316" spans="2:13" s="163" customFormat="1" ht="20" customHeight="1">
      <c r="B316" s="81"/>
      <c r="C316" s="645"/>
      <c r="D316" s="692" t="s">
        <v>268</v>
      </c>
      <c r="E316" s="149" t="s">
        <v>206</v>
      </c>
      <c r="F316" s="140" t="s">
        <v>2</v>
      </c>
      <c r="G316" s="47">
        <v>92.61</v>
      </c>
      <c r="H316" s="47">
        <v>91.97</v>
      </c>
      <c r="I316" s="47">
        <v>90.53</v>
      </c>
      <c r="J316" s="51">
        <v>90.61</v>
      </c>
      <c r="K316" s="590"/>
      <c r="L316" s="618" t="s">
        <v>514</v>
      </c>
      <c r="M316" s="575"/>
    </row>
    <row r="317" spans="2:13" s="163" customFormat="1" ht="20" customHeight="1" thickBot="1">
      <c r="B317" s="81"/>
      <c r="C317" s="664"/>
      <c r="D317" s="694"/>
      <c r="E317" s="150" t="s">
        <v>205</v>
      </c>
      <c r="F317" s="137" t="s">
        <v>2</v>
      </c>
      <c r="G317" s="49">
        <v>89.78</v>
      </c>
      <c r="H317" s="49">
        <v>87.22999999999999</v>
      </c>
      <c r="I317" s="49">
        <v>85.78</v>
      </c>
      <c r="J317" s="33">
        <v>87.14</v>
      </c>
      <c r="K317" s="620"/>
      <c r="L317" s="619"/>
      <c r="M317" s="576"/>
    </row>
    <row r="318" spans="2:13" s="163" customFormat="1" ht="40" customHeight="1" thickBot="1">
      <c r="B318" s="81"/>
      <c r="C318" s="162" t="s">
        <v>269</v>
      </c>
      <c r="D318" s="329" t="s">
        <v>0</v>
      </c>
      <c r="E318" s="5" t="s">
        <v>270</v>
      </c>
      <c r="F318" s="6" t="s">
        <v>2</v>
      </c>
      <c r="G318" s="66">
        <v>3.23</v>
      </c>
      <c r="H318" s="66">
        <v>4.04</v>
      </c>
      <c r="I318" s="67">
        <v>4.3899999999999997</v>
      </c>
      <c r="J318" s="67">
        <v>4.55</v>
      </c>
      <c r="K318" s="98"/>
      <c r="L318" s="105" t="s">
        <v>531</v>
      </c>
      <c r="M318" s="106"/>
    </row>
    <row r="319" spans="2:13" s="163" customFormat="1" ht="20" customHeight="1">
      <c r="B319" s="81"/>
      <c r="C319" s="703" t="s">
        <v>271</v>
      </c>
      <c r="D319" s="701" t="s">
        <v>272</v>
      </c>
      <c r="E319" s="152" t="s">
        <v>212</v>
      </c>
      <c r="F319" s="124" t="s">
        <v>178</v>
      </c>
      <c r="G319" s="27">
        <v>28</v>
      </c>
      <c r="H319" s="27">
        <v>30</v>
      </c>
      <c r="I319" s="27">
        <v>51</v>
      </c>
      <c r="J319" s="27">
        <v>33</v>
      </c>
      <c r="K319" s="727" t="s">
        <v>21</v>
      </c>
      <c r="L319" s="665" t="s">
        <v>516</v>
      </c>
      <c r="M319" s="626"/>
    </row>
    <row r="320" spans="2:13" s="163" customFormat="1" ht="20" customHeight="1">
      <c r="B320" s="81"/>
      <c r="C320" s="645"/>
      <c r="D320" s="699"/>
      <c r="E320" s="153" t="s">
        <v>213</v>
      </c>
      <c r="F320" s="123" t="s">
        <v>178</v>
      </c>
      <c r="G320" s="29">
        <v>51</v>
      </c>
      <c r="H320" s="29">
        <v>84</v>
      </c>
      <c r="I320" s="29">
        <v>81</v>
      </c>
      <c r="J320" s="29">
        <v>46</v>
      </c>
      <c r="K320" s="728"/>
      <c r="L320" s="666"/>
      <c r="M320" s="627"/>
    </row>
    <row r="321" spans="2:13" s="163" customFormat="1" ht="20" customHeight="1">
      <c r="B321" s="81"/>
      <c r="C321" s="645"/>
      <c r="D321" s="699"/>
      <c r="E321" s="153" t="s">
        <v>214</v>
      </c>
      <c r="F321" s="123" t="s">
        <v>178</v>
      </c>
      <c r="G321" s="29">
        <v>62</v>
      </c>
      <c r="H321" s="29">
        <v>53</v>
      </c>
      <c r="I321" s="29">
        <v>49</v>
      </c>
      <c r="J321" s="29">
        <v>39</v>
      </c>
      <c r="K321" s="728"/>
      <c r="L321" s="666"/>
      <c r="M321" s="627"/>
    </row>
    <row r="322" spans="2:13" s="163" customFormat="1" ht="20" customHeight="1">
      <c r="B322" s="81"/>
      <c r="C322" s="645"/>
      <c r="D322" s="699"/>
      <c r="E322" s="128" t="s">
        <v>218</v>
      </c>
      <c r="F322" s="123" t="s">
        <v>178</v>
      </c>
      <c r="G322" s="29">
        <v>23</v>
      </c>
      <c r="H322" s="29">
        <v>32</v>
      </c>
      <c r="I322" s="29">
        <v>32</v>
      </c>
      <c r="J322" s="29">
        <v>28</v>
      </c>
      <c r="K322" s="728"/>
      <c r="L322" s="666"/>
      <c r="M322" s="627"/>
    </row>
    <row r="323" spans="2:13" s="163" customFormat="1" ht="20" customHeight="1">
      <c r="B323" s="81"/>
      <c r="C323" s="645"/>
      <c r="D323" s="699"/>
      <c r="E323" s="128" t="s">
        <v>255</v>
      </c>
      <c r="F323" s="123" t="s">
        <v>178</v>
      </c>
      <c r="G323" s="29">
        <v>33</v>
      </c>
      <c r="H323" s="29">
        <v>51</v>
      </c>
      <c r="I323" s="29">
        <v>49</v>
      </c>
      <c r="J323" s="29">
        <v>38</v>
      </c>
      <c r="K323" s="728"/>
      <c r="L323" s="666"/>
      <c r="M323" s="627"/>
    </row>
    <row r="324" spans="2:13" s="163" customFormat="1" ht="20" customHeight="1">
      <c r="B324" s="81"/>
      <c r="C324" s="645"/>
      <c r="D324" s="699"/>
      <c r="E324" s="153" t="s">
        <v>215</v>
      </c>
      <c r="F324" s="123" t="s">
        <v>178</v>
      </c>
      <c r="G324" s="29">
        <v>22</v>
      </c>
      <c r="H324" s="29">
        <v>25</v>
      </c>
      <c r="I324" s="29">
        <v>29</v>
      </c>
      <c r="J324" s="29">
        <v>30.31</v>
      </c>
      <c r="K324" s="728"/>
      <c r="L324" s="666"/>
      <c r="M324" s="627"/>
    </row>
    <row r="325" spans="2:13" s="163" customFormat="1" ht="20" customHeight="1">
      <c r="B325" s="81"/>
      <c r="C325" s="645"/>
      <c r="D325" s="699"/>
      <c r="E325" s="153" t="s">
        <v>216</v>
      </c>
      <c r="F325" s="123" t="s">
        <v>178</v>
      </c>
      <c r="G325" s="29">
        <v>5</v>
      </c>
      <c r="H325" s="29">
        <v>12</v>
      </c>
      <c r="I325" s="29">
        <v>63</v>
      </c>
      <c r="J325" s="29">
        <v>29.04</v>
      </c>
      <c r="K325" s="728"/>
      <c r="L325" s="666"/>
      <c r="M325" s="627"/>
    </row>
    <row r="326" spans="2:13" s="163" customFormat="1" ht="20" customHeight="1">
      <c r="B326" s="81"/>
      <c r="C326" s="645"/>
      <c r="D326" s="680"/>
      <c r="E326" s="154" t="s">
        <v>217</v>
      </c>
      <c r="F326" s="137" t="s">
        <v>178</v>
      </c>
      <c r="G326" s="68">
        <v>9</v>
      </c>
      <c r="H326" s="68">
        <v>61</v>
      </c>
      <c r="I326" s="68">
        <v>53</v>
      </c>
      <c r="J326" s="68">
        <v>37.1</v>
      </c>
      <c r="K326" s="726"/>
      <c r="L326" s="630"/>
      <c r="M326" s="640"/>
    </row>
    <row r="327" spans="2:13" s="163" customFormat="1" ht="20" customHeight="1">
      <c r="B327" s="81"/>
      <c r="C327" s="645"/>
      <c r="D327" s="695" t="s">
        <v>273</v>
      </c>
      <c r="E327" s="130" t="s">
        <v>205</v>
      </c>
      <c r="F327" s="138" t="s">
        <v>178</v>
      </c>
      <c r="G327" s="35">
        <v>28</v>
      </c>
      <c r="H327" s="35">
        <v>38</v>
      </c>
      <c r="I327" s="42">
        <v>43</v>
      </c>
      <c r="J327" s="42">
        <v>35</v>
      </c>
      <c r="K327" s="725" t="s">
        <v>21</v>
      </c>
      <c r="L327" s="629" t="s">
        <v>516</v>
      </c>
      <c r="M327" s="639"/>
    </row>
    <row r="328" spans="2:13" s="163" customFormat="1" ht="20" customHeight="1">
      <c r="B328" s="81"/>
      <c r="C328" s="645"/>
      <c r="D328" s="683"/>
      <c r="E328" s="154" t="s">
        <v>206</v>
      </c>
      <c r="F328" s="134" t="s">
        <v>178</v>
      </c>
      <c r="G328" s="68">
        <v>35</v>
      </c>
      <c r="H328" s="68">
        <v>47</v>
      </c>
      <c r="I328" s="69">
        <v>42</v>
      </c>
      <c r="J328" s="69">
        <v>36</v>
      </c>
      <c r="K328" s="726"/>
      <c r="L328" s="630"/>
      <c r="M328" s="640"/>
    </row>
    <row r="329" spans="2:13" s="163" customFormat="1" ht="20" customHeight="1">
      <c r="B329" s="81"/>
      <c r="C329" s="645"/>
      <c r="D329" s="681" t="s">
        <v>274</v>
      </c>
      <c r="E329" s="152" t="s">
        <v>220</v>
      </c>
      <c r="F329" s="132" t="s">
        <v>178</v>
      </c>
      <c r="G329" s="30">
        <v>27.14</v>
      </c>
      <c r="H329" s="30">
        <v>34.54</v>
      </c>
      <c r="I329" s="36">
        <v>39.748346456692637</v>
      </c>
      <c r="J329" s="36">
        <v>37.277095503531072</v>
      </c>
      <c r="K329" s="660" t="s">
        <v>67</v>
      </c>
      <c r="L329" s="647" t="s">
        <v>516</v>
      </c>
      <c r="M329" s="636"/>
    </row>
    <row r="330" spans="2:13" s="163" customFormat="1" ht="20" customHeight="1">
      <c r="B330" s="81"/>
      <c r="C330" s="645"/>
      <c r="D330" s="696"/>
      <c r="E330" s="153" t="s">
        <v>221</v>
      </c>
      <c r="F330" s="133" t="s">
        <v>178</v>
      </c>
      <c r="G330" s="29">
        <v>35.49</v>
      </c>
      <c r="H330" s="29">
        <v>45.97</v>
      </c>
      <c r="I330" s="37">
        <v>46.111077563470509</v>
      </c>
      <c r="J330" s="37">
        <v>36.579757115749729</v>
      </c>
      <c r="K330" s="661"/>
      <c r="L330" s="648"/>
      <c r="M330" s="637"/>
    </row>
    <row r="331" spans="2:13" s="163" customFormat="1" ht="20" customHeight="1">
      <c r="B331" s="81"/>
      <c r="C331" s="645"/>
      <c r="D331" s="683"/>
      <c r="E331" s="154" t="s">
        <v>222</v>
      </c>
      <c r="F331" s="134" t="s">
        <v>178</v>
      </c>
      <c r="G331" s="68">
        <v>23.71</v>
      </c>
      <c r="H331" s="68">
        <v>46.96</v>
      </c>
      <c r="I331" s="69">
        <v>28.023011464365897</v>
      </c>
      <c r="J331" s="69">
        <v>21.770279452690048</v>
      </c>
      <c r="K331" s="662"/>
      <c r="L331" s="649"/>
      <c r="M331" s="663"/>
    </row>
    <row r="332" spans="2:13" s="163" customFormat="1" ht="20" customHeight="1">
      <c r="B332" s="81"/>
      <c r="C332" s="645"/>
      <c r="D332" s="681" t="s">
        <v>275</v>
      </c>
      <c r="E332" s="153" t="s">
        <v>224</v>
      </c>
      <c r="F332" s="132" t="s">
        <v>178</v>
      </c>
      <c r="G332" s="510">
        <v>32.450000000000003</v>
      </c>
      <c r="H332" s="510">
        <v>44.51</v>
      </c>
      <c r="I332" s="510">
        <v>44</v>
      </c>
      <c r="J332" s="511">
        <v>35.7233252754475</v>
      </c>
      <c r="K332" s="660" t="s">
        <v>67</v>
      </c>
      <c r="L332" s="647" t="s">
        <v>516</v>
      </c>
      <c r="M332" s="596"/>
    </row>
    <row r="333" spans="2:13" s="163" customFormat="1" ht="20" customHeight="1">
      <c r="B333" s="81"/>
      <c r="C333" s="645"/>
      <c r="D333" s="696"/>
      <c r="E333" s="153" t="s">
        <v>225</v>
      </c>
      <c r="F333" s="133" t="s">
        <v>178</v>
      </c>
      <c r="G333" s="512">
        <v>29.67</v>
      </c>
      <c r="H333" s="512">
        <v>36.11</v>
      </c>
      <c r="I333" s="512">
        <v>38</v>
      </c>
      <c r="J333" s="205">
        <v>34.189315571529299</v>
      </c>
      <c r="K333" s="661"/>
      <c r="L333" s="648"/>
      <c r="M333" s="597"/>
    </row>
    <row r="334" spans="2:13" s="163" customFormat="1" ht="20" customHeight="1">
      <c r="B334" s="81"/>
      <c r="C334" s="645"/>
      <c r="D334" s="696"/>
      <c r="E334" s="153" t="s">
        <v>226</v>
      </c>
      <c r="F334" s="133" t="s">
        <v>178</v>
      </c>
      <c r="G334" s="205">
        <v>37.29</v>
      </c>
      <c r="H334" s="205">
        <v>65.05</v>
      </c>
      <c r="I334" s="205">
        <v>49</v>
      </c>
      <c r="J334" s="205">
        <v>44.289896013864826</v>
      </c>
      <c r="K334" s="661"/>
      <c r="L334" s="648"/>
      <c r="M334" s="597"/>
    </row>
    <row r="335" spans="2:13" s="163" customFormat="1" ht="20" customHeight="1">
      <c r="B335" s="81"/>
      <c r="C335" s="645"/>
      <c r="D335" s="696"/>
      <c r="E335" s="153" t="s">
        <v>227</v>
      </c>
      <c r="F335" s="133" t="s">
        <v>178</v>
      </c>
      <c r="G335" s="205">
        <v>36.08</v>
      </c>
      <c r="H335" s="205">
        <v>35.21</v>
      </c>
      <c r="I335" s="205">
        <v>34</v>
      </c>
      <c r="J335" s="205">
        <v>25.419603174603186</v>
      </c>
      <c r="K335" s="661"/>
      <c r="L335" s="648"/>
      <c r="M335" s="597"/>
    </row>
    <row r="336" spans="2:13" s="163" customFormat="1" ht="20" customHeight="1">
      <c r="B336" s="81"/>
      <c r="C336" s="645"/>
      <c r="D336" s="683"/>
      <c r="E336" s="154" t="s">
        <v>228</v>
      </c>
      <c r="F336" s="134" t="s">
        <v>178</v>
      </c>
      <c r="G336" s="206">
        <v>14.2</v>
      </c>
      <c r="H336" s="206">
        <v>22.13</v>
      </c>
      <c r="I336" s="206">
        <v>28</v>
      </c>
      <c r="J336" s="206">
        <v>30.768882783882773</v>
      </c>
      <c r="K336" s="662"/>
      <c r="L336" s="649"/>
      <c r="M336" s="598"/>
    </row>
    <row r="337" spans="2:13" s="163" customFormat="1" ht="20" customHeight="1">
      <c r="B337" s="81"/>
      <c r="C337" s="645"/>
      <c r="D337" s="681" t="s">
        <v>276</v>
      </c>
      <c r="E337" s="152" t="s">
        <v>277</v>
      </c>
      <c r="F337" s="132" t="s">
        <v>178</v>
      </c>
      <c r="G337" s="30">
        <v>51.18</v>
      </c>
      <c r="H337" s="30">
        <v>83.55</v>
      </c>
      <c r="I337" s="36">
        <v>81.319999999999993</v>
      </c>
      <c r="J337" s="36">
        <v>45.97</v>
      </c>
      <c r="K337" s="660" t="s">
        <v>67</v>
      </c>
      <c r="L337" s="647" t="s">
        <v>516</v>
      </c>
      <c r="M337" s="636"/>
    </row>
    <row r="338" spans="2:13" s="163" customFormat="1" ht="20" customHeight="1">
      <c r="B338" s="81"/>
      <c r="C338" s="645"/>
      <c r="D338" s="696"/>
      <c r="E338" s="153" t="s">
        <v>278</v>
      </c>
      <c r="F338" s="133" t="s">
        <v>178</v>
      </c>
      <c r="G338" s="29">
        <v>45.83</v>
      </c>
      <c r="H338" s="29">
        <v>100.52</v>
      </c>
      <c r="I338" s="37">
        <v>66.13</v>
      </c>
      <c r="J338" s="37">
        <v>57.25</v>
      </c>
      <c r="K338" s="661"/>
      <c r="L338" s="648"/>
      <c r="M338" s="637"/>
    </row>
    <row r="339" spans="2:13" s="163" customFormat="1" ht="20" customHeight="1" thickBot="1">
      <c r="B339" s="81"/>
      <c r="C339" s="645"/>
      <c r="D339" s="700"/>
      <c r="E339" s="156" t="s">
        <v>279</v>
      </c>
      <c r="F339" s="142" t="s">
        <v>178</v>
      </c>
      <c r="G339" s="82">
        <v>46.18</v>
      </c>
      <c r="H339" s="82">
        <v>41.99</v>
      </c>
      <c r="I339" s="83">
        <v>40.94</v>
      </c>
      <c r="J339" s="83">
        <v>33.64</v>
      </c>
      <c r="K339" s="662"/>
      <c r="L339" s="649"/>
      <c r="M339" s="663"/>
    </row>
    <row r="340" spans="2:13" s="163" customFormat="1" ht="20" customHeight="1">
      <c r="B340" s="81"/>
      <c r="C340" s="645"/>
      <c r="D340" s="644" t="s">
        <v>280</v>
      </c>
      <c r="E340" s="647" t="s">
        <v>281</v>
      </c>
      <c r="F340" s="140" t="s">
        <v>178</v>
      </c>
      <c r="G340" s="30">
        <v>88805</v>
      </c>
      <c r="H340" s="30">
        <v>86423</v>
      </c>
      <c r="I340" s="36">
        <v>88779</v>
      </c>
      <c r="J340" s="36">
        <v>86197</v>
      </c>
      <c r="K340" s="660" t="s">
        <v>83</v>
      </c>
      <c r="L340" s="647" t="s">
        <v>517</v>
      </c>
      <c r="M340" s="636"/>
    </row>
    <row r="341" spans="2:13" s="163" customFormat="1" ht="20" customHeight="1">
      <c r="B341" s="81"/>
      <c r="C341" s="645"/>
      <c r="D341" s="645"/>
      <c r="E341" s="649"/>
      <c r="F341" s="137" t="s">
        <v>2</v>
      </c>
      <c r="G341" s="68">
        <v>97.3</v>
      </c>
      <c r="H341" s="69">
        <v>97.017287831163003</v>
      </c>
      <c r="I341" s="78">
        <v>98.782726736617221</v>
      </c>
      <c r="J341" s="78">
        <v>97.692473337640109</v>
      </c>
      <c r="K341" s="661"/>
      <c r="L341" s="648"/>
      <c r="M341" s="637"/>
    </row>
    <row r="342" spans="2:13" s="163" customFormat="1" ht="20" customHeight="1">
      <c r="B342" s="81"/>
      <c r="C342" s="645"/>
      <c r="D342" s="645"/>
      <c r="E342" s="617" t="s">
        <v>282</v>
      </c>
      <c r="F342" s="140" t="s">
        <v>178</v>
      </c>
      <c r="G342" s="68">
        <v>6704</v>
      </c>
      <c r="H342" s="30">
        <v>83564</v>
      </c>
      <c r="I342" s="36">
        <v>87358</v>
      </c>
      <c r="J342" s="36">
        <v>85775</v>
      </c>
      <c r="K342" s="661"/>
      <c r="L342" s="648"/>
      <c r="M342" s="637"/>
    </row>
    <row r="343" spans="2:13" s="163" customFormat="1" ht="20" customHeight="1">
      <c r="B343" s="81"/>
      <c r="C343" s="645"/>
      <c r="D343" s="645"/>
      <c r="E343" s="601"/>
      <c r="F343" s="137" t="s">
        <v>2</v>
      </c>
      <c r="G343" s="30">
        <v>7</v>
      </c>
      <c r="H343" s="69">
        <v>93.807813201616526</v>
      </c>
      <c r="I343" s="78">
        <v>97.201606711693174</v>
      </c>
      <c r="J343" s="78">
        <v>97.214194235716803</v>
      </c>
      <c r="K343" s="661"/>
      <c r="L343" s="648"/>
      <c r="M343" s="637"/>
    </row>
    <row r="344" spans="2:13" s="163" customFormat="1" ht="20" customHeight="1">
      <c r="B344" s="81"/>
      <c r="C344" s="645"/>
      <c r="D344" s="645"/>
      <c r="E344" s="617" t="s">
        <v>283</v>
      </c>
      <c r="F344" s="140" t="s">
        <v>178</v>
      </c>
      <c r="G344" s="30">
        <v>86761</v>
      </c>
      <c r="H344" s="30">
        <v>84640</v>
      </c>
      <c r="I344" s="36">
        <v>85994</v>
      </c>
      <c r="J344" s="36">
        <v>84873</v>
      </c>
      <c r="K344" s="661"/>
      <c r="L344" s="648"/>
      <c r="M344" s="637"/>
    </row>
    <row r="345" spans="2:13" s="163" customFormat="1" ht="20" customHeight="1">
      <c r="B345" s="81"/>
      <c r="C345" s="645"/>
      <c r="D345" s="645"/>
      <c r="E345" s="601"/>
      <c r="F345" s="137" t="s">
        <v>2</v>
      </c>
      <c r="G345" s="68">
        <v>96</v>
      </c>
      <c r="H345" s="69">
        <v>95.015716210148184</v>
      </c>
      <c r="I345" s="78">
        <v>95.68390951676254</v>
      </c>
      <c r="J345" s="78">
        <v>96.191900989425733</v>
      </c>
      <c r="K345" s="661"/>
      <c r="L345" s="648"/>
      <c r="M345" s="637"/>
    </row>
    <row r="346" spans="2:13" s="163" customFormat="1" ht="20" customHeight="1">
      <c r="B346" s="81"/>
      <c r="C346" s="645"/>
      <c r="D346" s="645"/>
      <c r="E346" s="617" t="s">
        <v>284</v>
      </c>
      <c r="F346" s="140" t="s">
        <v>178</v>
      </c>
      <c r="G346" s="68">
        <v>72071</v>
      </c>
      <c r="H346" s="30">
        <v>84903</v>
      </c>
      <c r="I346" s="36">
        <v>87660</v>
      </c>
      <c r="J346" s="36">
        <v>86033</v>
      </c>
      <c r="K346" s="661"/>
      <c r="L346" s="648"/>
      <c r="M346" s="637"/>
    </row>
    <row r="347" spans="2:13" s="163" customFormat="1" ht="20" customHeight="1">
      <c r="B347" s="81"/>
      <c r="C347" s="645"/>
      <c r="D347" s="645"/>
      <c r="E347" s="601"/>
      <c r="F347" s="137" t="s">
        <v>2</v>
      </c>
      <c r="G347" s="68">
        <v>80</v>
      </c>
      <c r="H347" s="69">
        <v>95.310956443646148</v>
      </c>
      <c r="I347" s="78">
        <v>97.537636442535586</v>
      </c>
      <c r="J347" s="78">
        <v>97.506601838314467</v>
      </c>
      <c r="K347" s="661"/>
      <c r="L347" s="648"/>
      <c r="M347" s="637"/>
    </row>
    <row r="348" spans="2:13" s="163" customFormat="1" ht="20" customHeight="1">
      <c r="B348" s="81"/>
      <c r="C348" s="645"/>
      <c r="D348" s="645"/>
      <c r="E348" s="617" t="s">
        <v>82</v>
      </c>
      <c r="F348" s="140" t="s">
        <v>178</v>
      </c>
      <c r="G348" s="30">
        <v>16992</v>
      </c>
      <c r="H348" s="30">
        <v>20587</v>
      </c>
      <c r="I348" s="36">
        <v>28834</v>
      </c>
      <c r="J348" s="36">
        <v>85805</v>
      </c>
      <c r="K348" s="661"/>
      <c r="L348" s="648"/>
      <c r="M348" s="637"/>
    </row>
    <row r="349" spans="2:13" s="163" customFormat="1" ht="20" customHeight="1">
      <c r="B349" s="81"/>
      <c r="C349" s="645"/>
      <c r="D349" s="645"/>
      <c r="E349" s="601"/>
      <c r="F349" s="137" t="s">
        <v>2</v>
      </c>
      <c r="G349" s="68">
        <v>19</v>
      </c>
      <c r="H349" s="69">
        <v>23.110687022900763</v>
      </c>
      <c r="I349" s="78">
        <v>32.083050526854564</v>
      </c>
      <c r="J349" s="78">
        <v>97.248195119739776</v>
      </c>
      <c r="K349" s="661"/>
      <c r="L349" s="648"/>
      <c r="M349" s="637"/>
    </row>
    <row r="350" spans="2:13" s="163" customFormat="1" ht="20" customHeight="1">
      <c r="B350" s="81"/>
      <c r="C350" s="645"/>
      <c r="D350" s="645"/>
      <c r="E350" s="617" t="s">
        <v>285</v>
      </c>
      <c r="F350" s="140" t="s">
        <v>178</v>
      </c>
      <c r="G350" s="30">
        <v>50641</v>
      </c>
      <c r="H350" s="30">
        <v>55890</v>
      </c>
      <c r="I350" s="36">
        <v>80820</v>
      </c>
      <c r="J350" s="36">
        <v>86109</v>
      </c>
      <c r="K350" s="661"/>
      <c r="L350" s="648"/>
      <c r="M350" s="637"/>
    </row>
    <row r="351" spans="2:13" s="163" customFormat="1" ht="20" customHeight="1">
      <c r="B351" s="81"/>
      <c r="C351" s="645"/>
      <c r="D351" s="645"/>
      <c r="E351" s="601"/>
      <c r="F351" s="137" t="s">
        <v>2</v>
      </c>
      <c r="G351" s="68">
        <v>56</v>
      </c>
      <c r="H351" s="69">
        <v>62.741356084418499</v>
      </c>
      <c r="I351" s="78">
        <v>89.926896843323362</v>
      </c>
      <c r="J351" s="78">
        <v>97.592737411172692</v>
      </c>
      <c r="K351" s="661"/>
      <c r="L351" s="648"/>
      <c r="M351" s="637"/>
    </row>
    <row r="352" spans="2:13" s="163" customFormat="1" ht="20" customHeight="1">
      <c r="B352" s="81"/>
      <c r="C352" s="645"/>
      <c r="D352" s="645"/>
      <c r="E352" s="617" t="s">
        <v>286</v>
      </c>
      <c r="F352" s="140" t="s">
        <v>178</v>
      </c>
      <c r="G352" s="30">
        <v>40837</v>
      </c>
      <c r="H352" s="30">
        <v>41323</v>
      </c>
      <c r="I352" s="36">
        <v>38962</v>
      </c>
      <c r="J352" s="36">
        <v>41076</v>
      </c>
      <c r="K352" s="661"/>
      <c r="L352" s="648"/>
      <c r="M352" s="637"/>
    </row>
    <row r="353" spans="2:13" s="163" customFormat="1" ht="20" customHeight="1">
      <c r="B353" s="81"/>
      <c r="C353" s="645"/>
      <c r="D353" s="645"/>
      <c r="E353" s="601"/>
      <c r="F353" s="137" t="s">
        <v>2</v>
      </c>
      <c r="G353" s="68">
        <v>45</v>
      </c>
      <c r="H353" s="69">
        <v>46.388639425235745</v>
      </c>
      <c r="I353" s="78">
        <v>43.352286003582833</v>
      </c>
      <c r="J353" s="78">
        <v>46.554010404270514</v>
      </c>
      <c r="K353" s="661"/>
      <c r="L353" s="648"/>
      <c r="M353" s="637"/>
    </row>
    <row r="354" spans="2:13" s="163" customFormat="1" ht="20" customHeight="1">
      <c r="B354" s="81"/>
      <c r="C354" s="645"/>
      <c r="D354" s="645"/>
      <c r="E354" s="617" t="s">
        <v>287</v>
      </c>
      <c r="F354" s="140" t="s">
        <v>178</v>
      </c>
      <c r="G354" s="30">
        <v>34444</v>
      </c>
      <c r="H354" s="30">
        <v>41871</v>
      </c>
      <c r="I354" s="36">
        <v>64460</v>
      </c>
      <c r="J354" s="36">
        <v>85595</v>
      </c>
      <c r="K354" s="661"/>
      <c r="L354" s="648"/>
      <c r="M354" s="637"/>
    </row>
    <row r="355" spans="2:13" s="163" customFormat="1" ht="20" customHeight="1">
      <c r="B355" s="81"/>
      <c r="C355" s="645"/>
      <c r="D355" s="645"/>
      <c r="E355" s="601"/>
      <c r="F355" s="137" t="s">
        <v>2</v>
      </c>
      <c r="G355" s="68">
        <v>38</v>
      </c>
      <c r="H355" s="69">
        <v>47.003816793893129</v>
      </c>
      <c r="I355" s="78">
        <v>71.7234319539795</v>
      </c>
      <c r="J355" s="78">
        <v>97.010188931578895</v>
      </c>
      <c r="K355" s="661"/>
      <c r="L355" s="648"/>
      <c r="M355" s="637"/>
    </row>
    <row r="356" spans="2:13" s="163" customFormat="1" ht="20" customHeight="1">
      <c r="B356" s="81"/>
      <c r="C356" s="645"/>
      <c r="D356" s="645"/>
      <c r="E356" s="617" t="s">
        <v>288</v>
      </c>
      <c r="F356" s="140" t="s">
        <v>178</v>
      </c>
      <c r="G356" s="30">
        <v>1591</v>
      </c>
      <c r="H356" s="30">
        <v>3733</v>
      </c>
      <c r="I356" s="36">
        <v>8623</v>
      </c>
      <c r="J356" s="36">
        <v>4753</v>
      </c>
      <c r="K356" s="661"/>
      <c r="L356" s="648"/>
      <c r="M356" s="637"/>
    </row>
    <row r="357" spans="2:13" s="163" customFormat="1" ht="20" customHeight="1">
      <c r="B357" s="81"/>
      <c r="C357" s="645"/>
      <c r="D357" s="645"/>
      <c r="E357" s="601"/>
      <c r="F357" s="137" t="s">
        <v>2</v>
      </c>
      <c r="G357" s="68">
        <v>2</v>
      </c>
      <c r="H357" s="69">
        <v>4.1906151773686577</v>
      </c>
      <c r="I357" s="78">
        <v>9.5946502286559916</v>
      </c>
      <c r="J357" s="78">
        <v>5.3868733920415268</v>
      </c>
      <c r="K357" s="661"/>
      <c r="L357" s="648"/>
      <c r="M357" s="637"/>
    </row>
    <row r="358" spans="2:13" s="163" customFormat="1" ht="20" customHeight="1">
      <c r="B358" s="81"/>
      <c r="C358" s="645"/>
      <c r="D358" s="645"/>
      <c r="E358" s="617" t="s">
        <v>289</v>
      </c>
      <c r="F358" s="140" t="s">
        <v>178</v>
      </c>
      <c r="G358" s="30">
        <v>87927</v>
      </c>
      <c r="H358" s="30">
        <v>84384</v>
      </c>
      <c r="I358" s="36">
        <v>87300</v>
      </c>
      <c r="J358" s="36">
        <v>87163</v>
      </c>
      <c r="K358" s="661"/>
      <c r="L358" s="648"/>
      <c r="M358" s="637"/>
    </row>
    <row r="359" spans="2:13" s="163" customFormat="1" ht="20" customHeight="1" thickBot="1">
      <c r="B359" s="81"/>
      <c r="C359" s="664"/>
      <c r="D359" s="664"/>
      <c r="E359" s="610"/>
      <c r="F359" s="125" t="s">
        <v>2</v>
      </c>
      <c r="G359" s="70">
        <v>97</v>
      </c>
      <c r="H359" s="71">
        <v>94.728334081724299</v>
      </c>
      <c r="I359" s="70">
        <v>97.13707120047178</v>
      </c>
      <c r="J359" s="70">
        <v>98.787301803180213</v>
      </c>
      <c r="K359" s="730"/>
      <c r="L359" s="658"/>
      <c r="M359" s="638"/>
    </row>
    <row r="360" spans="2:13" s="163" customFormat="1" ht="20" customHeight="1">
      <c r="B360" s="81"/>
      <c r="C360" s="703" t="s">
        <v>290</v>
      </c>
      <c r="D360" s="289" t="s">
        <v>291</v>
      </c>
      <c r="E360" s="126" t="s">
        <v>293</v>
      </c>
      <c r="F360" s="76" t="s">
        <v>2</v>
      </c>
      <c r="G360" s="359" t="s">
        <v>65</v>
      </c>
      <c r="H360" s="359" t="s">
        <v>65</v>
      </c>
      <c r="I360" s="84">
        <v>88.4</v>
      </c>
      <c r="J360" s="84">
        <v>95</v>
      </c>
      <c r="K360" s="330"/>
      <c r="L360" s="107" t="s">
        <v>518</v>
      </c>
      <c r="M360" s="108"/>
    </row>
    <row r="361" spans="2:13" s="163" customFormat="1" ht="20" customHeight="1" thickBot="1">
      <c r="B361" s="81"/>
      <c r="C361" s="664"/>
      <c r="D361" s="136" t="s">
        <v>292</v>
      </c>
      <c r="E361" s="127" t="s">
        <v>293</v>
      </c>
      <c r="F361" s="139" t="s">
        <v>2</v>
      </c>
      <c r="G361" s="85" t="s">
        <v>65</v>
      </c>
      <c r="H361" s="85">
        <v>100</v>
      </c>
      <c r="I361" s="79">
        <v>97.2</v>
      </c>
      <c r="J361" s="79">
        <v>94.5</v>
      </c>
      <c r="K361" s="143"/>
      <c r="L361" s="135" t="s">
        <v>519</v>
      </c>
      <c r="M361" s="146"/>
    </row>
    <row r="362" spans="2:13" s="163" customFormat="1" ht="20" customHeight="1">
      <c r="B362" s="81"/>
      <c r="C362" s="703" t="s">
        <v>294</v>
      </c>
      <c r="D362" s="703"/>
      <c r="E362" s="129" t="s">
        <v>212</v>
      </c>
      <c r="F362" s="124" t="s">
        <v>298</v>
      </c>
      <c r="G362" s="63">
        <v>0.94</v>
      </c>
      <c r="H362" s="63">
        <v>0.87</v>
      </c>
      <c r="I362" s="64">
        <v>0.84</v>
      </c>
      <c r="J362" s="64">
        <v>0.76</v>
      </c>
      <c r="K362" s="727" t="s">
        <v>20</v>
      </c>
      <c r="L362" s="631" t="s">
        <v>520</v>
      </c>
      <c r="M362" s="626"/>
    </row>
    <row r="363" spans="2:13" s="163" customFormat="1" ht="20" customHeight="1">
      <c r="B363" s="81"/>
      <c r="C363" s="645"/>
      <c r="D363" s="645"/>
      <c r="E363" s="128" t="s">
        <v>295</v>
      </c>
      <c r="F363" s="123" t="s">
        <v>298</v>
      </c>
      <c r="G363" s="28">
        <v>0.95</v>
      </c>
      <c r="H363" s="28">
        <v>0.9</v>
      </c>
      <c r="I363" s="39">
        <v>0.85</v>
      </c>
      <c r="J363" s="39">
        <v>0.74</v>
      </c>
      <c r="K363" s="728"/>
      <c r="L363" s="632"/>
      <c r="M363" s="627"/>
    </row>
    <row r="364" spans="2:13" s="163" customFormat="1" ht="20" customHeight="1">
      <c r="B364" s="81"/>
      <c r="C364" s="645"/>
      <c r="D364" s="645"/>
      <c r="E364" s="128" t="s">
        <v>213</v>
      </c>
      <c r="F364" s="123" t="s">
        <v>298</v>
      </c>
      <c r="G364" s="28">
        <v>1.04</v>
      </c>
      <c r="H364" s="28">
        <v>1.03</v>
      </c>
      <c r="I364" s="39">
        <v>1</v>
      </c>
      <c r="J364" s="39">
        <v>0.98603754030540758</v>
      </c>
      <c r="K364" s="728"/>
      <c r="L364" s="632"/>
      <c r="M364" s="627"/>
    </row>
    <row r="365" spans="2:13" s="163" customFormat="1" ht="20" customHeight="1">
      <c r="B365" s="81"/>
      <c r="C365" s="645"/>
      <c r="D365" s="645"/>
      <c r="E365" s="128" t="s">
        <v>296</v>
      </c>
      <c r="F365" s="123" t="s">
        <v>298</v>
      </c>
      <c r="G365" s="28">
        <v>0.98</v>
      </c>
      <c r="H365" s="28">
        <v>1.04</v>
      </c>
      <c r="I365" s="39">
        <v>1.0900000000000001</v>
      </c>
      <c r="J365" s="39">
        <v>1.04</v>
      </c>
      <c r="K365" s="728"/>
      <c r="L365" s="632"/>
      <c r="M365" s="627"/>
    </row>
    <row r="366" spans="2:13" s="163" customFormat="1" ht="20" customHeight="1">
      <c r="B366" s="81"/>
      <c r="C366" s="645"/>
      <c r="D366" s="645"/>
      <c r="E366" s="128" t="s">
        <v>214</v>
      </c>
      <c r="F366" s="123" t="s">
        <v>298</v>
      </c>
      <c r="G366" s="28">
        <v>0.9</v>
      </c>
      <c r="H366" s="28">
        <v>0.9</v>
      </c>
      <c r="I366" s="39">
        <v>0.92</v>
      </c>
      <c r="J366" s="39">
        <v>0.92064552379010312</v>
      </c>
      <c r="K366" s="728"/>
      <c r="L366" s="632"/>
      <c r="M366" s="627"/>
    </row>
    <row r="367" spans="2:13" s="163" customFormat="1" ht="20" customHeight="1">
      <c r="B367" s="81"/>
      <c r="C367" s="645"/>
      <c r="D367" s="645"/>
      <c r="E367" s="128" t="s">
        <v>297</v>
      </c>
      <c r="F367" s="123" t="s">
        <v>298</v>
      </c>
      <c r="G367" s="28">
        <v>0.88</v>
      </c>
      <c r="H367" s="28">
        <v>0.88</v>
      </c>
      <c r="I367" s="39">
        <v>0.9</v>
      </c>
      <c r="J367" s="39">
        <v>0.9</v>
      </c>
      <c r="K367" s="728"/>
      <c r="L367" s="632"/>
      <c r="M367" s="627"/>
    </row>
    <row r="368" spans="2:13" s="163" customFormat="1" ht="20" customHeight="1">
      <c r="B368" s="81"/>
      <c r="C368" s="645"/>
      <c r="D368" s="645"/>
      <c r="E368" s="128" t="s">
        <v>246</v>
      </c>
      <c r="F368" s="123" t="s">
        <v>298</v>
      </c>
      <c r="G368" s="28">
        <v>0.93248065344122144</v>
      </c>
      <c r="H368" s="28">
        <v>0.93853510214021796</v>
      </c>
      <c r="I368" s="39">
        <v>0.92808976564722501</v>
      </c>
      <c r="J368" s="39">
        <v>0.92411799870853795</v>
      </c>
      <c r="K368" s="728"/>
      <c r="L368" s="632"/>
      <c r="M368" s="627"/>
    </row>
    <row r="369" spans="2:13" s="163" customFormat="1" ht="20" customHeight="1">
      <c r="B369" s="81"/>
      <c r="C369" s="645"/>
      <c r="D369" s="645"/>
      <c r="E369" s="128" t="s">
        <v>255</v>
      </c>
      <c r="F369" s="123" t="s">
        <v>298</v>
      </c>
      <c r="G369" s="28">
        <v>0.88077883305951288</v>
      </c>
      <c r="H369" s="28">
        <v>0.88198411114749098</v>
      </c>
      <c r="I369" s="39">
        <v>0.88579020243476414</v>
      </c>
      <c r="J369" s="39">
        <v>0.88560870935091862</v>
      </c>
      <c r="K369" s="728"/>
      <c r="L369" s="632"/>
      <c r="M369" s="627"/>
    </row>
    <row r="370" spans="2:13" s="163" customFormat="1" ht="20" customHeight="1">
      <c r="B370" s="81"/>
      <c r="C370" s="645"/>
      <c r="D370" s="645"/>
      <c r="E370" s="153" t="s">
        <v>215</v>
      </c>
      <c r="F370" s="123" t="s">
        <v>298</v>
      </c>
      <c r="G370" s="28">
        <v>0.97</v>
      </c>
      <c r="H370" s="28">
        <v>0.96</v>
      </c>
      <c r="I370" s="39">
        <v>0.96</v>
      </c>
      <c r="J370" s="39">
        <v>0.97231319365194246</v>
      </c>
      <c r="K370" s="728"/>
      <c r="L370" s="632"/>
      <c r="M370" s="627"/>
    </row>
    <row r="371" spans="2:13" s="163" customFormat="1" ht="20" customHeight="1">
      <c r="B371" s="81"/>
      <c r="C371" s="645"/>
      <c r="D371" s="645"/>
      <c r="E371" s="153" t="s">
        <v>216</v>
      </c>
      <c r="F371" s="123" t="s">
        <v>298</v>
      </c>
      <c r="G371" s="28">
        <v>1</v>
      </c>
      <c r="H371" s="28">
        <v>1.02</v>
      </c>
      <c r="I371" s="39">
        <v>1.03</v>
      </c>
      <c r="J371" s="39">
        <v>1.0144272812076838</v>
      </c>
      <c r="K371" s="728"/>
      <c r="L371" s="632"/>
      <c r="M371" s="627"/>
    </row>
    <row r="372" spans="2:13" s="163" customFormat="1" ht="20" customHeight="1" thickBot="1">
      <c r="B372" s="81"/>
      <c r="C372" s="664"/>
      <c r="D372" s="664"/>
      <c r="E372" s="156" t="s">
        <v>217</v>
      </c>
      <c r="F372" s="125" t="s">
        <v>298</v>
      </c>
      <c r="G372" s="53">
        <v>1.01</v>
      </c>
      <c r="H372" s="53">
        <v>0.98</v>
      </c>
      <c r="I372" s="54">
        <v>0.99</v>
      </c>
      <c r="J372" s="54">
        <v>1.0001658435380878</v>
      </c>
      <c r="K372" s="729"/>
      <c r="L372" s="635"/>
      <c r="M372" s="628"/>
    </row>
    <row r="373" spans="2:13" s="163" customFormat="1" ht="20" customHeight="1">
      <c r="B373" s="81"/>
      <c r="C373" s="697" t="s">
        <v>299</v>
      </c>
      <c r="D373" s="710" t="s">
        <v>300</v>
      </c>
      <c r="E373" s="130" t="s">
        <v>205</v>
      </c>
      <c r="F373" s="122" t="s">
        <v>2</v>
      </c>
      <c r="G373" s="31">
        <v>81</v>
      </c>
      <c r="H373" s="31">
        <v>85</v>
      </c>
      <c r="I373" s="16">
        <v>83</v>
      </c>
      <c r="J373" s="16">
        <v>81.099999999999994</v>
      </c>
      <c r="K373" s="654"/>
      <c r="L373" s="657" t="s">
        <v>532</v>
      </c>
      <c r="M373" s="659"/>
    </row>
    <row r="374" spans="2:13" s="163" customFormat="1" ht="20" customHeight="1">
      <c r="B374" s="81"/>
      <c r="C374" s="697"/>
      <c r="D374" s="683"/>
      <c r="E374" s="154" t="s">
        <v>206</v>
      </c>
      <c r="F374" s="137" t="s">
        <v>2</v>
      </c>
      <c r="G374" s="33">
        <v>80</v>
      </c>
      <c r="H374" s="33">
        <v>86</v>
      </c>
      <c r="I374" s="17">
        <v>83</v>
      </c>
      <c r="J374" s="17">
        <v>80.5</v>
      </c>
      <c r="K374" s="655"/>
      <c r="L374" s="648"/>
      <c r="M374" s="637"/>
    </row>
    <row r="375" spans="2:13" s="163" customFormat="1" ht="20" customHeight="1">
      <c r="B375" s="81"/>
      <c r="C375" s="697"/>
      <c r="D375" s="695" t="s">
        <v>301</v>
      </c>
      <c r="E375" s="130" t="s">
        <v>10</v>
      </c>
      <c r="F375" s="122" t="s">
        <v>2</v>
      </c>
      <c r="G375" s="31">
        <v>89.5</v>
      </c>
      <c r="H375" s="31">
        <v>89.6</v>
      </c>
      <c r="I375" s="16">
        <v>90.1</v>
      </c>
      <c r="J375" s="39">
        <v>85.1</v>
      </c>
      <c r="K375" s="655"/>
      <c r="L375" s="648"/>
      <c r="M375" s="637"/>
    </row>
    <row r="376" spans="2:13" s="163" customFormat="1" ht="20" customHeight="1">
      <c r="B376" s="81"/>
      <c r="C376" s="697"/>
      <c r="D376" s="696"/>
      <c r="E376" s="153" t="s">
        <v>11</v>
      </c>
      <c r="F376" s="123" t="s">
        <v>2</v>
      </c>
      <c r="G376" s="28">
        <v>83.2</v>
      </c>
      <c r="H376" s="28">
        <v>85</v>
      </c>
      <c r="I376" s="39">
        <v>83.6</v>
      </c>
      <c r="J376" s="39">
        <v>80.3</v>
      </c>
      <c r="K376" s="655"/>
      <c r="L376" s="648"/>
      <c r="M376" s="637"/>
    </row>
    <row r="377" spans="2:13" s="163" customFormat="1" ht="20" customHeight="1">
      <c r="B377" s="81"/>
      <c r="C377" s="697"/>
      <c r="D377" s="696"/>
      <c r="E377" s="153" t="s">
        <v>12</v>
      </c>
      <c r="F377" s="123" t="s">
        <v>2</v>
      </c>
      <c r="G377" s="28">
        <v>80.5</v>
      </c>
      <c r="H377" s="28">
        <v>82.1</v>
      </c>
      <c r="I377" s="39">
        <v>80.599999999999994</v>
      </c>
      <c r="J377" s="39">
        <v>77.900000000000006</v>
      </c>
      <c r="K377" s="655"/>
      <c r="L377" s="648"/>
      <c r="M377" s="637"/>
    </row>
    <row r="378" spans="2:13" s="163" customFormat="1" ht="20" customHeight="1">
      <c r="B378" s="81"/>
      <c r="C378" s="697"/>
      <c r="D378" s="696"/>
      <c r="E378" s="153" t="s">
        <v>13</v>
      </c>
      <c r="F378" s="123" t="s">
        <v>2</v>
      </c>
      <c r="G378" s="28">
        <v>81.2</v>
      </c>
      <c r="H378" s="28">
        <v>82.9</v>
      </c>
      <c r="I378" s="39">
        <v>80.5</v>
      </c>
      <c r="J378" s="39">
        <v>78.7</v>
      </c>
      <c r="K378" s="655"/>
      <c r="L378" s="648"/>
      <c r="M378" s="637"/>
    </row>
    <row r="379" spans="2:13" s="163" customFormat="1" ht="20" customHeight="1">
      <c r="B379" s="81"/>
      <c r="C379" s="697"/>
      <c r="D379" s="696"/>
      <c r="E379" s="153" t="s">
        <v>14</v>
      </c>
      <c r="F379" s="123" t="s">
        <v>2</v>
      </c>
      <c r="G379" s="28">
        <v>85.1</v>
      </c>
      <c r="H379" s="28">
        <v>87.2</v>
      </c>
      <c r="I379" s="39">
        <v>84.5</v>
      </c>
      <c r="J379" s="39">
        <v>82.1</v>
      </c>
      <c r="K379" s="655"/>
      <c r="L379" s="648"/>
      <c r="M379" s="637"/>
    </row>
    <row r="380" spans="2:13" s="163" customFormat="1" ht="20" customHeight="1">
      <c r="B380" s="81"/>
      <c r="C380" s="697"/>
      <c r="D380" s="683"/>
      <c r="E380" s="154" t="s">
        <v>15</v>
      </c>
      <c r="F380" s="137" t="s">
        <v>2</v>
      </c>
      <c r="G380" s="33">
        <v>89.2</v>
      </c>
      <c r="H380" s="33">
        <v>90.4</v>
      </c>
      <c r="I380" s="17">
        <v>89.1</v>
      </c>
      <c r="J380" s="17">
        <v>87.5</v>
      </c>
      <c r="K380" s="655"/>
      <c r="L380" s="648"/>
      <c r="M380" s="637"/>
    </row>
    <row r="381" spans="2:13" s="163" customFormat="1" ht="20" customHeight="1">
      <c r="B381" s="81"/>
      <c r="C381" s="697"/>
      <c r="D381" s="681" t="s">
        <v>302</v>
      </c>
      <c r="E381" s="152" t="s">
        <v>303</v>
      </c>
      <c r="F381" s="140" t="s">
        <v>2</v>
      </c>
      <c r="G381" s="51">
        <v>85.2</v>
      </c>
      <c r="H381" s="51">
        <v>87.2</v>
      </c>
      <c r="I381" s="52">
        <v>85.2</v>
      </c>
      <c r="J381" s="52">
        <v>82.9</v>
      </c>
      <c r="K381" s="655"/>
      <c r="L381" s="648"/>
      <c r="M381" s="637"/>
    </row>
    <row r="382" spans="2:13" s="163" customFormat="1" ht="20" customHeight="1" thickBot="1">
      <c r="B382" s="81"/>
      <c r="C382" s="698"/>
      <c r="D382" s="700"/>
      <c r="E382" s="156" t="s">
        <v>304</v>
      </c>
      <c r="F382" s="125" t="s">
        <v>2</v>
      </c>
      <c r="G382" s="53">
        <v>82.3</v>
      </c>
      <c r="H382" s="53">
        <v>84.2</v>
      </c>
      <c r="I382" s="54">
        <v>82.3</v>
      </c>
      <c r="J382" s="54">
        <v>79.8</v>
      </c>
      <c r="K382" s="656"/>
      <c r="L382" s="658"/>
      <c r="M382" s="638"/>
    </row>
    <row r="383" spans="2:13" s="163" customFormat="1" ht="20" customHeight="1">
      <c r="B383" s="81"/>
      <c r="C383" s="703" t="s">
        <v>288</v>
      </c>
      <c r="D383" s="703" t="s">
        <v>305</v>
      </c>
      <c r="E383" s="129" t="s">
        <v>307</v>
      </c>
      <c r="F383" s="124" t="s">
        <v>178</v>
      </c>
      <c r="G383" s="27">
        <v>177</v>
      </c>
      <c r="H383" s="27">
        <v>175</v>
      </c>
      <c r="I383" s="38">
        <v>177</v>
      </c>
      <c r="J383" s="38">
        <v>174</v>
      </c>
      <c r="K383" s="331"/>
      <c r="L383" s="121"/>
      <c r="M383" s="109"/>
    </row>
    <row r="384" spans="2:13" s="163" customFormat="1" ht="20" customHeight="1">
      <c r="B384" s="81"/>
      <c r="C384" s="645"/>
      <c r="D384" s="645"/>
      <c r="E384" s="632" t="s">
        <v>308</v>
      </c>
      <c r="F384" s="123" t="s">
        <v>178</v>
      </c>
      <c r="G384" s="28">
        <v>0</v>
      </c>
      <c r="H384" s="28">
        <v>0</v>
      </c>
      <c r="I384" s="37">
        <v>2</v>
      </c>
      <c r="J384" s="37">
        <v>3</v>
      </c>
      <c r="K384" s="332"/>
      <c r="L384" s="119" t="s">
        <v>533</v>
      </c>
      <c r="M384" s="110"/>
    </row>
    <row r="385" spans="2:13" s="163" customFormat="1" ht="20" customHeight="1">
      <c r="B385" s="81"/>
      <c r="C385" s="645"/>
      <c r="D385" s="645"/>
      <c r="E385" s="632"/>
      <c r="F385" s="123" t="s">
        <v>312</v>
      </c>
      <c r="G385" s="28">
        <v>0</v>
      </c>
      <c r="H385" s="28">
        <v>0</v>
      </c>
      <c r="I385" s="39">
        <v>0.01</v>
      </c>
      <c r="J385" s="39">
        <v>0.02</v>
      </c>
      <c r="K385" s="332"/>
      <c r="L385" s="119"/>
      <c r="M385" s="110"/>
    </row>
    <row r="386" spans="2:13" s="163" customFormat="1" ht="20" customHeight="1">
      <c r="B386" s="81"/>
      <c r="C386" s="645"/>
      <c r="D386" s="645"/>
      <c r="E386" s="632" t="s">
        <v>309</v>
      </c>
      <c r="F386" s="123" t="s">
        <v>178</v>
      </c>
      <c r="G386" s="28">
        <v>0</v>
      </c>
      <c r="H386" s="28">
        <v>0</v>
      </c>
      <c r="I386" s="28">
        <v>0</v>
      </c>
      <c r="J386" s="28">
        <v>0</v>
      </c>
      <c r="K386" s="332"/>
      <c r="L386" s="119"/>
      <c r="M386" s="110"/>
    </row>
    <row r="387" spans="2:13" s="163" customFormat="1" ht="20" customHeight="1">
      <c r="B387" s="81"/>
      <c r="C387" s="645"/>
      <c r="D387" s="645"/>
      <c r="E387" s="632"/>
      <c r="F387" s="123" t="s">
        <v>312</v>
      </c>
      <c r="G387" s="28">
        <v>0</v>
      </c>
      <c r="H387" s="28">
        <v>0</v>
      </c>
      <c r="I387" s="28">
        <v>0</v>
      </c>
      <c r="J387" s="28">
        <v>0</v>
      </c>
      <c r="K387" s="332"/>
      <c r="L387" s="119"/>
      <c r="M387" s="110"/>
    </row>
    <row r="388" spans="2:13" s="163" customFormat="1" ht="40" customHeight="1">
      <c r="B388" s="81"/>
      <c r="C388" s="645"/>
      <c r="D388" s="645"/>
      <c r="E388" s="632" t="s">
        <v>310</v>
      </c>
      <c r="F388" s="123" t="s">
        <v>178</v>
      </c>
      <c r="G388" s="311">
        <v>100</v>
      </c>
      <c r="H388" s="311">
        <v>125</v>
      </c>
      <c r="I388" s="333">
        <v>192</v>
      </c>
      <c r="J388" s="333">
        <v>161</v>
      </c>
      <c r="K388" s="332"/>
      <c r="L388" s="119" t="s">
        <v>534</v>
      </c>
      <c r="M388" s="110"/>
    </row>
    <row r="389" spans="2:13" s="163" customFormat="1" ht="20" customHeight="1">
      <c r="B389" s="81"/>
      <c r="C389" s="645"/>
      <c r="D389" s="645"/>
      <c r="E389" s="632"/>
      <c r="F389" s="123" t="s">
        <v>312</v>
      </c>
      <c r="G389" s="28">
        <v>0.56999999999999995</v>
      </c>
      <c r="H389" s="28">
        <v>0.71</v>
      </c>
      <c r="I389" s="39">
        <v>1.08</v>
      </c>
      <c r="J389" s="39">
        <v>0.93</v>
      </c>
      <c r="K389" s="332"/>
      <c r="L389" s="119"/>
      <c r="M389" s="110"/>
    </row>
    <row r="390" spans="2:13" s="163" customFormat="1" ht="20" customHeight="1">
      <c r="B390" s="81"/>
      <c r="C390" s="645"/>
      <c r="D390" s="646"/>
      <c r="E390" s="131" t="s">
        <v>311</v>
      </c>
      <c r="F390" s="141" t="s">
        <v>178</v>
      </c>
      <c r="G390" s="735" t="s">
        <v>317</v>
      </c>
      <c r="H390" s="736"/>
      <c r="I390" s="736"/>
      <c r="J390" s="737"/>
      <c r="K390" s="334"/>
      <c r="L390" s="148"/>
      <c r="M390" s="111"/>
    </row>
    <row r="391" spans="2:13" s="163" customFormat="1" ht="20" customHeight="1">
      <c r="B391" s="81"/>
      <c r="C391" s="645"/>
      <c r="D391" s="645" t="s">
        <v>306</v>
      </c>
      <c r="E391" s="335" t="s">
        <v>313</v>
      </c>
      <c r="F391" s="92" t="s">
        <v>178</v>
      </c>
      <c r="G391" s="93">
        <v>0</v>
      </c>
      <c r="H391" s="93">
        <v>0</v>
      </c>
      <c r="I391" s="93">
        <v>0</v>
      </c>
      <c r="J391" s="93">
        <v>0</v>
      </c>
      <c r="K391" s="336"/>
      <c r="L391" s="112"/>
      <c r="M391" s="113"/>
    </row>
    <row r="392" spans="2:13" s="163" customFormat="1" ht="20" customHeight="1">
      <c r="B392" s="81"/>
      <c r="C392" s="645"/>
      <c r="D392" s="645"/>
      <c r="E392" s="337" t="s">
        <v>314</v>
      </c>
      <c r="F392" s="90" t="s">
        <v>178</v>
      </c>
      <c r="G392" s="91">
        <v>22</v>
      </c>
      <c r="H392" s="91">
        <v>12</v>
      </c>
      <c r="I392" s="169">
        <v>16</v>
      </c>
      <c r="J392" s="169">
        <v>13</v>
      </c>
      <c r="K392" s="332"/>
      <c r="L392" s="119" t="s">
        <v>535</v>
      </c>
      <c r="M392" s="110"/>
    </row>
    <row r="393" spans="2:13" s="163" customFormat="1" ht="20" customHeight="1" thickBot="1">
      <c r="B393" s="81"/>
      <c r="C393" s="664"/>
      <c r="D393" s="664"/>
      <c r="E393" s="94" t="s">
        <v>315</v>
      </c>
      <c r="F393" s="95" t="s">
        <v>316</v>
      </c>
      <c r="G393" s="96" t="s">
        <v>77</v>
      </c>
      <c r="H393" s="96" t="s">
        <v>78</v>
      </c>
      <c r="I393" s="97" t="s">
        <v>79</v>
      </c>
      <c r="J393" s="97" t="s">
        <v>76</v>
      </c>
      <c r="K393" s="338"/>
      <c r="L393" s="120" t="s">
        <v>536</v>
      </c>
      <c r="M393" s="114"/>
    </row>
    <row r="394" spans="2:13" s="163" customFormat="1" ht="20" customHeight="1">
      <c r="B394" s="689" t="s">
        <v>318</v>
      </c>
      <c r="C394" s="731" t="s">
        <v>320</v>
      </c>
      <c r="D394" s="732"/>
      <c r="E394" s="339" t="s">
        <v>321</v>
      </c>
      <c r="F394" s="170" t="s">
        <v>319</v>
      </c>
      <c r="G394" s="340">
        <f t="shared" ref="G394:I394" si="0">G395+G398+G404</f>
        <v>932678.63387000002</v>
      </c>
      <c r="H394" s="340">
        <f t="shared" si="0"/>
        <v>873579.95542999997</v>
      </c>
      <c r="I394" s="340">
        <f t="shared" si="0"/>
        <v>982132</v>
      </c>
      <c r="J394" s="340">
        <v>1131441.6747699999</v>
      </c>
      <c r="K394" s="717" t="s">
        <v>23</v>
      </c>
      <c r="L394" s="115"/>
      <c r="M394" s="670"/>
    </row>
    <row r="395" spans="2:13" s="163" customFormat="1" ht="20" customHeight="1">
      <c r="B395" s="690"/>
      <c r="C395" s="733"/>
      <c r="D395" s="697"/>
      <c r="E395" s="341" t="s">
        <v>322</v>
      </c>
      <c r="F395" s="342" t="s">
        <v>319</v>
      </c>
      <c r="G395" s="343">
        <f t="shared" ref="G395:J395" si="1">G396+G397</f>
        <v>177345.63386999999</v>
      </c>
      <c r="H395" s="343">
        <f t="shared" si="1"/>
        <v>67220.249519999998</v>
      </c>
      <c r="I395" s="343">
        <f t="shared" si="1"/>
        <v>90400</v>
      </c>
      <c r="J395" s="343">
        <f t="shared" si="1"/>
        <v>112590.93528999999</v>
      </c>
      <c r="K395" s="718"/>
      <c r="L395" s="116" t="s">
        <v>537</v>
      </c>
      <c r="M395" s="671"/>
    </row>
    <row r="396" spans="2:13" s="163" customFormat="1" ht="20" customHeight="1">
      <c r="B396" s="690"/>
      <c r="C396" s="733"/>
      <c r="D396" s="697"/>
      <c r="E396" s="153" t="s">
        <v>323</v>
      </c>
      <c r="F396" s="123" t="s">
        <v>319</v>
      </c>
      <c r="G396" s="37">
        <v>110371</v>
      </c>
      <c r="H396" s="37">
        <v>27171.587680000001</v>
      </c>
      <c r="I396" s="37">
        <v>13254</v>
      </c>
      <c r="J396" s="309">
        <v>21054</v>
      </c>
      <c r="K396" s="718"/>
      <c r="L396" s="116"/>
      <c r="M396" s="671"/>
    </row>
    <row r="397" spans="2:13" s="163" customFormat="1" ht="20" customHeight="1">
      <c r="B397" s="690"/>
      <c r="C397" s="733"/>
      <c r="D397" s="697"/>
      <c r="E397" s="153" t="s">
        <v>324</v>
      </c>
      <c r="F397" s="123" t="s">
        <v>319</v>
      </c>
      <c r="G397" s="37">
        <v>66974.633869999991</v>
      </c>
      <c r="H397" s="37">
        <v>40048.661840000001</v>
      </c>
      <c r="I397" s="37">
        <v>77146</v>
      </c>
      <c r="J397" s="309">
        <v>91536.935289999994</v>
      </c>
      <c r="K397" s="718"/>
      <c r="L397" s="116"/>
      <c r="M397" s="671"/>
    </row>
    <row r="398" spans="2:13" s="163" customFormat="1" ht="20" customHeight="1">
      <c r="B398" s="690"/>
      <c r="C398" s="733"/>
      <c r="D398" s="697"/>
      <c r="E398" s="525" t="s">
        <v>701</v>
      </c>
      <c r="F398" s="342" t="s">
        <v>319</v>
      </c>
      <c r="G398" s="343">
        <f t="shared" ref="G398:I398" si="2">SUM(G399:G403)</f>
        <v>75075</v>
      </c>
      <c r="H398" s="343">
        <f t="shared" si="2"/>
        <v>91359.705910000004</v>
      </c>
      <c r="I398" s="343">
        <f t="shared" si="2"/>
        <v>97046</v>
      </c>
      <c r="J398" s="343">
        <f>SUM(J399:J403)</f>
        <v>124218.77448000001</v>
      </c>
      <c r="K398" s="718"/>
      <c r="L398" s="116" t="s">
        <v>538</v>
      </c>
      <c r="M398" s="671"/>
    </row>
    <row r="399" spans="2:13" s="163" customFormat="1" ht="20" customHeight="1">
      <c r="B399" s="690"/>
      <c r="C399" s="733"/>
      <c r="D399" s="697"/>
      <c r="E399" s="153" t="s">
        <v>325</v>
      </c>
      <c r="F399" s="123" t="s">
        <v>319</v>
      </c>
      <c r="G399" s="37">
        <v>34079</v>
      </c>
      <c r="H399" s="37">
        <v>49184.548859999995</v>
      </c>
      <c r="I399" s="37">
        <v>56087</v>
      </c>
      <c r="J399" s="37">
        <v>78017.710699999996</v>
      </c>
      <c r="K399" s="718"/>
      <c r="L399" s="116"/>
      <c r="M399" s="671"/>
    </row>
    <row r="400" spans="2:13" s="163" customFormat="1" ht="20" customHeight="1">
      <c r="B400" s="690"/>
      <c r="C400" s="733"/>
      <c r="D400" s="697"/>
      <c r="E400" s="153" t="s">
        <v>326</v>
      </c>
      <c r="F400" s="123" t="s">
        <v>319</v>
      </c>
      <c r="G400" s="37">
        <v>5293</v>
      </c>
      <c r="H400" s="37">
        <v>5226.7259999999997</v>
      </c>
      <c r="I400" s="37">
        <v>1915</v>
      </c>
      <c r="J400" s="37">
        <v>3860</v>
      </c>
      <c r="K400" s="718"/>
      <c r="L400" s="116"/>
      <c r="M400" s="671"/>
    </row>
    <row r="401" spans="2:13" s="163" customFormat="1" ht="20" customHeight="1">
      <c r="B401" s="690"/>
      <c r="C401" s="733"/>
      <c r="D401" s="697"/>
      <c r="E401" s="153" t="s">
        <v>327</v>
      </c>
      <c r="F401" s="123" t="s">
        <v>319</v>
      </c>
      <c r="G401" s="37">
        <v>14777</v>
      </c>
      <c r="H401" s="37">
        <v>13980.064</v>
      </c>
      <c r="I401" s="37">
        <v>19665</v>
      </c>
      <c r="J401" s="37">
        <v>16186.953510000001</v>
      </c>
      <c r="K401" s="718"/>
      <c r="L401" s="116"/>
      <c r="M401" s="671"/>
    </row>
    <row r="402" spans="2:13" s="163" customFormat="1" ht="20" customHeight="1">
      <c r="B402" s="690"/>
      <c r="C402" s="733"/>
      <c r="D402" s="697"/>
      <c r="E402" s="153" t="s">
        <v>328</v>
      </c>
      <c r="F402" s="123" t="s">
        <v>319</v>
      </c>
      <c r="G402" s="37">
        <v>6149</v>
      </c>
      <c r="H402" s="37">
        <v>8990.0920399999995</v>
      </c>
      <c r="I402" s="37">
        <v>0</v>
      </c>
      <c r="J402" s="37">
        <v>9967.3856699999997</v>
      </c>
      <c r="K402" s="718"/>
      <c r="L402" s="116"/>
      <c r="M402" s="671"/>
    </row>
    <row r="403" spans="2:13" s="163" customFormat="1" ht="20" customHeight="1">
      <c r="B403" s="690"/>
      <c r="C403" s="733"/>
      <c r="D403" s="697"/>
      <c r="E403" s="153" t="s">
        <v>329</v>
      </c>
      <c r="F403" s="123" t="s">
        <v>319</v>
      </c>
      <c r="G403" s="37">
        <v>14777</v>
      </c>
      <c r="H403" s="37">
        <v>13978.275009999999</v>
      </c>
      <c r="I403" s="37">
        <v>19379</v>
      </c>
      <c r="J403" s="37">
        <v>16186.7246</v>
      </c>
      <c r="K403" s="718"/>
      <c r="L403" s="116"/>
      <c r="M403" s="671"/>
    </row>
    <row r="404" spans="2:13" s="163" customFormat="1" ht="20" customHeight="1" thickBot="1">
      <c r="B404" s="690"/>
      <c r="C404" s="734"/>
      <c r="D404" s="698"/>
      <c r="E404" s="344" t="s">
        <v>58</v>
      </c>
      <c r="F404" s="345" t="s">
        <v>319</v>
      </c>
      <c r="G404" s="346">
        <v>680258</v>
      </c>
      <c r="H404" s="346">
        <v>715000</v>
      </c>
      <c r="I404" s="346">
        <v>794686</v>
      </c>
      <c r="J404" s="346">
        <v>894484</v>
      </c>
      <c r="K404" s="719"/>
      <c r="L404" s="117" t="s">
        <v>539</v>
      </c>
      <c r="M404" s="672"/>
    </row>
    <row r="405" spans="2:13" s="163" customFormat="1" ht="30" customHeight="1">
      <c r="B405" s="690"/>
      <c r="C405" s="731" t="s">
        <v>573</v>
      </c>
      <c r="D405" s="732"/>
      <c r="E405" s="155" t="s">
        <v>330</v>
      </c>
      <c r="F405" s="124" t="s">
        <v>178</v>
      </c>
      <c r="G405" s="27">
        <v>51</v>
      </c>
      <c r="H405" s="27">
        <v>215</v>
      </c>
      <c r="I405" s="27">
        <v>202</v>
      </c>
      <c r="J405" s="27">
        <v>235</v>
      </c>
      <c r="K405" s="720" t="s">
        <v>23</v>
      </c>
      <c r="L405" s="360" t="s">
        <v>540</v>
      </c>
      <c r="M405" s="650"/>
    </row>
    <row r="406" spans="2:13" s="163" customFormat="1" ht="30" customHeight="1">
      <c r="B406" s="690"/>
      <c r="C406" s="733"/>
      <c r="D406" s="697"/>
      <c r="E406" s="153" t="s">
        <v>331</v>
      </c>
      <c r="F406" s="123" t="s">
        <v>178</v>
      </c>
      <c r="G406" s="29">
        <v>1233</v>
      </c>
      <c r="H406" s="29">
        <v>38388</v>
      </c>
      <c r="I406" s="29">
        <v>16656</v>
      </c>
      <c r="J406" s="29">
        <v>12437</v>
      </c>
      <c r="K406" s="721"/>
      <c r="L406" s="361" t="s">
        <v>541</v>
      </c>
      <c r="M406" s="651"/>
    </row>
    <row r="407" spans="2:13" s="163" customFormat="1" ht="30" customHeight="1">
      <c r="B407" s="690"/>
      <c r="C407" s="733"/>
      <c r="D407" s="697"/>
      <c r="E407" s="153" t="s">
        <v>332</v>
      </c>
      <c r="F407" s="123" t="s">
        <v>178</v>
      </c>
      <c r="G407" s="29">
        <v>2675</v>
      </c>
      <c r="H407" s="29">
        <v>57100</v>
      </c>
      <c r="I407" s="29">
        <v>42918</v>
      </c>
      <c r="J407" s="29">
        <v>50357</v>
      </c>
      <c r="K407" s="721"/>
      <c r="L407" s="361" t="s">
        <v>542</v>
      </c>
      <c r="M407" s="651"/>
    </row>
    <row r="408" spans="2:13" s="163" customFormat="1" ht="30" customHeight="1" thickBot="1">
      <c r="B408" s="691"/>
      <c r="C408" s="734"/>
      <c r="D408" s="698"/>
      <c r="E408" s="156" t="s">
        <v>333</v>
      </c>
      <c r="F408" s="125" t="s">
        <v>178</v>
      </c>
      <c r="G408" s="70">
        <v>12444</v>
      </c>
      <c r="H408" s="70">
        <v>200686</v>
      </c>
      <c r="I408" s="70">
        <v>151251</v>
      </c>
      <c r="J408" s="70">
        <v>89177</v>
      </c>
      <c r="K408" s="722"/>
      <c r="L408" s="362" t="s">
        <v>543</v>
      </c>
      <c r="M408" s="652"/>
    </row>
    <row r="409" spans="2:13" s="163" customFormat="1" ht="19.5" customHeight="1">
      <c r="B409" s="168"/>
      <c r="C409" s="290"/>
      <c r="D409" s="290"/>
      <c r="E409" s="347"/>
      <c r="F409" s="348"/>
      <c r="G409" s="349"/>
      <c r="H409" s="349"/>
      <c r="I409" s="349"/>
      <c r="J409" s="349"/>
      <c r="K409" s="167"/>
      <c r="L409" s="168"/>
      <c r="M409" s="167"/>
    </row>
    <row r="410" spans="2:13" s="350" customFormat="1" ht="10" customHeight="1">
      <c r="B410" s="526" t="s">
        <v>702</v>
      </c>
      <c r="E410" s="351"/>
      <c r="F410" s="352"/>
      <c r="G410" s="352"/>
      <c r="H410" s="352"/>
      <c r="L410" s="312"/>
      <c r="M410" s="312"/>
    </row>
    <row r="411" spans="2:13" s="350" customFormat="1" ht="10" customHeight="1">
      <c r="B411" s="291" t="s">
        <v>594</v>
      </c>
      <c r="E411" s="351"/>
      <c r="F411" s="352"/>
      <c r="G411" s="352"/>
      <c r="H411" s="352"/>
      <c r="L411" s="312"/>
      <c r="M411" s="312"/>
    </row>
    <row r="412" spans="2:13" s="350" customFormat="1" ht="10" customHeight="1">
      <c r="B412" s="291" t="s">
        <v>575</v>
      </c>
      <c r="E412" s="351"/>
      <c r="F412" s="352"/>
      <c r="G412" s="352"/>
      <c r="H412" s="352"/>
      <c r="L412" s="312"/>
      <c r="M412" s="312"/>
    </row>
    <row r="413" spans="2:13" s="350" customFormat="1" ht="10" customHeight="1">
      <c r="B413" s="292" t="s">
        <v>574</v>
      </c>
      <c r="D413" s="353"/>
      <c r="E413" s="354"/>
      <c r="F413" s="352"/>
      <c r="G413" s="352"/>
      <c r="H413" s="352"/>
      <c r="L413" s="312"/>
      <c r="M413" s="312"/>
    </row>
  </sheetData>
  <mergeCells count="358">
    <mergeCell ref="L362:L372"/>
    <mergeCell ref="E358:E359"/>
    <mergeCell ref="E356:E357"/>
    <mergeCell ref="E354:E355"/>
    <mergeCell ref="E352:E353"/>
    <mergeCell ref="E350:E351"/>
    <mergeCell ref="E348:E349"/>
    <mergeCell ref="E346:E347"/>
    <mergeCell ref="E344:E345"/>
    <mergeCell ref="L340:L359"/>
    <mergeCell ref="C383:C393"/>
    <mergeCell ref="D383:D390"/>
    <mergeCell ref="D391:D393"/>
    <mergeCell ref="D375:D380"/>
    <mergeCell ref="D381:D382"/>
    <mergeCell ref="D373:D374"/>
    <mergeCell ref="E242:E243"/>
    <mergeCell ref="E244:E245"/>
    <mergeCell ref="E246:E247"/>
    <mergeCell ref="E248:E249"/>
    <mergeCell ref="E250:E251"/>
    <mergeCell ref="D340:D359"/>
    <mergeCell ref="D238:D247"/>
    <mergeCell ref="C362:C372"/>
    <mergeCell ref="D266:D269"/>
    <mergeCell ref="D270:D271"/>
    <mergeCell ref="D274:D278"/>
    <mergeCell ref="D272:D273"/>
    <mergeCell ref="D287:D291"/>
    <mergeCell ref="D284:D286"/>
    <mergeCell ref="C266:C297"/>
    <mergeCell ref="D254:D265"/>
    <mergeCell ref="C298:C317"/>
    <mergeCell ref="D316:D317"/>
    <mergeCell ref="D314:D315"/>
    <mergeCell ref="K394:K404"/>
    <mergeCell ref="K405:K408"/>
    <mergeCell ref="K272:K273"/>
    <mergeCell ref="K270:K271"/>
    <mergeCell ref="K279:K283"/>
    <mergeCell ref="K274:K278"/>
    <mergeCell ref="K284:K286"/>
    <mergeCell ref="K287:K291"/>
    <mergeCell ref="K292:K297"/>
    <mergeCell ref="K327:K328"/>
    <mergeCell ref="K319:K326"/>
    <mergeCell ref="K362:K372"/>
    <mergeCell ref="K340:K359"/>
    <mergeCell ref="K298:K317"/>
    <mergeCell ref="C394:D404"/>
    <mergeCell ref="C405:D408"/>
    <mergeCell ref="E384:E385"/>
    <mergeCell ref="E386:E387"/>
    <mergeCell ref="E342:E343"/>
    <mergeCell ref="E340:E341"/>
    <mergeCell ref="E388:E389"/>
    <mergeCell ref="G390:J390"/>
    <mergeCell ref="D302:D303"/>
    <mergeCell ref="D300:D301"/>
    <mergeCell ref="D298:D299"/>
    <mergeCell ref="D304:D305"/>
    <mergeCell ref="D306:D307"/>
    <mergeCell ref="D308:D309"/>
    <mergeCell ref="D310:D311"/>
    <mergeCell ref="D312:D313"/>
    <mergeCell ref="E216:E217"/>
    <mergeCell ref="E60:E61"/>
    <mergeCell ref="E260:E261"/>
    <mergeCell ref="E80:E81"/>
    <mergeCell ref="E82:E83"/>
    <mergeCell ref="D228:D237"/>
    <mergeCell ref="E224:E225"/>
    <mergeCell ref="E252:E253"/>
    <mergeCell ref="E92:E93"/>
    <mergeCell ref="E178:E179"/>
    <mergeCell ref="E180:E181"/>
    <mergeCell ref="E208:E209"/>
    <mergeCell ref="E210:E211"/>
    <mergeCell ref="E212:E213"/>
    <mergeCell ref="E206:E207"/>
    <mergeCell ref="D144:D151"/>
    <mergeCell ref="D182:D191"/>
    <mergeCell ref="C360:C361"/>
    <mergeCell ref="D248:D253"/>
    <mergeCell ref="C319:C359"/>
    <mergeCell ref="E62:E63"/>
    <mergeCell ref="D66:D75"/>
    <mergeCell ref="D220:D223"/>
    <mergeCell ref="K220:K223"/>
    <mergeCell ref="E220:E221"/>
    <mergeCell ref="E222:E223"/>
    <mergeCell ref="E182:E183"/>
    <mergeCell ref="E184:E185"/>
    <mergeCell ref="E186:E187"/>
    <mergeCell ref="E188:E189"/>
    <mergeCell ref="E190:E191"/>
    <mergeCell ref="E192:E193"/>
    <mergeCell ref="E194:E195"/>
    <mergeCell ref="E196:E197"/>
    <mergeCell ref="E198:E199"/>
    <mergeCell ref="E200:E201"/>
    <mergeCell ref="E202:E203"/>
    <mergeCell ref="E214:E215"/>
    <mergeCell ref="E218:E219"/>
    <mergeCell ref="E204:E205"/>
    <mergeCell ref="E74:E75"/>
    <mergeCell ref="D202:D207"/>
    <mergeCell ref="D80:D83"/>
    <mergeCell ref="D224:D227"/>
    <mergeCell ref="B8:B24"/>
    <mergeCell ref="D10:D11"/>
    <mergeCell ref="D12:D13"/>
    <mergeCell ref="D14:D15"/>
    <mergeCell ref="D20:D21"/>
    <mergeCell ref="D16:D17"/>
    <mergeCell ref="D18:D19"/>
    <mergeCell ref="C10:C23"/>
    <mergeCell ref="D208:D219"/>
    <mergeCell ref="D152:D159"/>
    <mergeCell ref="D171:D175"/>
    <mergeCell ref="D178:D181"/>
    <mergeCell ref="D123:D130"/>
    <mergeCell ref="D115:D122"/>
    <mergeCell ref="D107:D114"/>
    <mergeCell ref="C178:C219"/>
    <mergeCell ref="C25:C175"/>
    <mergeCell ref="C176:D177"/>
    <mergeCell ref="D92:D95"/>
    <mergeCell ref="C220:C223"/>
    <mergeCell ref="E26:E27"/>
    <mergeCell ref="E28:E29"/>
    <mergeCell ref="E32:E33"/>
    <mergeCell ref="E34:E35"/>
    <mergeCell ref="D26:D35"/>
    <mergeCell ref="B394:B408"/>
    <mergeCell ref="D161:D168"/>
    <mergeCell ref="D169:D170"/>
    <mergeCell ref="D279:D283"/>
    <mergeCell ref="C373:C382"/>
    <mergeCell ref="D76:D79"/>
    <mergeCell ref="D104:D106"/>
    <mergeCell ref="D131:D135"/>
    <mergeCell ref="D337:D339"/>
    <mergeCell ref="D319:D326"/>
    <mergeCell ref="D329:D331"/>
    <mergeCell ref="D327:D328"/>
    <mergeCell ref="D332:D336"/>
    <mergeCell ref="D292:D297"/>
    <mergeCell ref="D362:D372"/>
    <mergeCell ref="C224:C265"/>
    <mergeCell ref="D192:D201"/>
    <mergeCell ref="D96:D103"/>
    <mergeCell ref="D136:D143"/>
    <mergeCell ref="E40:E41"/>
    <mergeCell ref="D56:D65"/>
    <mergeCell ref="D36:D45"/>
    <mergeCell ref="E42:E43"/>
    <mergeCell ref="E44:E45"/>
    <mergeCell ref="E66:E67"/>
    <mergeCell ref="E68:E69"/>
    <mergeCell ref="E70:E71"/>
    <mergeCell ref="E72:E73"/>
    <mergeCell ref="D7:E7"/>
    <mergeCell ref="AD143:AG143"/>
    <mergeCell ref="N143:Q143"/>
    <mergeCell ref="R143:U143"/>
    <mergeCell ref="V143:Y143"/>
    <mergeCell ref="Z143:AC143"/>
    <mergeCell ref="L66:L75"/>
    <mergeCell ref="L56:L65"/>
    <mergeCell ref="L46:L55"/>
    <mergeCell ref="L36:L45"/>
    <mergeCell ref="L10:L21"/>
    <mergeCell ref="L115:L122"/>
    <mergeCell ref="L92:L95"/>
    <mergeCell ref="L88:L91"/>
    <mergeCell ref="L84:L87"/>
    <mergeCell ref="L80:L83"/>
    <mergeCell ref="E36:E37"/>
    <mergeCell ref="E38:E39"/>
    <mergeCell ref="E30:E31"/>
    <mergeCell ref="K136:K143"/>
    <mergeCell ref="M115:M122"/>
    <mergeCell ref="K10:K21"/>
    <mergeCell ref="K26:K35"/>
    <mergeCell ref="E56:E57"/>
    <mergeCell ref="K36:K45"/>
    <mergeCell ref="K46:K55"/>
    <mergeCell ref="K56:K65"/>
    <mergeCell ref="K66:K75"/>
    <mergeCell ref="D84:D87"/>
    <mergeCell ref="E84:E85"/>
    <mergeCell ref="K84:K87"/>
    <mergeCell ref="E86:E87"/>
    <mergeCell ref="D88:D91"/>
    <mergeCell ref="E88:E89"/>
    <mergeCell ref="K88:K91"/>
    <mergeCell ref="E90:E91"/>
    <mergeCell ref="E76:E77"/>
    <mergeCell ref="E78:E79"/>
    <mergeCell ref="K80:K83"/>
    <mergeCell ref="E64:E65"/>
    <mergeCell ref="E58:E59"/>
    <mergeCell ref="K76:K79"/>
    <mergeCell ref="D46:D55"/>
    <mergeCell ref="E46:E47"/>
    <mergeCell ref="E48:E49"/>
    <mergeCell ref="E50:E51"/>
    <mergeCell ref="E52:E53"/>
    <mergeCell ref="E54:E55"/>
    <mergeCell ref="M161:M168"/>
    <mergeCell ref="M169:M170"/>
    <mergeCell ref="M171:M175"/>
    <mergeCell ref="M176:M177"/>
    <mergeCell ref="M319:M326"/>
    <mergeCell ref="K92:K95"/>
    <mergeCell ref="E94:E95"/>
    <mergeCell ref="K115:K122"/>
    <mergeCell ref="K107:K114"/>
    <mergeCell ref="K123:K130"/>
    <mergeCell ref="K161:K168"/>
    <mergeCell ref="K176:K177"/>
    <mergeCell ref="K178:K181"/>
    <mergeCell ref="K131:K135"/>
    <mergeCell ref="K144:K151"/>
    <mergeCell ref="K182:K191"/>
    <mergeCell ref="K192:K201"/>
    <mergeCell ref="K152:K159"/>
    <mergeCell ref="K169:K170"/>
    <mergeCell ref="K171:K175"/>
    <mergeCell ref="K202:K207"/>
    <mergeCell ref="K208:K219"/>
    <mergeCell ref="L182:L191"/>
    <mergeCell ref="L192:L201"/>
    <mergeCell ref="M405:M408"/>
    <mergeCell ref="M10:M21"/>
    <mergeCell ref="K373:K382"/>
    <mergeCell ref="L373:L382"/>
    <mergeCell ref="M373:M382"/>
    <mergeCell ref="K329:K331"/>
    <mergeCell ref="K332:K336"/>
    <mergeCell ref="K337:K339"/>
    <mergeCell ref="M332:M336"/>
    <mergeCell ref="L332:L336"/>
    <mergeCell ref="L337:L339"/>
    <mergeCell ref="M337:M339"/>
    <mergeCell ref="L329:L331"/>
    <mergeCell ref="M329:M331"/>
    <mergeCell ref="L169:L170"/>
    <mergeCell ref="L171:L175"/>
    <mergeCell ref="L279:L283"/>
    <mergeCell ref="L319:L326"/>
    <mergeCell ref="L144:L151"/>
    <mergeCell ref="L152:L159"/>
    <mergeCell ref="K96:K103"/>
    <mergeCell ref="K104:K106"/>
    <mergeCell ref="M152:M159"/>
    <mergeCell ref="M394:M404"/>
    <mergeCell ref="L26:L35"/>
    <mergeCell ref="L107:L114"/>
    <mergeCell ref="L96:L103"/>
    <mergeCell ref="L104:L106"/>
    <mergeCell ref="L123:L130"/>
    <mergeCell ref="L131:L135"/>
    <mergeCell ref="L161:L168"/>
    <mergeCell ref="L136:L143"/>
    <mergeCell ref="L76:L79"/>
    <mergeCell ref="L202:L207"/>
    <mergeCell ref="L208:L219"/>
    <mergeCell ref="L220:L223"/>
    <mergeCell ref="M362:M372"/>
    <mergeCell ref="M208:M219"/>
    <mergeCell ref="M220:M223"/>
    <mergeCell ref="M224:M227"/>
    <mergeCell ref="M228:M237"/>
    <mergeCell ref="M238:M247"/>
    <mergeCell ref="L224:L227"/>
    <mergeCell ref="L228:L237"/>
    <mergeCell ref="L238:L247"/>
    <mergeCell ref="L327:L328"/>
    <mergeCell ref="L248:L253"/>
    <mergeCell ref="L254:L265"/>
    <mergeCell ref="L266:L269"/>
    <mergeCell ref="L292:L297"/>
    <mergeCell ref="L287:L291"/>
    <mergeCell ref="L270:L271"/>
    <mergeCell ref="L272:L273"/>
    <mergeCell ref="M340:M359"/>
    <mergeCell ref="M327:M328"/>
    <mergeCell ref="L274:L278"/>
    <mergeCell ref="L284:L286"/>
    <mergeCell ref="L298:L299"/>
    <mergeCell ref="L314:L315"/>
    <mergeCell ref="L316:L317"/>
    <mergeCell ref="K238:K247"/>
    <mergeCell ref="K254:K265"/>
    <mergeCell ref="K248:K253"/>
    <mergeCell ref="K266:K269"/>
    <mergeCell ref="L300:L313"/>
    <mergeCell ref="E268:E269"/>
    <mergeCell ref="E266:E267"/>
    <mergeCell ref="E226:E227"/>
    <mergeCell ref="E254:E255"/>
    <mergeCell ref="E256:E257"/>
    <mergeCell ref="E258:E259"/>
    <mergeCell ref="E262:E263"/>
    <mergeCell ref="E264:E265"/>
    <mergeCell ref="E228:E229"/>
    <mergeCell ref="E230:E231"/>
    <mergeCell ref="E232:E233"/>
    <mergeCell ref="E234:E235"/>
    <mergeCell ref="E236:E237"/>
    <mergeCell ref="E238:E239"/>
    <mergeCell ref="E240:E241"/>
    <mergeCell ref="K224:K227"/>
    <mergeCell ref="K228:K237"/>
    <mergeCell ref="M26:M35"/>
    <mergeCell ref="M36:M45"/>
    <mergeCell ref="M46:M55"/>
    <mergeCell ref="M56:M65"/>
    <mergeCell ref="M66:M75"/>
    <mergeCell ref="M76:M79"/>
    <mergeCell ref="M80:M83"/>
    <mergeCell ref="M84:M87"/>
    <mergeCell ref="M88:M91"/>
    <mergeCell ref="M92:M95"/>
    <mergeCell ref="M96:M103"/>
    <mergeCell ref="M104:M106"/>
    <mergeCell ref="M107:M114"/>
    <mergeCell ref="M178:M181"/>
    <mergeCell ref="M182:M191"/>
    <mergeCell ref="M192:M201"/>
    <mergeCell ref="M202:M207"/>
    <mergeCell ref="M136:M143"/>
    <mergeCell ref="M144:M151"/>
    <mergeCell ref="M123:M130"/>
    <mergeCell ref="M131:M135"/>
    <mergeCell ref="L178:L181"/>
    <mergeCell ref="M316:M317"/>
    <mergeCell ref="M274:M278"/>
    <mergeCell ref="M279:M283"/>
    <mergeCell ref="M284:M286"/>
    <mergeCell ref="M287:M291"/>
    <mergeCell ref="M248:M253"/>
    <mergeCell ref="M254:M265"/>
    <mergeCell ref="M266:M269"/>
    <mergeCell ref="M270:M271"/>
    <mergeCell ref="M298:M299"/>
    <mergeCell ref="M300:M301"/>
    <mergeCell ref="M302:M303"/>
    <mergeCell ref="M304:M305"/>
    <mergeCell ref="M306:M307"/>
    <mergeCell ref="M308:M309"/>
    <mergeCell ref="M310:M311"/>
    <mergeCell ref="M312:M313"/>
    <mergeCell ref="M314:M315"/>
    <mergeCell ref="M292:M297"/>
    <mergeCell ref="M272:M273"/>
  </mergeCells>
  <phoneticPr fontId="8" type="noConversion"/>
  <printOptions horizontalCentered="1"/>
  <pageMargins left="0.31496062992125984" right="0.31496062992125984" top="0.35433070866141736" bottom="0.35433070866141736" header="0.31496062992125984" footer="0.31496062992125984"/>
  <pageSetup paperSize="9" scale="40" orientation="landscape" r:id="rId1"/>
  <ignoredErrors>
    <ignoredError sqref="J398 I398 H398 G39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A20000"/>
  </sheetPr>
  <dimension ref="B6:L112"/>
  <sheetViews>
    <sheetView showGridLines="0" zoomScale="55" zoomScaleNormal="55" workbookViewId="0">
      <pane ySplit="7" topLeftCell="A44" activePane="bottomLeft" state="frozen"/>
      <selection activeCell="E10" sqref="E10"/>
      <selection pane="bottomLeft" activeCell="J121" sqref="J121"/>
    </sheetView>
  </sheetViews>
  <sheetFormatPr defaultColWidth="8" defaultRowHeight="13"/>
  <cols>
    <col min="1" max="1" width="2.69140625" style="160" customWidth="1"/>
    <col min="2" max="2" width="14.765625" style="1" customWidth="1"/>
    <col min="3" max="3" width="21.3046875" style="1" customWidth="1"/>
    <col min="4" max="4" width="70.765625" style="1" customWidth="1"/>
    <col min="5" max="7" width="11.69140625" style="9" customWidth="1"/>
    <col min="8" max="9" width="11.69140625" style="160" customWidth="1"/>
    <col min="10" max="10" width="17.4609375" style="12" customWidth="1"/>
    <col min="11" max="11" width="50.3046875" style="12" customWidth="1"/>
    <col min="12" max="12" width="46.53515625" style="12" customWidth="1"/>
    <col min="13" max="16384" width="8" style="160"/>
  </cols>
  <sheetData>
    <row r="6" spans="2:12" ht="13.5" thickBot="1"/>
    <row r="7" spans="2:12" s="2" customFormat="1" ht="30" customHeight="1" thickBot="1">
      <c r="B7" s="489" t="s">
        <v>85</v>
      </c>
      <c r="C7" s="490" t="s">
        <v>86</v>
      </c>
      <c r="D7" s="490" t="s">
        <v>87</v>
      </c>
      <c r="E7" s="490" t="s">
        <v>88</v>
      </c>
      <c r="F7" s="490">
        <v>2020</v>
      </c>
      <c r="G7" s="490">
        <v>2021</v>
      </c>
      <c r="H7" s="490">
        <v>2022</v>
      </c>
      <c r="I7" s="490">
        <v>2023</v>
      </c>
      <c r="J7" s="491" t="s">
        <v>167</v>
      </c>
      <c r="K7" s="491" t="s">
        <v>509</v>
      </c>
      <c r="L7" s="293" t="s">
        <v>510</v>
      </c>
    </row>
    <row r="8" spans="2:12" s="2" customFormat="1" ht="30" customHeight="1">
      <c r="B8" s="810" t="s">
        <v>334</v>
      </c>
      <c r="C8" s="815" t="s">
        <v>708</v>
      </c>
      <c r="D8" s="430" t="s">
        <v>335</v>
      </c>
      <c r="E8" s="474" t="s">
        <v>336</v>
      </c>
      <c r="F8" s="370">
        <v>63.1</v>
      </c>
      <c r="G8" s="370">
        <v>63.98</v>
      </c>
      <c r="H8" s="370">
        <v>66.382000000000005</v>
      </c>
      <c r="I8" s="370">
        <v>65.2</v>
      </c>
      <c r="J8" s="745"/>
      <c r="K8" s="745"/>
      <c r="L8" s="739"/>
    </row>
    <row r="9" spans="2:12" s="2" customFormat="1" ht="30" customHeight="1">
      <c r="B9" s="810"/>
      <c r="C9" s="815"/>
      <c r="D9" s="363" t="s">
        <v>337</v>
      </c>
      <c r="E9" s="364" t="s">
        <v>336</v>
      </c>
      <c r="F9" s="465">
        <v>-25.754000000000001</v>
      </c>
      <c r="G9" s="465">
        <v>-15</v>
      </c>
      <c r="H9" s="465">
        <v>-32.299999999999997</v>
      </c>
      <c r="I9" s="465">
        <v>-39.545000000000002</v>
      </c>
      <c r="J9" s="745"/>
      <c r="K9" s="745"/>
      <c r="L9" s="739"/>
    </row>
    <row r="10" spans="2:12" s="2" customFormat="1" ht="30" customHeight="1">
      <c r="B10" s="810"/>
      <c r="C10" s="815"/>
      <c r="D10" s="363" t="s">
        <v>338</v>
      </c>
      <c r="E10" s="364" t="s">
        <v>336</v>
      </c>
      <c r="F10" s="365">
        <v>37.4</v>
      </c>
      <c r="G10" s="365">
        <v>48.9</v>
      </c>
      <c r="H10" s="365">
        <v>34.1</v>
      </c>
      <c r="I10" s="365">
        <v>25.651</v>
      </c>
      <c r="J10" s="745"/>
      <c r="K10" s="745"/>
      <c r="L10" s="739"/>
    </row>
    <row r="11" spans="2:12" s="2" customFormat="1" ht="30" customHeight="1">
      <c r="B11" s="810"/>
      <c r="C11" s="815"/>
      <c r="D11" s="363" t="s">
        <v>339</v>
      </c>
      <c r="E11" s="364" t="s">
        <v>336</v>
      </c>
      <c r="F11" s="365">
        <v>12.1</v>
      </c>
      <c r="G11" s="365">
        <v>11.5</v>
      </c>
      <c r="H11" s="365">
        <v>14.8</v>
      </c>
      <c r="I11" s="365">
        <v>17.879000000000001</v>
      </c>
      <c r="J11" s="745"/>
      <c r="K11" s="745"/>
      <c r="L11" s="739"/>
    </row>
    <row r="12" spans="2:12" s="2" customFormat="1" ht="30" customHeight="1">
      <c r="B12" s="810"/>
      <c r="C12" s="815"/>
      <c r="D12" s="363" t="s">
        <v>340</v>
      </c>
      <c r="E12" s="364" t="s">
        <v>336</v>
      </c>
      <c r="F12" s="365">
        <v>32.700000000000003</v>
      </c>
      <c r="G12" s="365">
        <v>34.1</v>
      </c>
      <c r="H12" s="365">
        <v>35.700000000000003</v>
      </c>
      <c r="I12" s="365">
        <v>35.642000000000003</v>
      </c>
      <c r="J12" s="745"/>
      <c r="K12" s="745"/>
      <c r="L12" s="739"/>
    </row>
    <row r="13" spans="2:12" s="2" customFormat="1" ht="30" customHeight="1">
      <c r="B13" s="810"/>
      <c r="C13" s="815"/>
      <c r="D13" s="363" t="s">
        <v>341</v>
      </c>
      <c r="E13" s="364" t="s">
        <v>336</v>
      </c>
      <c r="F13" s="465">
        <v>-20.2</v>
      </c>
      <c r="G13" s="465">
        <v>-21.4</v>
      </c>
      <c r="H13" s="465">
        <v>-23.4</v>
      </c>
      <c r="I13" s="465">
        <v>-24.908000000000001</v>
      </c>
      <c r="J13" s="745"/>
      <c r="K13" s="745"/>
      <c r="L13" s="739"/>
    </row>
    <row r="14" spans="2:12" s="2" customFormat="1" ht="30" customHeight="1">
      <c r="B14" s="810"/>
      <c r="C14" s="815"/>
      <c r="D14" s="363" t="s">
        <v>342</v>
      </c>
      <c r="E14" s="364" t="s">
        <v>336</v>
      </c>
      <c r="F14" s="465">
        <v>-20.399999999999999</v>
      </c>
      <c r="G14" s="465">
        <v>-20.7</v>
      </c>
      <c r="H14" s="465">
        <v>-22.1</v>
      </c>
      <c r="I14" s="465">
        <v>-22.6</v>
      </c>
      <c r="J14" s="745"/>
      <c r="K14" s="745"/>
      <c r="L14" s="739"/>
    </row>
    <row r="15" spans="2:12" s="2" customFormat="1" ht="30" customHeight="1">
      <c r="B15" s="810"/>
      <c r="C15" s="815"/>
      <c r="D15" s="363" t="s">
        <v>343</v>
      </c>
      <c r="E15" s="364" t="s">
        <v>336</v>
      </c>
      <c r="F15" s="465">
        <v>-5.8</v>
      </c>
      <c r="G15" s="465">
        <v>-4.8</v>
      </c>
      <c r="H15" s="465">
        <v>-3.7</v>
      </c>
      <c r="I15" s="465">
        <v>-6.7220000000000004</v>
      </c>
      <c r="J15" s="745"/>
      <c r="K15" s="745"/>
      <c r="L15" s="739"/>
    </row>
    <row r="16" spans="2:12" s="2" customFormat="1" ht="30" customHeight="1">
      <c r="B16" s="810"/>
      <c r="C16" s="815"/>
      <c r="D16" s="363" t="s">
        <v>344</v>
      </c>
      <c r="E16" s="364" t="s">
        <v>336</v>
      </c>
      <c r="F16" s="465">
        <v>-7.8</v>
      </c>
      <c r="G16" s="465">
        <v>-7.5</v>
      </c>
      <c r="H16" s="465">
        <v>-7.9930000000000003</v>
      </c>
      <c r="I16" s="465">
        <v>-7.9420000000000002</v>
      </c>
      <c r="J16" s="745"/>
      <c r="K16" s="745"/>
      <c r="L16" s="739"/>
    </row>
    <row r="17" spans="2:12" s="2" customFormat="1" ht="30" customHeight="1">
      <c r="B17" s="810"/>
      <c r="C17" s="815"/>
      <c r="D17" s="363" t="s">
        <v>345</v>
      </c>
      <c r="E17" s="364" t="s">
        <v>336</v>
      </c>
      <c r="F17" s="365">
        <v>0.1</v>
      </c>
      <c r="G17" s="365">
        <v>0.1</v>
      </c>
      <c r="H17" s="365">
        <v>0.2</v>
      </c>
      <c r="I17" s="365">
        <v>0.57299999999999995</v>
      </c>
      <c r="J17" s="745"/>
      <c r="K17" s="745"/>
      <c r="L17" s="739"/>
    </row>
    <row r="18" spans="2:12" s="2" customFormat="1" ht="30" customHeight="1" thickBot="1">
      <c r="B18" s="810"/>
      <c r="C18" s="816"/>
      <c r="D18" s="366" t="s">
        <v>346</v>
      </c>
      <c r="E18" s="367" t="s">
        <v>336</v>
      </c>
      <c r="F18" s="371">
        <v>19.5</v>
      </c>
      <c r="G18" s="371">
        <v>26.2</v>
      </c>
      <c r="H18" s="371">
        <v>20.7</v>
      </c>
      <c r="I18" s="371">
        <v>16.297000000000001</v>
      </c>
      <c r="J18" s="746"/>
      <c r="K18" s="746"/>
      <c r="L18" s="740"/>
    </row>
    <row r="19" spans="2:12" s="2" customFormat="1" ht="30" customHeight="1">
      <c r="B19" s="810"/>
      <c r="C19" s="817" t="s">
        <v>347</v>
      </c>
      <c r="D19" s="368" t="s">
        <v>348</v>
      </c>
      <c r="E19" s="369" t="s">
        <v>350</v>
      </c>
      <c r="F19" s="370">
        <v>1.64</v>
      </c>
      <c r="G19" s="370">
        <v>1.7</v>
      </c>
      <c r="H19" s="370">
        <v>1.8</v>
      </c>
      <c r="I19" s="370">
        <v>2</v>
      </c>
      <c r="J19" s="745"/>
      <c r="K19" s="745"/>
      <c r="L19" s="739"/>
    </row>
    <row r="20" spans="2:12" s="2" customFormat="1" ht="30" customHeight="1" thickBot="1">
      <c r="B20" s="811"/>
      <c r="C20" s="816"/>
      <c r="D20" s="366" t="s">
        <v>349</v>
      </c>
      <c r="E20" s="367" t="s">
        <v>336</v>
      </c>
      <c r="F20" s="371">
        <v>686.96799999999996</v>
      </c>
      <c r="G20" s="371">
        <v>812.7</v>
      </c>
      <c r="H20" s="371">
        <v>891.9</v>
      </c>
      <c r="I20" s="371">
        <v>877.28499999999997</v>
      </c>
      <c r="J20" s="746"/>
      <c r="K20" s="746"/>
      <c r="L20" s="740"/>
    </row>
    <row r="21" spans="2:12" ht="30" customHeight="1">
      <c r="B21" s="562" t="s">
        <v>351</v>
      </c>
      <c r="C21" s="372" t="s">
        <v>352</v>
      </c>
      <c r="D21" s="373" t="s">
        <v>355</v>
      </c>
      <c r="E21" s="374" t="s">
        <v>361</v>
      </c>
      <c r="F21" s="375">
        <v>57150</v>
      </c>
      <c r="G21" s="375">
        <v>69892</v>
      </c>
      <c r="H21" s="375">
        <v>60059</v>
      </c>
      <c r="I21" s="375">
        <v>51372</v>
      </c>
      <c r="J21" s="747" t="s">
        <v>30</v>
      </c>
      <c r="K21" s="747"/>
      <c r="L21" s="741"/>
    </row>
    <row r="22" spans="2:12" ht="30" customHeight="1">
      <c r="B22" s="562"/>
      <c r="C22" s="812" t="s">
        <v>353</v>
      </c>
      <c r="D22" s="376" t="s">
        <v>356</v>
      </c>
      <c r="E22" s="377" t="s">
        <v>361</v>
      </c>
      <c r="F22" s="378">
        <v>17854</v>
      </c>
      <c r="G22" s="378">
        <v>18794</v>
      </c>
      <c r="H22" s="378">
        <v>20484</v>
      </c>
      <c r="I22" s="378">
        <v>21835</v>
      </c>
      <c r="J22" s="748"/>
      <c r="K22" s="748"/>
      <c r="L22" s="742"/>
    </row>
    <row r="23" spans="2:12" ht="30" customHeight="1">
      <c r="B23" s="562"/>
      <c r="C23" s="813"/>
      <c r="D23" s="379" t="s">
        <v>357</v>
      </c>
      <c r="E23" s="380" t="s">
        <v>361</v>
      </c>
      <c r="F23" s="309">
        <v>18494</v>
      </c>
      <c r="G23" s="309">
        <v>23616</v>
      </c>
      <c r="H23" s="309">
        <v>17672</v>
      </c>
      <c r="I23" s="309">
        <v>12051</v>
      </c>
      <c r="J23" s="748"/>
      <c r="K23" s="748"/>
      <c r="L23" s="742"/>
    </row>
    <row r="24" spans="2:12" ht="30" customHeight="1">
      <c r="B24" s="562"/>
      <c r="C24" s="813"/>
      <c r="D24" s="379" t="s">
        <v>358</v>
      </c>
      <c r="E24" s="380" t="s">
        <v>361</v>
      </c>
      <c r="F24" s="309">
        <v>5548</v>
      </c>
      <c r="G24" s="309">
        <v>9240</v>
      </c>
      <c r="H24" s="309">
        <v>10172</v>
      </c>
      <c r="I24" s="309">
        <v>11311</v>
      </c>
      <c r="J24" s="749"/>
      <c r="K24" s="749"/>
      <c r="L24" s="743"/>
    </row>
    <row r="25" spans="2:12" ht="30" customHeight="1">
      <c r="B25" s="562"/>
      <c r="C25" s="814"/>
      <c r="D25" s="381" t="s">
        <v>359</v>
      </c>
      <c r="E25" s="382" t="s">
        <v>361</v>
      </c>
      <c r="F25" s="383">
        <v>1344</v>
      </c>
      <c r="G25" s="383">
        <v>1267</v>
      </c>
      <c r="H25" s="383">
        <v>1223</v>
      </c>
      <c r="I25" s="383">
        <v>1189</v>
      </c>
      <c r="J25" s="749"/>
      <c r="K25" s="749"/>
      <c r="L25" s="743"/>
    </row>
    <row r="26" spans="2:12" ht="30" customHeight="1" thickBot="1">
      <c r="B26" s="563"/>
      <c r="C26" s="219" t="s">
        <v>354</v>
      </c>
      <c r="D26" s="384" t="s">
        <v>360</v>
      </c>
      <c r="E26" s="302" t="s">
        <v>361</v>
      </c>
      <c r="F26" s="303">
        <v>13910</v>
      </c>
      <c r="G26" s="303">
        <v>16975</v>
      </c>
      <c r="H26" s="303">
        <v>10508</v>
      </c>
      <c r="I26" s="303">
        <v>4986</v>
      </c>
      <c r="J26" s="750"/>
      <c r="K26" s="750"/>
      <c r="L26" s="744"/>
    </row>
    <row r="27" spans="2:12" ht="30" customHeight="1">
      <c r="B27" s="805" t="s">
        <v>703</v>
      </c>
      <c r="C27" s="806" t="s">
        <v>704</v>
      </c>
      <c r="D27" s="527" t="s">
        <v>706</v>
      </c>
      <c r="E27" s="401" t="s">
        <v>361</v>
      </c>
      <c r="F27" s="308">
        <v>306</v>
      </c>
      <c r="G27" s="308">
        <v>638</v>
      </c>
      <c r="H27" s="308">
        <v>1458</v>
      </c>
      <c r="I27" s="308">
        <v>1967</v>
      </c>
      <c r="J27" s="569" t="s">
        <v>44</v>
      </c>
      <c r="K27" s="569" t="s">
        <v>544</v>
      </c>
      <c r="L27" s="572" t="s">
        <v>545</v>
      </c>
    </row>
    <row r="28" spans="2:12" ht="30" customHeight="1">
      <c r="B28" s="805"/>
      <c r="C28" s="807"/>
      <c r="D28" s="528" t="s">
        <v>707</v>
      </c>
      <c r="E28" s="382" t="s">
        <v>361</v>
      </c>
      <c r="F28" s="383">
        <v>256</v>
      </c>
      <c r="G28" s="383">
        <v>579</v>
      </c>
      <c r="H28" s="437">
        <v>949</v>
      </c>
      <c r="I28" s="466">
        <v>805.4</v>
      </c>
      <c r="J28" s="570"/>
      <c r="K28" s="570"/>
      <c r="L28" s="573"/>
    </row>
    <row r="29" spans="2:12" ht="30" customHeight="1">
      <c r="B29" s="805"/>
      <c r="C29" s="808" t="s">
        <v>705</v>
      </c>
      <c r="D29" s="529" t="s">
        <v>706</v>
      </c>
      <c r="E29" s="469" t="s">
        <v>361</v>
      </c>
      <c r="F29" s="431">
        <v>851</v>
      </c>
      <c r="G29" s="431">
        <v>715</v>
      </c>
      <c r="H29" s="451">
        <v>495</v>
      </c>
      <c r="I29" s="451">
        <v>369</v>
      </c>
      <c r="J29" s="570"/>
      <c r="K29" s="570"/>
      <c r="L29" s="573"/>
    </row>
    <row r="30" spans="2:12" s="2" customFormat="1" ht="30" customHeight="1" thickBot="1">
      <c r="B30" s="805"/>
      <c r="C30" s="809"/>
      <c r="D30" s="530" t="s">
        <v>707</v>
      </c>
      <c r="E30" s="443" t="s">
        <v>361</v>
      </c>
      <c r="F30" s="463">
        <v>248</v>
      </c>
      <c r="G30" s="463">
        <v>326</v>
      </c>
      <c r="H30" s="463">
        <v>121</v>
      </c>
      <c r="I30" s="463">
        <v>170</v>
      </c>
      <c r="J30" s="571"/>
      <c r="K30" s="571"/>
      <c r="L30" s="574"/>
    </row>
    <row r="31" spans="2:12" s="2" customFormat="1" ht="30" customHeight="1">
      <c r="B31" s="797" t="s">
        <v>362</v>
      </c>
      <c r="C31" s="779" t="s">
        <v>363</v>
      </c>
      <c r="D31" s="385" t="s">
        <v>364</v>
      </c>
      <c r="E31" s="470" t="s">
        <v>336</v>
      </c>
      <c r="F31" s="386">
        <v>529.1</v>
      </c>
      <c r="G31" s="386">
        <v>540.6</v>
      </c>
      <c r="H31" s="386">
        <v>569.20000000000005</v>
      </c>
      <c r="I31" s="387">
        <v>659.2</v>
      </c>
      <c r="J31" s="467" t="s">
        <v>39</v>
      </c>
      <c r="K31" s="467"/>
      <c r="L31" s="471"/>
    </row>
    <row r="32" spans="2:12" s="2" customFormat="1" ht="30" customHeight="1">
      <c r="B32" s="798"/>
      <c r="C32" s="780"/>
      <c r="D32" s="388" t="s">
        <v>365</v>
      </c>
      <c r="E32" s="472" t="s">
        <v>2</v>
      </c>
      <c r="F32" s="389">
        <v>99.49</v>
      </c>
      <c r="G32" s="389">
        <v>99.77</v>
      </c>
      <c r="H32" s="389">
        <v>99.88</v>
      </c>
      <c r="I32" s="389">
        <v>99.931117339368996</v>
      </c>
      <c r="J32" s="753" t="s">
        <v>59</v>
      </c>
      <c r="K32" s="753"/>
      <c r="L32" s="751"/>
    </row>
    <row r="33" spans="2:12" ht="30" customHeight="1">
      <c r="B33" s="798"/>
      <c r="C33" s="780"/>
      <c r="D33" s="390" t="s">
        <v>366</v>
      </c>
      <c r="E33" s="473" t="s">
        <v>2</v>
      </c>
      <c r="F33" s="391">
        <v>100</v>
      </c>
      <c r="G33" s="391">
        <v>100</v>
      </c>
      <c r="H33" s="391">
        <v>100</v>
      </c>
      <c r="I33" s="391">
        <v>100</v>
      </c>
      <c r="J33" s="754"/>
      <c r="K33" s="754"/>
      <c r="L33" s="752"/>
    </row>
    <row r="34" spans="2:12" ht="30" customHeight="1">
      <c r="B34" s="798"/>
      <c r="C34" s="780"/>
      <c r="D34" s="392" t="s">
        <v>367</v>
      </c>
      <c r="E34" s="474" t="s">
        <v>2</v>
      </c>
      <c r="F34" s="393">
        <v>0.15</v>
      </c>
      <c r="G34" s="393">
        <v>6.9999999999999993E-2</v>
      </c>
      <c r="H34" s="393">
        <v>0.09</v>
      </c>
      <c r="I34" s="394">
        <v>0.05</v>
      </c>
      <c r="J34" s="395"/>
      <c r="K34" s="395"/>
      <c r="L34" s="464"/>
    </row>
    <row r="35" spans="2:12" ht="30" customHeight="1">
      <c r="B35" s="798"/>
      <c r="C35" s="780"/>
      <c r="D35" s="396" t="s">
        <v>368</v>
      </c>
      <c r="E35" s="364" t="s">
        <v>2</v>
      </c>
      <c r="F35" s="397">
        <v>1.78</v>
      </c>
      <c r="G35" s="397">
        <v>1.05</v>
      </c>
      <c r="H35" s="397">
        <v>1.05</v>
      </c>
      <c r="I35" s="398">
        <v>0.76</v>
      </c>
      <c r="J35" s="395"/>
      <c r="K35" s="395"/>
      <c r="L35" s="464"/>
    </row>
    <row r="36" spans="2:12" ht="30" customHeight="1" thickBot="1">
      <c r="B36" s="799"/>
      <c r="C36" s="781"/>
      <c r="D36" s="396" t="s">
        <v>369</v>
      </c>
      <c r="E36" s="364" t="s">
        <v>2</v>
      </c>
      <c r="F36" s="399">
        <v>0.24</v>
      </c>
      <c r="G36" s="399">
        <v>0.19</v>
      </c>
      <c r="H36" s="399">
        <v>0.11</v>
      </c>
      <c r="I36" s="400">
        <v>0.06</v>
      </c>
      <c r="J36" s="395"/>
      <c r="K36" s="395"/>
      <c r="L36" s="464"/>
    </row>
    <row r="37" spans="2:12" ht="30" customHeight="1">
      <c r="B37" s="782" t="s">
        <v>370</v>
      </c>
      <c r="C37" s="785" t="s">
        <v>376</v>
      </c>
      <c r="D37" s="188" t="s">
        <v>371</v>
      </c>
      <c r="E37" s="401" t="s">
        <v>2</v>
      </c>
      <c r="F37" s="402">
        <v>40.9</v>
      </c>
      <c r="G37" s="402">
        <v>31.45</v>
      </c>
      <c r="H37" s="402">
        <v>37.29</v>
      </c>
      <c r="I37" s="403">
        <v>42.46</v>
      </c>
      <c r="J37" s="545" t="s">
        <v>80</v>
      </c>
      <c r="K37" s="545"/>
      <c r="L37" s="534"/>
    </row>
    <row r="38" spans="2:12" ht="30" customHeight="1">
      <c r="B38" s="783"/>
      <c r="C38" s="767"/>
      <c r="D38" s="194" t="s">
        <v>372</v>
      </c>
      <c r="E38" s="380" t="s">
        <v>2</v>
      </c>
      <c r="F38" s="397">
        <v>35.6</v>
      </c>
      <c r="G38" s="397">
        <v>67.489999999999995</v>
      </c>
      <c r="H38" s="397">
        <v>61.55</v>
      </c>
      <c r="I38" s="398">
        <v>56.23</v>
      </c>
      <c r="J38" s="546"/>
      <c r="K38" s="546"/>
      <c r="L38" s="532"/>
    </row>
    <row r="39" spans="2:12" ht="30" customHeight="1">
      <c r="B39" s="783"/>
      <c r="C39" s="786"/>
      <c r="D39" s="197" t="s">
        <v>373</v>
      </c>
      <c r="E39" s="382" t="s">
        <v>2</v>
      </c>
      <c r="F39" s="391">
        <v>23.5</v>
      </c>
      <c r="G39" s="391">
        <v>1.06</v>
      </c>
      <c r="H39" s="391">
        <v>1.1599999999999999</v>
      </c>
      <c r="I39" s="404">
        <v>1.31</v>
      </c>
      <c r="J39" s="688"/>
      <c r="K39" s="688"/>
      <c r="L39" s="653"/>
    </row>
    <row r="40" spans="2:12" ht="40" customHeight="1" thickBot="1">
      <c r="B40" s="784"/>
      <c r="C40" s="316" t="s">
        <v>375</v>
      </c>
      <c r="D40" s="316" t="s">
        <v>374</v>
      </c>
      <c r="E40" s="302" t="s">
        <v>2</v>
      </c>
      <c r="F40" s="405">
        <v>228.44</v>
      </c>
      <c r="G40" s="405">
        <v>241.66</v>
      </c>
      <c r="H40" s="405">
        <v>238.23</v>
      </c>
      <c r="I40" s="406">
        <v>197.88</v>
      </c>
      <c r="J40" s="260" t="s">
        <v>68</v>
      </c>
      <c r="K40" s="260" t="s">
        <v>546</v>
      </c>
      <c r="L40" s="261"/>
    </row>
    <row r="41" spans="2:12" ht="30" customHeight="1">
      <c r="B41" s="797" t="s">
        <v>377</v>
      </c>
      <c r="C41" s="794" t="s">
        <v>378</v>
      </c>
      <c r="D41" s="407" t="s">
        <v>379</v>
      </c>
      <c r="E41" s="369" t="s">
        <v>178</v>
      </c>
      <c r="F41" s="308">
        <v>7581</v>
      </c>
      <c r="G41" s="308">
        <v>5166</v>
      </c>
      <c r="H41" s="308">
        <v>7543</v>
      </c>
      <c r="I41" s="308">
        <v>7172</v>
      </c>
      <c r="J41" s="545" t="s">
        <v>27</v>
      </c>
      <c r="K41" s="360" t="s">
        <v>547</v>
      </c>
      <c r="L41" s="534"/>
    </row>
    <row r="42" spans="2:12" ht="30" customHeight="1">
      <c r="B42" s="798"/>
      <c r="C42" s="795"/>
      <c r="D42" s="408" t="s">
        <v>380</v>
      </c>
      <c r="E42" s="364" t="s">
        <v>178</v>
      </c>
      <c r="F42" s="309">
        <v>1377</v>
      </c>
      <c r="G42" s="309">
        <v>1589</v>
      </c>
      <c r="H42" s="309">
        <v>1972</v>
      </c>
      <c r="I42" s="309">
        <v>1696</v>
      </c>
      <c r="J42" s="546"/>
      <c r="K42" s="361" t="s">
        <v>548</v>
      </c>
      <c r="L42" s="532"/>
    </row>
    <row r="43" spans="2:12" ht="30" customHeight="1">
      <c r="B43" s="798"/>
      <c r="C43" s="795"/>
      <c r="D43" s="390" t="s">
        <v>381</v>
      </c>
      <c r="E43" s="473" t="s">
        <v>178</v>
      </c>
      <c r="F43" s="383">
        <v>2492</v>
      </c>
      <c r="G43" s="383">
        <v>2421</v>
      </c>
      <c r="H43" s="383">
        <v>2291</v>
      </c>
      <c r="I43" s="383">
        <v>1772</v>
      </c>
      <c r="J43" s="688"/>
      <c r="K43" s="488" t="s">
        <v>549</v>
      </c>
      <c r="L43" s="653"/>
    </row>
    <row r="44" spans="2:12" ht="30" customHeight="1" thickBot="1">
      <c r="B44" s="798"/>
      <c r="C44" s="796"/>
      <c r="D44" s="409" t="s">
        <v>382</v>
      </c>
      <c r="E44" s="475" t="s">
        <v>336</v>
      </c>
      <c r="F44" s="410">
        <v>18.600000000000001</v>
      </c>
      <c r="G44" s="410">
        <v>18.7</v>
      </c>
      <c r="H44" s="410">
        <v>21.7</v>
      </c>
      <c r="I44" s="410">
        <v>22.5</v>
      </c>
      <c r="J44" s="260" t="s">
        <v>26</v>
      </c>
      <c r="K44" s="260" t="s">
        <v>550</v>
      </c>
      <c r="L44" s="261"/>
    </row>
    <row r="45" spans="2:12" ht="30" customHeight="1">
      <c r="B45" s="798"/>
      <c r="C45" s="794" t="s">
        <v>383</v>
      </c>
      <c r="D45" s="411" t="s">
        <v>195</v>
      </c>
      <c r="E45" s="369" t="s">
        <v>2</v>
      </c>
      <c r="F45" s="402">
        <v>1.5</v>
      </c>
      <c r="G45" s="402">
        <v>2.67</v>
      </c>
      <c r="H45" s="412">
        <v>0.74</v>
      </c>
      <c r="I45" s="468">
        <v>0.8</v>
      </c>
      <c r="J45" s="545" t="s">
        <v>26</v>
      </c>
      <c r="K45" s="545" t="s">
        <v>551</v>
      </c>
      <c r="L45" s="534"/>
    </row>
    <row r="46" spans="2:12" ht="30" customHeight="1">
      <c r="B46" s="798"/>
      <c r="C46" s="795"/>
      <c r="D46" s="396" t="s">
        <v>196</v>
      </c>
      <c r="E46" s="364" t="s">
        <v>2</v>
      </c>
      <c r="F46" s="397">
        <v>6</v>
      </c>
      <c r="G46" s="397">
        <v>2.41</v>
      </c>
      <c r="H46" s="413">
        <v>2.21</v>
      </c>
      <c r="I46" s="365">
        <v>2.2000000000000002</v>
      </c>
      <c r="J46" s="546"/>
      <c r="K46" s="546"/>
      <c r="L46" s="532"/>
    </row>
    <row r="47" spans="2:12" ht="30" customHeight="1">
      <c r="B47" s="798"/>
      <c r="C47" s="795"/>
      <c r="D47" s="396" t="s">
        <v>197</v>
      </c>
      <c r="E47" s="364" t="s">
        <v>2</v>
      </c>
      <c r="F47" s="397">
        <v>4.9000000000000004</v>
      </c>
      <c r="G47" s="397">
        <v>2.3800000000000003</v>
      </c>
      <c r="H47" s="413">
        <v>1.76</v>
      </c>
      <c r="I47" s="365">
        <v>1.6</v>
      </c>
      <c r="J47" s="546"/>
      <c r="K47" s="546"/>
      <c r="L47" s="532"/>
    </row>
    <row r="48" spans="2:12" ht="30" customHeight="1">
      <c r="B48" s="798"/>
      <c r="C48" s="795"/>
      <c r="D48" s="396" t="s">
        <v>198</v>
      </c>
      <c r="E48" s="364" t="s">
        <v>2</v>
      </c>
      <c r="F48" s="397">
        <v>77.5</v>
      </c>
      <c r="G48" s="397">
        <v>88.52</v>
      </c>
      <c r="H48" s="413">
        <v>91.01</v>
      </c>
      <c r="I48" s="365">
        <v>90.2</v>
      </c>
      <c r="J48" s="546"/>
      <c r="K48" s="546"/>
      <c r="L48" s="532"/>
    </row>
    <row r="49" spans="2:12" ht="30" customHeight="1" thickBot="1">
      <c r="B49" s="798"/>
      <c r="C49" s="796"/>
      <c r="D49" s="414" t="s">
        <v>199</v>
      </c>
      <c r="E49" s="367" t="s">
        <v>2</v>
      </c>
      <c r="F49" s="415">
        <v>10.199999999999999</v>
      </c>
      <c r="G49" s="415">
        <v>4.0199999999999996</v>
      </c>
      <c r="H49" s="416">
        <v>4.21</v>
      </c>
      <c r="I49" s="371">
        <v>4.2</v>
      </c>
      <c r="J49" s="564"/>
      <c r="K49" s="564"/>
      <c r="L49" s="533"/>
    </row>
    <row r="50" spans="2:12" ht="30" customHeight="1">
      <c r="B50" s="798"/>
      <c r="C50" s="800" t="s">
        <v>384</v>
      </c>
      <c r="D50" s="407" t="s">
        <v>385</v>
      </c>
      <c r="E50" s="369" t="s">
        <v>178</v>
      </c>
      <c r="F50" s="308">
        <v>1377</v>
      </c>
      <c r="G50" s="308">
        <v>929</v>
      </c>
      <c r="H50" s="308">
        <v>1066</v>
      </c>
      <c r="I50" s="308">
        <v>1696</v>
      </c>
      <c r="J50" s="545" t="s">
        <v>25</v>
      </c>
      <c r="K50" s="545" t="s">
        <v>552</v>
      </c>
      <c r="L50" s="534"/>
    </row>
    <row r="51" spans="2:12" ht="30" customHeight="1">
      <c r="B51" s="798"/>
      <c r="C51" s="801"/>
      <c r="D51" s="396" t="s">
        <v>386</v>
      </c>
      <c r="E51" s="364" t="s">
        <v>178</v>
      </c>
      <c r="F51" s="309">
        <v>1377</v>
      </c>
      <c r="G51" s="309">
        <v>929</v>
      </c>
      <c r="H51" s="309">
        <v>1066</v>
      </c>
      <c r="I51" s="309">
        <v>1696</v>
      </c>
      <c r="J51" s="546"/>
      <c r="K51" s="546"/>
      <c r="L51" s="532"/>
    </row>
    <row r="52" spans="2:12" ht="30" customHeight="1" thickBot="1">
      <c r="B52" s="798"/>
      <c r="C52" s="802"/>
      <c r="D52" s="417" t="s">
        <v>387</v>
      </c>
      <c r="E52" s="367" t="s">
        <v>2</v>
      </c>
      <c r="F52" s="416">
        <v>100</v>
      </c>
      <c r="G52" s="416">
        <v>100</v>
      </c>
      <c r="H52" s="416">
        <v>100</v>
      </c>
      <c r="I52" s="416">
        <v>100</v>
      </c>
      <c r="J52" s="564"/>
      <c r="K52" s="564"/>
      <c r="L52" s="533"/>
    </row>
    <row r="53" spans="2:12" ht="30" customHeight="1">
      <c r="B53" s="798"/>
      <c r="C53" s="800" t="s">
        <v>388</v>
      </c>
      <c r="D53" s="407" t="s">
        <v>389</v>
      </c>
      <c r="E53" s="369" t="s">
        <v>178</v>
      </c>
      <c r="F53" s="476">
        <v>6</v>
      </c>
      <c r="G53" s="308">
        <v>6</v>
      </c>
      <c r="H53" s="308">
        <v>19</v>
      </c>
      <c r="I53" s="308">
        <v>25</v>
      </c>
      <c r="J53" s="545" t="s">
        <v>29</v>
      </c>
      <c r="K53" s="545" t="s">
        <v>553</v>
      </c>
      <c r="L53" s="534"/>
    </row>
    <row r="54" spans="2:12" ht="30" customHeight="1">
      <c r="B54" s="798"/>
      <c r="C54" s="801"/>
      <c r="D54" s="390" t="s">
        <v>390</v>
      </c>
      <c r="E54" s="473" t="s">
        <v>178</v>
      </c>
      <c r="F54" s="383">
        <v>0</v>
      </c>
      <c r="G54" s="383">
        <v>0</v>
      </c>
      <c r="H54" s="383">
        <v>0</v>
      </c>
      <c r="I54" s="419">
        <v>0</v>
      </c>
      <c r="J54" s="688"/>
      <c r="K54" s="688"/>
      <c r="L54" s="653"/>
    </row>
    <row r="55" spans="2:12" ht="30" customHeight="1" thickBot="1">
      <c r="B55" s="798"/>
      <c r="C55" s="803"/>
      <c r="D55" s="420" t="s">
        <v>391</v>
      </c>
      <c r="E55" s="477" t="s">
        <v>178</v>
      </c>
      <c r="F55" s="476">
        <v>15</v>
      </c>
      <c r="G55" s="421">
        <v>14</v>
      </c>
      <c r="H55" s="421">
        <v>15</v>
      </c>
      <c r="I55" s="422">
        <v>12</v>
      </c>
      <c r="J55" s="478" t="s">
        <v>28</v>
      </c>
      <c r="K55" s="478" t="s">
        <v>554</v>
      </c>
      <c r="L55" s="479"/>
    </row>
    <row r="56" spans="2:12" ht="30" customHeight="1">
      <c r="B56" s="798"/>
      <c r="C56" s="804" t="s">
        <v>392</v>
      </c>
      <c r="D56" s="423" t="s">
        <v>393</v>
      </c>
      <c r="E56" s="480" t="s">
        <v>178</v>
      </c>
      <c r="F56" s="424">
        <v>83</v>
      </c>
      <c r="G56" s="424">
        <v>80</v>
      </c>
      <c r="H56" s="424">
        <v>85</v>
      </c>
      <c r="I56" s="425">
        <v>90</v>
      </c>
      <c r="J56" s="481" t="s">
        <v>61</v>
      </c>
      <c r="K56" s="766" t="s">
        <v>555</v>
      </c>
      <c r="L56" s="482"/>
    </row>
    <row r="57" spans="2:12" ht="30" customHeight="1">
      <c r="B57" s="798"/>
      <c r="C57" s="795"/>
      <c r="D57" s="408" t="s">
        <v>394</v>
      </c>
      <c r="E57" s="364" t="s">
        <v>178</v>
      </c>
      <c r="F57" s="309">
        <v>83</v>
      </c>
      <c r="G57" s="309">
        <v>80</v>
      </c>
      <c r="H57" s="309">
        <v>85</v>
      </c>
      <c r="I57" s="426">
        <v>90</v>
      </c>
      <c r="J57" s="483" t="s">
        <v>62</v>
      </c>
      <c r="K57" s="767"/>
      <c r="L57" s="484"/>
    </row>
    <row r="58" spans="2:12" ht="30" customHeight="1">
      <c r="B58" s="798"/>
      <c r="C58" s="795"/>
      <c r="D58" s="408" t="s">
        <v>395</v>
      </c>
      <c r="E58" s="364" t="s">
        <v>178</v>
      </c>
      <c r="F58" s="309">
        <v>83</v>
      </c>
      <c r="G58" s="309">
        <v>80</v>
      </c>
      <c r="H58" s="309">
        <v>85</v>
      </c>
      <c r="I58" s="426">
        <v>90</v>
      </c>
      <c r="J58" s="483" t="s">
        <v>61</v>
      </c>
      <c r="K58" s="767"/>
      <c r="L58" s="484"/>
    </row>
    <row r="59" spans="2:12" ht="30" customHeight="1" thickBot="1">
      <c r="B59" s="799"/>
      <c r="C59" s="796"/>
      <c r="D59" s="427" t="s">
        <v>396</v>
      </c>
      <c r="E59" s="485" t="s">
        <v>178</v>
      </c>
      <c r="F59" s="428">
        <v>83</v>
      </c>
      <c r="G59" s="428">
        <v>80</v>
      </c>
      <c r="H59" s="428">
        <v>85</v>
      </c>
      <c r="I59" s="429">
        <v>90</v>
      </c>
      <c r="J59" s="486" t="s">
        <v>60</v>
      </c>
      <c r="K59" s="768"/>
      <c r="L59" s="487"/>
    </row>
    <row r="60" spans="2:12" ht="30" customHeight="1">
      <c r="B60" s="787" t="s">
        <v>397</v>
      </c>
      <c r="C60" s="790" t="s">
        <v>398</v>
      </c>
      <c r="D60" s="368" t="s">
        <v>399</v>
      </c>
      <c r="E60" s="369" t="s">
        <v>178</v>
      </c>
      <c r="F60" s="308">
        <v>44</v>
      </c>
      <c r="G60" s="308">
        <v>30</v>
      </c>
      <c r="H60" s="308">
        <v>22</v>
      </c>
      <c r="I60" s="308">
        <v>23</v>
      </c>
      <c r="J60" s="568" t="s">
        <v>43</v>
      </c>
      <c r="K60" s="568"/>
      <c r="L60" s="535"/>
    </row>
    <row r="61" spans="2:12" ht="30" customHeight="1">
      <c r="B61" s="788"/>
      <c r="C61" s="791"/>
      <c r="D61" s="430" t="s">
        <v>400</v>
      </c>
      <c r="E61" s="364" t="s">
        <v>361</v>
      </c>
      <c r="F61" s="431">
        <v>8722</v>
      </c>
      <c r="G61" s="431">
        <v>8432</v>
      </c>
      <c r="H61" s="431">
        <v>9847</v>
      </c>
      <c r="I61" s="431">
        <v>10917</v>
      </c>
      <c r="J61" s="546"/>
      <c r="K61" s="546"/>
      <c r="L61" s="532"/>
    </row>
    <row r="62" spans="2:12" ht="30" customHeight="1">
      <c r="B62" s="788"/>
      <c r="C62" s="792"/>
      <c r="D62" s="363" t="s">
        <v>401</v>
      </c>
      <c r="E62" s="364" t="s">
        <v>178</v>
      </c>
      <c r="F62" s="309">
        <v>17</v>
      </c>
      <c r="G62" s="309">
        <v>17</v>
      </c>
      <c r="H62" s="309">
        <v>13</v>
      </c>
      <c r="I62" s="309">
        <v>13</v>
      </c>
      <c r="J62" s="546"/>
      <c r="K62" s="546"/>
      <c r="L62" s="532"/>
    </row>
    <row r="63" spans="2:12" ht="30" customHeight="1">
      <c r="B63" s="788"/>
      <c r="C63" s="792"/>
      <c r="D63" s="363" t="s">
        <v>402</v>
      </c>
      <c r="E63" s="364" t="s">
        <v>361</v>
      </c>
      <c r="F63" s="309">
        <v>6081</v>
      </c>
      <c r="G63" s="309">
        <v>6349</v>
      </c>
      <c r="H63" s="309">
        <v>5893</v>
      </c>
      <c r="I63" s="309">
        <f>3478+2415</f>
        <v>5893</v>
      </c>
      <c r="J63" s="546"/>
      <c r="K63" s="546"/>
      <c r="L63" s="532"/>
    </row>
    <row r="64" spans="2:12" ht="30" customHeight="1">
      <c r="B64" s="788"/>
      <c r="C64" s="792"/>
      <c r="D64" s="363" t="s">
        <v>403</v>
      </c>
      <c r="E64" s="364" t="s">
        <v>178</v>
      </c>
      <c r="F64" s="309">
        <v>27</v>
      </c>
      <c r="G64" s="309">
        <v>13</v>
      </c>
      <c r="H64" s="309">
        <v>9</v>
      </c>
      <c r="I64" s="309">
        <v>10</v>
      </c>
      <c r="J64" s="546"/>
      <c r="K64" s="546"/>
      <c r="L64" s="532"/>
    </row>
    <row r="65" spans="2:12" ht="30" customHeight="1">
      <c r="B65" s="788"/>
      <c r="C65" s="792"/>
      <c r="D65" s="363" t="s">
        <v>404</v>
      </c>
      <c r="E65" s="364" t="s">
        <v>361</v>
      </c>
      <c r="F65" s="309">
        <v>2642</v>
      </c>
      <c r="G65" s="309">
        <v>2082</v>
      </c>
      <c r="H65" s="309">
        <v>3953</v>
      </c>
      <c r="I65" s="309">
        <v>5023</v>
      </c>
      <c r="J65" s="546"/>
      <c r="K65" s="546"/>
      <c r="L65" s="532"/>
    </row>
    <row r="66" spans="2:12" ht="30" customHeight="1" thickBot="1">
      <c r="B66" s="789"/>
      <c r="C66" s="793"/>
      <c r="D66" s="366" t="s">
        <v>405</v>
      </c>
      <c r="E66" s="367" t="s">
        <v>2</v>
      </c>
      <c r="F66" s="399">
        <v>38.636363636363633</v>
      </c>
      <c r="G66" s="399">
        <v>56.6666666666667</v>
      </c>
      <c r="H66" s="399">
        <v>59.09</v>
      </c>
      <c r="I66" s="399">
        <f>I62/I60*100</f>
        <v>56.521739130434781</v>
      </c>
      <c r="J66" s="546"/>
      <c r="K66" s="546"/>
      <c r="L66" s="532"/>
    </row>
    <row r="67" spans="2:12" ht="30" customHeight="1">
      <c r="B67" s="818" t="s">
        <v>406</v>
      </c>
      <c r="C67" s="772" t="s">
        <v>407</v>
      </c>
      <c r="D67" s="432" t="s">
        <v>410</v>
      </c>
      <c r="E67" s="401" t="s">
        <v>178</v>
      </c>
      <c r="F67" s="433">
        <v>47</v>
      </c>
      <c r="G67" s="822">
        <v>373</v>
      </c>
      <c r="H67" s="433">
        <v>48</v>
      </c>
      <c r="I67" s="433">
        <v>75</v>
      </c>
      <c r="J67" s="569" t="s">
        <v>81</v>
      </c>
      <c r="K67" s="569"/>
      <c r="L67" s="572"/>
    </row>
    <row r="68" spans="2:12" ht="30" customHeight="1">
      <c r="B68" s="562"/>
      <c r="C68" s="773"/>
      <c r="D68" s="379" t="s">
        <v>411</v>
      </c>
      <c r="E68" s="380" t="s">
        <v>178</v>
      </c>
      <c r="F68" s="434">
        <v>106</v>
      </c>
      <c r="G68" s="823"/>
      <c r="H68" s="434">
        <v>578</v>
      </c>
      <c r="I68" s="434">
        <v>706</v>
      </c>
      <c r="J68" s="570"/>
      <c r="K68" s="570"/>
      <c r="L68" s="573"/>
    </row>
    <row r="69" spans="2:12" ht="30" customHeight="1">
      <c r="B69" s="562"/>
      <c r="C69" s="773"/>
      <c r="D69" s="379" t="s">
        <v>412</v>
      </c>
      <c r="E69" s="380" t="s">
        <v>178</v>
      </c>
      <c r="F69" s="310" t="s">
        <v>65</v>
      </c>
      <c r="G69" s="310" t="s">
        <v>65</v>
      </c>
      <c r="H69" s="434">
        <v>29</v>
      </c>
      <c r="I69" s="434">
        <v>9</v>
      </c>
      <c r="J69" s="570"/>
      <c r="K69" s="570"/>
      <c r="L69" s="573"/>
    </row>
    <row r="70" spans="2:12" ht="30" customHeight="1">
      <c r="B70" s="562"/>
      <c r="C70" s="773"/>
      <c r="D70" s="379" t="s">
        <v>413</v>
      </c>
      <c r="E70" s="380" t="s">
        <v>178</v>
      </c>
      <c r="F70" s="824">
        <v>179</v>
      </c>
      <c r="G70" s="434">
        <v>209</v>
      </c>
      <c r="H70" s="434">
        <v>348</v>
      </c>
      <c r="I70" s="434">
        <v>713</v>
      </c>
      <c r="J70" s="570"/>
      <c r="K70" s="570"/>
      <c r="L70" s="573"/>
    </row>
    <row r="71" spans="2:12" ht="30" customHeight="1">
      <c r="B71" s="562"/>
      <c r="C71" s="773"/>
      <c r="D71" s="379" t="s">
        <v>414</v>
      </c>
      <c r="E71" s="380" t="s">
        <v>178</v>
      </c>
      <c r="F71" s="823"/>
      <c r="G71" s="434">
        <v>19</v>
      </c>
      <c r="H71" s="434">
        <v>33</v>
      </c>
      <c r="I71" s="434">
        <v>71</v>
      </c>
      <c r="J71" s="570"/>
      <c r="K71" s="570"/>
      <c r="L71" s="573"/>
    </row>
    <row r="72" spans="2:12" ht="30" customHeight="1">
      <c r="B72" s="562"/>
      <c r="C72" s="773"/>
      <c r="D72" s="379" t="s">
        <v>415</v>
      </c>
      <c r="E72" s="380" t="s">
        <v>178</v>
      </c>
      <c r="F72" s="434">
        <v>24</v>
      </c>
      <c r="G72" s="434">
        <v>5</v>
      </c>
      <c r="H72" s="434">
        <v>8</v>
      </c>
      <c r="I72" s="434">
        <v>14</v>
      </c>
      <c r="J72" s="570"/>
      <c r="K72" s="570"/>
      <c r="L72" s="573"/>
    </row>
    <row r="73" spans="2:12" ht="30" customHeight="1">
      <c r="B73" s="562"/>
      <c r="C73" s="819"/>
      <c r="D73" s="435" t="s">
        <v>416</v>
      </c>
      <c r="E73" s="380" t="s">
        <v>178</v>
      </c>
      <c r="F73" s="436">
        <v>108</v>
      </c>
      <c r="G73" s="436">
        <v>3</v>
      </c>
      <c r="H73" s="436">
        <v>0</v>
      </c>
      <c r="I73" s="436">
        <v>0</v>
      </c>
      <c r="J73" s="570"/>
      <c r="K73" s="570"/>
      <c r="L73" s="573"/>
    </row>
    <row r="74" spans="2:12" ht="30" customHeight="1">
      <c r="B74" s="562"/>
      <c r="C74" s="820"/>
      <c r="D74" s="381" t="s">
        <v>417</v>
      </c>
      <c r="E74" s="382" t="s">
        <v>178</v>
      </c>
      <c r="F74" s="437">
        <v>0</v>
      </c>
      <c r="G74" s="437">
        <v>0</v>
      </c>
      <c r="H74" s="437">
        <v>0</v>
      </c>
      <c r="I74" s="437">
        <v>0</v>
      </c>
      <c r="J74" s="570"/>
      <c r="K74" s="570"/>
      <c r="L74" s="573"/>
    </row>
    <row r="75" spans="2:12" ht="30" customHeight="1">
      <c r="B75" s="562"/>
      <c r="C75" s="821" t="s">
        <v>408</v>
      </c>
      <c r="D75" s="376" t="s">
        <v>418</v>
      </c>
      <c r="E75" s="377" t="s">
        <v>178</v>
      </c>
      <c r="F75" s="438" t="s">
        <v>65</v>
      </c>
      <c r="G75" s="439">
        <v>0</v>
      </c>
      <c r="H75" s="439">
        <v>104</v>
      </c>
      <c r="I75" s="439">
        <v>197</v>
      </c>
      <c r="J75" s="570"/>
      <c r="K75" s="570"/>
      <c r="L75" s="573"/>
    </row>
    <row r="76" spans="2:12" ht="30" customHeight="1">
      <c r="B76" s="562"/>
      <c r="C76" s="773"/>
      <c r="D76" s="379" t="s">
        <v>419</v>
      </c>
      <c r="E76" s="380" t="s">
        <v>178</v>
      </c>
      <c r="F76" s="440" t="s">
        <v>65</v>
      </c>
      <c r="G76" s="434">
        <v>264</v>
      </c>
      <c r="H76" s="434">
        <v>438</v>
      </c>
      <c r="I76" s="434">
        <v>696</v>
      </c>
      <c r="J76" s="570"/>
      <c r="K76" s="570"/>
      <c r="L76" s="573"/>
    </row>
    <row r="77" spans="2:12" ht="30" customHeight="1">
      <c r="B77" s="562"/>
      <c r="C77" s="773"/>
      <c r="D77" s="379" t="s">
        <v>420</v>
      </c>
      <c r="E77" s="380" t="s">
        <v>178</v>
      </c>
      <c r="F77" s="440" t="s">
        <v>65</v>
      </c>
      <c r="G77" s="434">
        <v>230</v>
      </c>
      <c r="H77" s="434">
        <v>282</v>
      </c>
      <c r="I77" s="434">
        <v>434</v>
      </c>
      <c r="J77" s="570"/>
      <c r="K77" s="570"/>
      <c r="L77" s="573"/>
    </row>
    <row r="78" spans="2:12" ht="30" customHeight="1">
      <c r="B78" s="562"/>
      <c r="C78" s="820"/>
      <c r="D78" s="381" t="s">
        <v>421</v>
      </c>
      <c r="E78" s="382" t="s">
        <v>178</v>
      </c>
      <c r="F78" s="441" t="s">
        <v>65</v>
      </c>
      <c r="G78" s="437">
        <v>115</v>
      </c>
      <c r="H78" s="437">
        <v>220</v>
      </c>
      <c r="I78" s="437">
        <v>261</v>
      </c>
      <c r="J78" s="570"/>
      <c r="K78" s="570"/>
      <c r="L78" s="573"/>
    </row>
    <row r="79" spans="2:12" ht="30" customHeight="1">
      <c r="B79" s="562"/>
      <c r="C79" s="566" t="s">
        <v>409</v>
      </c>
      <c r="D79" s="376" t="s">
        <v>422</v>
      </c>
      <c r="E79" s="377" t="s">
        <v>178</v>
      </c>
      <c r="F79" s="438" t="s">
        <v>65</v>
      </c>
      <c r="G79" s="439">
        <v>76</v>
      </c>
      <c r="H79" s="439">
        <v>64</v>
      </c>
      <c r="I79" s="439">
        <v>29</v>
      </c>
      <c r="J79" s="570"/>
      <c r="K79" s="570"/>
      <c r="L79" s="573"/>
    </row>
    <row r="80" spans="2:12" ht="30" customHeight="1">
      <c r="B80" s="562"/>
      <c r="C80" s="767"/>
      <c r="D80" s="379" t="s">
        <v>423</v>
      </c>
      <c r="E80" s="380" t="s">
        <v>178</v>
      </c>
      <c r="F80" s="440" t="s">
        <v>65</v>
      </c>
      <c r="G80" s="434">
        <v>211</v>
      </c>
      <c r="H80" s="434">
        <v>180</v>
      </c>
      <c r="I80" s="434">
        <v>225</v>
      </c>
      <c r="J80" s="570"/>
      <c r="K80" s="570"/>
      <c r="L80" s="573"/>
    </row>
    <row r="81" spans="2:12" ht="30" customHeight="1" thickBot="1">
      <c r="B81" s="562"/>
      <c r="C81" s="567"/>
      <c r="D81" s="442" t="s">
        <v>424</v>
      </c>
      <c r="E81" s="443" t="s">
        <v>178</v>
      </c>
      <c r="F81" s="444" t="s">
        <v>65</v>
      </c>
      <c r="G81" s="445">
        <v>89</v>
      </c>
      <c r="H81" s="445">
        <v>52</v>
      </c>
      <c r="I81" s="445">
        <v>82</v>
      </c>
      <c r="J81" s="761"/>
      <c r="K81" s="761"/>
      <c r="L81" s="762"/>
    </row>
    <row r="82" spans="2:12" s="2" customFormat="1" ht="30" customHeight="1">
      <c r="B82" s="562"/>
      <c r="C82" s="785" t="s">
        <v>425</v>
      </c>
      <c r="D82" s="446" t="s">
        <v>426</v>
      </c>
      <c r="E82" s="176" t="s">
        <v>178</v>
      </c>
      <c r="F82" s="450">
        <v>3</v>
      </c>
      <c r="G82" s="451">
        <v>3</v>
      </c>
      <c r="H82" s="451">
        <v>8</v>
      </c>
      <c r="I82" s="451">
        <v>8</v>
      </c>
      <c r="J82" s="763" t="s">
        <v>84</v>
      </c>
      <c r="K82" s="763"/>
      <c r="L82" s="755" t="s">
        <v>556</v>
      </c>
    </row>
    <row r="83" spans="2:12" s="2" customFormat="1" ht="30" customHeight="1">
      <c r="B83" s="562"/>
      <c r="C83" s="767"/>
      <c r="D83" s="447" t="s">
        <v>427</v>
      </c>
      <c r="E83" s="180" t="s">
        <v>178</v>
      </c>
      <c r="F83" s="310">
        <v>6</v>
      </c>
      <c r="G83" s="434">
        <v>5</v>
      </c>
      <c r="H83" s="434">
        <v>10</v>
      </c>
      <c r="I83" s="434">
        <v>2</v>
      </c>
      <c r="J83" s="764"/>
      <c r="K83" s="764"/>
      <c r="L83" s="756"/>
    </row>
    <row r="84" spans="2:12" s="2" customFormat="1" ht="30" customHeight="1">
      <c r="B84" s="562"/>
      <c r="C84" s="767"/>
      <c r="D84" s="447" t="s">
        <v>428</v>
      </c>
      <c r="E84" s="180" t="s">
        <v>178</v>
      </c>
      <c r="F84" s="310">
        <v>0</v>
      </c>
      <c r="G84" s="434">
        <v>0</v>
      </c>
      <c r="H84" s="434">
        <v>1</v>
      </c>
      <c r="I84" s="434">
        <v>1</v>
      </c>
      <c r="J84" s="764"/>
      <c r="K84" s="764"/>
      <c r="L84" s="756"/>
    </row>
    <row r="85" spans="2:12" s="2" customFormat="1" ht="30" customHeight="1">
      <c r="B85" s="562"/>
      <c r="C85" s="767"/>
      <c r="D85" s="447" t="s">
        <v>429</v>
      </c>
      <c r="E85" s="180" t="s">
        <v>178</v>
      </c>
      <c r="F85" s="310">
        <v>0</v>
      </c>
      <c r="G85" s="434">
        <v>0</v>
      </c>
      <c r="H85" s="434">
        <v>0</v>
      </c>
      <c r="I85" s="434">
        <v>0</v>
      </c>
      <c r="J85" s="764"/>
      <c r="K85" s="764"/>
      <c r="L85" s="756"/>
    </row>
    <row r="86" spans="2:12" s="2" customFormat="1" ht="30" customHeight="1">
      <c r="B86" s="562"/>
      <c r="C86" s="767"/>
      <c r="D86" s="447" t="s">
        <v>430</v>
      </c>
      <c r="E86" s="180" t="s">
        <v>178</v>
      </c>
      <c r="F86" s="310">
        <v>0</v>
      </c>
      <c r="G86" s="434">
        <v>0</v>
      </c>
      <c r="H86" s="434">
        <v>5</v>
      </c>
      <c r="I86" s="434">
        <v>0</v>
      </c>
      <c r="J86" s="764"/>
      <c r="K86" s="764"/>
      <c r="L86" s="756"/>
    </row>
    <row r="87" spans="2:12" s="2" customFormat="1" ht="30" customHeight="1">
      <c r="B87" s="562"/>
      <c r="C87" s="786"/>
      <c r="D87" s="448" t="s">
        <v>416</v>
      </c>
      <c r="E87" s="183" t="s">
        <v>178</v>
      </c>
      <c r="F87" s="449">
        <v>15</v>
      </c>
      <c r="G87" s="437">
        <v>5</v>
      </c>
      <c r="H87" s="437">
        <v>8</v>
      </c>
      <c r="I87" s="437">
        <v>6</v>
      </c>
      <c r="J87" s="764"/>
      <c r="K87" s="764"/>
      <c r="L87" s="756"/>
    </row>
    <row r="88" spans="2:12" s="2" customFormat="1" ht="30" customHeight="1">
      <c r="B88" s="562"/>
      <c r="C88" s="767" t="s">
        <v>431</v>
      </c>
      <c r="D88" s="446" t="s">
        <v>421</v>
      </c>
      <c r="E88" s="176" t="s">
        <v>178</v>
      </c>
      <c r="F88" s="450">
        <v>5</v>
      </c>
      <c r="G88" s="451">
        <v>1</v>
      </c>
      <c r="H88" s="451">
        <v>8</v>
      </c>
      <c r="I88" s="451">
        <v>3</v>
      </c>
      <c r="J88" s="764"/>
      <c r="K88" s="764"/>
      <c r="L88" s="756"/>
    </row>
    <row r="89" spans="2:12" s="2" customFormat="1" ht="30" customHeight="1">
      <c r="B89" s="562"/>
      <c r="C89" s="767"/>
      <c r="D89" s="447" t="s">
        <v>432</v>
      </c>
      <c r="E89" s="180" t="s">
        <v>178</v>
      </c>
      <c r="F89" s="310">
        <v>4</v>
      </c>
      <c r="G89" s="434">
        <v>4</v>
      </c>
      <c r="H89" s="434">
        <v>3</v>
      </c>
      <c r="I89" s="434">
        <v>3</v>
      </c>
      <c r="J89" s="764"/>
      <c r="K89" s="764"/>
      <c r="L89" s="756"/>
    </row>
    <row r="90" spans="2:12" s="2" customFormat="1" ht="30" customHeight="1">
      <c r="B90" s="562"/>
      <c r="C90" s="767"/>
      <c r="D90" s="447" t="s">
        <v>433</v>
      </c>
      <c r="E90" s="180" t="s">
        <v>178</v>
      </c>
      <c r="F90" s="310">
        <v>13</v>
      </c>
      <c r="G90" s="434">
        <v>7</v>
      </c>
      <c r="H90" s="434">
        <v>14</v>
      </c>
      <c r="I90" s="434">
        <v>9</v>
      </c>
      <c r="J90" s="764"/>
      <c r="K90" s="764"/>
      <c r="L90" s="756"/>
    </row>
    <row r="91" spans="2:12" s="2" customFormat="1" ht="30" customHeight="1">
      <c r="B91" s="562"/>
      <c r="C91" s="767"/>
      <c r="D91" s="447" t="s">
        <v>434</v>
      </c>
      <c r="E91" s="180" t="s">
        <v>178</v>
      </c>
      <c r="F91" s="310">
        <v>2</v>
      </c>
      <c r="G91" s="434">
        <v>1</v>
      </c>
      <c r="H91" s="434">
        <v>7</v>
      </c>
      <c r="I91" s="434">
        <v>1</v>
      </c>
      <c r="J91" s="764"/>
      <c r="K91" s="764"/>
      <c r="L91" s="756"/>
    </row>
    <row r="92" spans="2:12" s="2" customFormat="1" ht="30" customHeight="1">
      <c r="B92" s="562"/>
      <c r="C92" s="786"/>
      <c r="D92" s="448" t="s">
        <v>435</v>
      </c>
      <c r="E92" s="183" t="s">
        <v>178</v>
      </c>
      <c r="F92" s="449">
        <v>0</v>
      </c>
      <c r="G92" s="437">
        <v>0</v>
      </c>
      <c r="H92" s="437">
        <v>0</v>
      </c>
      <c r="I92" s="437">
        <v>1</v>
      </c>
      <c r="J92" s="764"/>
      <c r="K92" s="764"/>
      <c r="L92" s="756"/>
    </row>
    <row r="93" spans="2:12" s="2" customFormat="1" ht="30" customHeight="1">
      <c r="B93" s="562"/>
      <c r="C93" s="566" t="s">
        <v>436</v>
      </c>
      <c r="D93" s="452" t="s">
        <v>422</v>
      </c>
      <c r="E93" s="453" t="s">
        <v>178</v>
      </c>
      <c r="F93" s="454">
        <v>1</v>
      </c>
      <c r="G93" s="439">
        <v>2</v>
      </c>
      <c r="H93" s="439">
        <v>2</v>
      </c>
      <c r="I93" s="439">
        <v>1</v>
      </c>
      <c r="J93" s="764"/>
      <c r="K93" s="764"/>
      <c r="L93" s="756"/>
    </row>
    <row r="94" spans="2:12" s="2" customFormat="1" ht="30" customHeight="1">
      <c r="B94" s="562"/>
      <c r="C94" s="767"/>
      <c r="D94" s="447" t="s">
        <v>437</v>
      </c>
      <c r="E94" s="180" t="s">
        <v>178</v>
      </c>
      <c r="F94" s="310">
        <v>11</v>
      </c>
      <c r="G94" s="434">
        <v>4</v>
      </c>
      <c r="H94" s="434">
        <v>14</v>
      </c>
      <c r="I94" s="434">
        <v>6</v>
      </c>
      <c r="J94" s="764"/>
      <c r="K94" s="764"/>
      <c r="L94" s="756"/>
    </row>
    <row r="95" spans="2:12" s="2" customFormat="1" ht="30" customHeight="1">
      <c r="B95" s="562"/>
      <c r="C95" s="767"/>
      <c r="D95" s="447" t="s">
        <v>424</v>
      </c>
      <c r="E95" s="180" t="s">
        <v>178</v>
      </c>
      <c r="F95" s="310">
        <v>1</v>
      </c>
      <c r="G95" s="434">
        <v>1</v>
      </c>
      <c r="H95" s="434">
        <v>2</v>
      </c>
      <c r="I95" s="434">
        <v>1</v>
      </c>
      <c r="J95" s="764"/>
      <c r="K95" s="764"/>
      <c r="L95" s="756"/>
    </row>
    <row r="96" spans="2:12" s="2" customFormat="1" ht="30" customHeight="1">
      <c r="B96" s="562"/>
      <c r="C96" s="767"/>
      <c r="D96" s="447" t="s">
        <v>438</v>
      </c>
      <c r="E96" s="180" t="s">
        <v>178</v>
      </c>
      <c r="F96" s="310">
        <v>1</v>
      </c>
      <c r="G96" s="434">
        <v>1</v>
      </c>
      <c r="H96" s="434">
        <v>0</v>
      </c>
      <c r="I96" s="434">
        <v>0</v>
      </c>
      <c r="J96" s="764"/>
      <c r="K96" s="764"/>
      <c r="L96" s="756"/>
    </row>
    <row r="97" spans="2:12" s="2" customFormat="1" ht="30" customHeight="1" thickBot="1">
      <c r="B97" s="562"/>
      <c r="C97" s="567"/>
      <c r="D97" s="455" t="s">
        <v>416</v>
      </c>
      <c r="E97" s="192" t="s">
        <v>178</v>
      </c>
      <c r="F97" s="456">
        <v>10</v>
      </c>
      <c r="G97" s="445">
        <v>5</v>
      </c>
      <c r="H97" s="445">
        <v>14</v>
      </c>
      <c r="I97" s="445">
        <v>8</v>
      </c>
      <c r="J97" s="764"/>
      <c r="K97" s="764"/>
      <c r="L97" s="756"/>
    </row>
    <row r="98" spans="2:12" s="2" customFormat="1" ht="30" customHeight="1">
      <c r="B98" s="562"/>
      <c r="C98" s="457" t="s">
        <v>439</v>
      </c>
      <c r="D98" s="458" t="s">
        <v>440</v>
      </c>
      <c r="E98" s="459" t="s">
        <v>178</v>
      </c>
      <c r="F98" s="460">
        <v>464</v>
      </c>
      <c r="G98" s="461">
        <v>643</v>
      </c>
      <c r="H98" s="461">
        <v>972</v>
      </c>
      <c r="I98" s="461">
        <v>1617</v>
      </c>
      <c r="J98" s="764"/>
      <c r="K98" s="764"/>
      <c r="L98" s="756"/>
    </row>
    <row r="99" spans="2:12" s="2" customFormat="1" ht="30" customHeight="1">
      <c r="B99" s="562"/>
      <c r="C99" s="767" t="s">
        <v>431</v>
      </c>
      <c r="D99" s="446" t="s">
        <v>421</v>
      </c>
      <c r="E99" s="176" t="s">
        <v>178</v>
      </c>
      <c r="F99" s="450">
        <v>136</v>
      </c>
      <c r="G99" s="451">
        <v>157</v>
      </c>
      <c r="H99" s="451">
        <v>216</v>
      </c>
      <c r="I99" s="451">
        <v>252</v>
      </c>
      <c r="J99" s="764"/>
      <c r="K99" s="764"/>
      <c r="L99" s="756"/>
    </row>
    <row r="100" spans="2:12" s="2" customFormat="1" ht="30" customHeight="1">
      <c r="B100" s="562"/>
      <c r="C100" s="767"/>
      <c r="D100" s="447" t="s">
        <v>432</v>
      </c>
      <c r="E100" s="180" t="s">
        <v>178</v>
      </c>
      <c r="F100" s="310">
        <v>135</v>
      </c>
      <c r="G100" s="434">
        <v>218</v>
      </c>
      <c r="H100" s="434">
        <v>279</v>
      </c>
      <c r="I100" s="434">
        <v>431</v>
      </c>
      <c r="J100" s="764"/>
      <c r="K100" s="764"/>
      <c r="L100" s="756"/>
    </row>
    <row r="101" spans="2:12" s="2" customFormat="1" ht="30" customHeight="1">
      <c r="B101" s="562"/>
      <c r="C101" s="767"/>
      <c r="D101" s="447" t="s">
        <v>433</v>
      </c>
      <c r="E101" s="180" t="s">
        <v>178</v>
      </c>
      <c r="F101" s="310">
        <v>156</v>
      </c>
      <c r="G101" s="434">
        <v>212</v>
      </c>
      <c r="H101" s="434">
        <v>365</v>
      </c>
      <c r="I101" s="434">
        <v>655</v>
      </c>
      <c r="J101" s="764"/>
      <c r="K101" s="764"/>
      <c r="L101" s="756"/>
    </row>
    <row r="102" spans="2:12" s="2" customFormat="1" ht="30" customHeight="1">
      <c r="B102" s="562"/>
      <c r="C102" s="767"/>
      <c r="D102" s="447" t="s">
        <v>434</v>
      </c>
      <c r="E102" s="180" t="s">
        <v>178</v>
      </c>
      <c r="F102" s="310">
        <v>37</v>
      </c>
      <c r="G102" s="434">
        <v>56</v>
      </c>
      <c r="H102" s="434">
        <v>112</v>
      </c>
      <c r="I102" s="434">
        <v>202</v>
      </c>
      <c r="J102" s="764"/>
      <c r="K102" s="764"/>
      <c r="L102" s="756"/>
    </row>
    <row r="103" spans="2:12" s="2" customFormat="1" ht="30" customHeight="1">
      <c r="B103" s="562"/>
      <c r="C103" s="786"/>
      <c r="D103" s="448" t="s">
        <v>435</v>
      </c>
      <c r="E103" s="183" t="s">
        <v>178</v>
      </c>
      <c r="F103" s="449">
        <v>0</v>
      </c>
      <c r="G103" s="437">
        <v>0</v>
      </c>
      <c r="H103" s="437">
        <v>0</v>
      </c>
      <c r="I103" s="437">
        <v>77</v>
      </c>
      <c r="J103" s="764"/>
      <c r="K103" s="764"/>
      <c r="L103" s="756"/>
    </row>
    <row r="104" spans="2:12" s="2" customFormat="1" ht="30" customHeight="1">
      <c r="B104" s="562"/>
      <c r="C104" s="767" t="s">
        <v>436</v>
      </c>
      <c r="D104" s="446" t="s">
        <v>422</v>
      </c>
      <c r="E104" s="176" t="s">
        <v>178</v>
      </c>
      <c r="F104" s="450">
        <v>24</v>
      </c>
      <c r="G104" s="451">
        <v>60</v>
      </c>
      <c r="H104" s="451">
        <v>55</v>
      </c>
      <c r="I104" s="451">
        <v>71</v>
      </c>
      <c r="J104" s="764"/>
      <c r="K104" s="764"/>
      <c r="L104" s="756"/>
    </row>
    <row r="105" spans="2:12" s="2" customFormat="1" ht="30" customHeight="1">
      <c r="B105" s="562"/>
      <c r="C105" s="767"/>
      <c r="D105" s="447" t="s">
        <v>437</v>
      </c>
      <c r="E105" s="180" t="s">
        <v>178</v>
      </c>
      <c r="F105" s="310">
        <v>241</v>
      </c>
      <c r="G105" s="434">
        <v>333</v>
      </c>
      <c r="H105" s="434">
        <v>357</v>
      </c>
      <c r="I105" s="434">
        <v>574</v>
      </c>
      <c r="J105" s="764"/>
      <c r="K105" s="764"/>
      <c r="L105" s="756"/>
    </row>
    <row r="106" spans="2:12" s="2" customFormat="1" ht="30" customHeight="1">
      <c r="B106" s="562"/>
      <c r="C106" s="767"/>
      <c r="D106" s="447" t="s">
        <v>424</v>
      </c>
      <c r="E106" s="180" t="s">
        <v>178</v>
      </c>
      <c r="F106" s="310">
        <v>54</v>
      </c>
      <c r="G106" s="434">
        <v>64</v>
      </c>
      <c r="H106" s="434">
        <v>133</v>
      </c>
      <c r="I106" s="434">
        <v>205</v>
      </c>
      <c r="J106" s="764"/>
      <c r="K106" s="764"/>
      <c r="L106" s="756"/>
    </row>
    <row r="107" spans="2:12" s="2" customFormat="1" ht="30" customHeight="1">
      <c r="B107" s="562"/>
      <c r="C107" s="767"/>
      <c r="D107" s="447" t="s">
        <v>438</v>
      </c>
      <c r="E107" s="180" t="s">
        <v>178</v>
      </c>
      <c r="F107" s="310">
        <v>15</v>
      </c>
      <c r="G107" s="434">
        <v>22</v>
      </c>
      <c r="H107" s="434">
        <v>8</v>
      </c>
      <c r="I107" s="434">
        <v>27</v>
      </c>
      <c r="J107" s="764"/>
      <c r="K107" s="764"/>
      <c r="L107" s="756"/>
    </row>
    <row r="108" spans="2:12" s="2" customFormat="1" ht="30" customHeight="1" thickBot="1">
      <c r="B108" s="562"/>
      <c r="C108" s="567"/>
      <c r="D108" s="462" t="s">
        <v>416</v>
      </c>
      <c r="E108" s="275" t="s">
        <v>178</v>
      </c>
      <c r="F108" s="463">
        <v>130</v>
      </c>
      <c r="G108" s="463">
        <v>164</v>
      </c>
      <c r="H108" s="463">
        <v>419</v>
      </c>
      <c r="I108" s="463">
        <v>663</v>
      </c>
      <c r="J108" s="765"/>
      <c r="K108" s="765"/>
      <c r="L108" s="757"/>
    </row>
    <row r="109" spans="2:12" ht="30" customHeight="1">
      <c r="B109" s="769" t="s">
        <v>441</v>
      </c>
      <c r="C109" s="772" t="s">
        <v>442</v>
      </c>
      <c r="D109" s="432" t="s">
        <v>443</v>
      </c>
      <c r="E109" s="189" t="s">
        <v>319</v>
      </c>
      <c r="F109" s="308">
        <v>63638</v>
      </c>
      <c r="G109" s="308">
        <v>55169</v>
      </c>
      <c r="H109" s="308">
        <v>50978</v>
      </c>
      <c r="I109" s="308">
        <v>50239</v>
      </c>
      <c r="J109" s="758" t="s">
        <v>31</v>
      </c>
      <c r="K109" s="758"/>
      <c r="L109" s="776"/>
    </row>
    <row r="110" spans="2:12" ht="30" customHeight="1">
      <c r="B110" s="770"/>
      <c r="C110" s="773"/>
      <c r="D110" s="379" t="s">
        <v>444</v>
      </c>
      <c r="E110" s="380" t="s">
        <v>4</v>
      </c>
      <c r="F110" s="309">
        <v>0</v>
      </c>
      <c r="G110" s="309">
        <v>0</v>
      </c>
      <c r="H110" s="309">
        <v>0</v>
      </c>
      <c r="I110" s="309">
        <v>0</v>
      </c>
      <c r="J110" s="759"/>
      <c r="K110" s="759"/>
      <c r="L110" s="777"/>
    </row>
    <row r="111" spans="2:12" ht="30" customHeight="1" thickBot="1">
      <c r="B111" s="771"/>
      <c r="C111" s="774"/>
      <c r="D111" s="362" t="s">
        <v>709</v>
      </c>
      <c r="E111" s="443" t="s">
        <v>4</v>
      </c>
      <c r="F111" s="463">
        <v>0</v>
      </c>
      <c r="G111" s="463">
        <v>0</v>
      </c>
      <c r="H111" s="463">
        <v>0</v>
      </c>
      <c r="I111" s="463">
        <v>0</v>
      </c>
      <c r="J111" s="760"/>
      <c r="K111" s="760"/>
      <c r="L111" s="778"/>
    </row>
    <row r="112" spans="2:12" ht="26.4" customHeight="1">
      <c r="B112" s="775" t="s">
        <v>445</v>
      </c>
      <c r="C112" s="775"/>
      <c r="D112" s="775"/>
      <c r="E112" s="775"/>
      <c r="F112" s="775"/>
      <c r="G112" s="775"/>
      <c r="H112" s="775"/>
      <c r="I112" s="775"/>
      <c r="J112" s="775"/>
    </row>
  </sheetData>
  <mergeCells count="76">
    <mergeCell ref="B67:B108"/>
    <mergeCell ref="J82:J108"/>
    <mergeCell ref="C82:C87"/>
    <mergeCell ref="C88:C92"/>
    <mergeCell ref="C93:C97"/>
    <mergeCell ref="C99:C103"/>
    <mergeCell ref="C104:C108"/>
    <mergeCell ref="J67:J81"/>
    <mergeCell ref="C67:C74"/>
    <mergeCell ref="C75:C78"/>
    <mergeCell ref="C79:C81"/>
    <mergeCell ref="G67:G68"/>
    <mergeCell ref="F70:F71"/>
    <mergeCell ref="J8:J18"/>
    <mergeCell ref="J19:J20"/>
    <mergeCell ref="B21:B26"/>
    <mergeCell ref="B27:B30"/>
    <mergeCell ref="C27:C28"/>
    <mergeCell ref="C29:C30"/>
    <mergeCell ref="B8:B20"/>
    <mergeCell ref="C22:C25"/>
    <mergeCell ref="C8:C18"/>
    <mergeCell ref="C19:C20"/>
    <mergeCell ref="J21:J26"/>
    <mergeCell ref="J27:J30"/>
    <mergeCell ref="C31:C36"/>
    <mergeCell ref="B37:B40"/>
    <mergeCell ref="C37:C39"/>
    <mergeCell ref="J37:J39"/>
    <mergeCell ref="B60:B66"/>
    <mergeCell ref="C60:C66"/>
    <mergeCell ref="C45:C49"/>
    <mergeCell ref="B41:B59"/>
    <mergeCell ref="C50:C52"/>
    <mergeCell ref="C53:C55"/>
    <mergeCell ref="C41:C44"/>
    <mergeCell ref="C56:C59"/>
    <mergeCell ref="B31:B36"/>
    <mergeCell ref="J32:J33"/>
    <mergeCell ref="J41:J43"/>
    <mergeCell ref="B109:B111"/>
    <mergeCell ref="C109:C111"/>
    <mergeCell ref="B112:J112"/>
    <mergeCell ref="L109:L111"/>
    <mergeCell ref="K109:K111"/>
    <mergeCell ref="L82:L108"/>
    <mergeCell ref="J109:J111"/>
    <mergeCell ref="J53:J54"/>
    <mergeCell ref="J50:J52"/>
    <mergeCell ref="J45:J49"/>
    <mergeCell ref="J60:J66"/>
    <mergeCell ref="K45:K49"/>
    <mergeCell ref="K50:K52"/>
    <mergeCell ref="K53:K54"/>
    <mergeCell ref="K67:K81"/>
    <mergeCell ref="L67:L81"/>
    <mergeCell ref="K82:K108"/>
    <mergeCell ref="K60:K66"/>
    <mergeCell ref="K56:K59"/>
    <mergeCell ref="K37:K39"/>
    <mergeCell ref="L8:L18"/>
    <mergeCell ref="L19:L20"/>
    <mergeCell ref="L21:L26"/>
    <mergeCell ref="K8:K18"/>
    <mergeCell ref="K19:K20"/>
    <mergeCell ref="K21:K26"/>
    <mergeCell ref="K27:K30"/>
    <mergeCell ref="L32:L33"/>
    <mergeCell ref="L37:L39"/>
    <mergeCell ref="L27:L30"/>
    <mergeCell ref="K32:K33"/>
    <mergeCell ref="L41:L43"/>
    <mergeCell ref="L45:L49"/>
    <mergeCell ref="L50:L52"/>
    <mergeCell ref="L53:L54"/>
    <mergeCell ref="L60:L66"/>
  </mergeCells>
  <phoneticPr fontId="8" type="noConversion"/>
  <conditionalFormatting sqref="F19:I44 G53:I53 F54:I54 G55:I55 H68:I68 F68:F69 F69:I70 G71:I71 F72:I81 F50:I52 F45:H49 F83:I111">
    <cfRule type="cellIs" dxfId="3" priority="9" operator="lessThan">
      <formula>0</formula>
    </cfRule>
  </conditionalFormatting>
  <conditionalFormatting sqref="F56:I67">
    <cfRule type="cellIs" dxfId="2" priority="3" operator="lessThan">
      <formula>0</formula>
    </cfRule>
  </conditionalFormatting>
  <conditionalFormatting sqref="I45:I49">
    <cfRule type="cellIs" dxfId="1" priority="2" operator="lessThan">
      <formula>0</formula>
    </cfRule>
  </conditionalFormatting>
  <conditionalFormatting sqref="F82:I82">
    <cfRule type="cellIs" dxfId="0" priority="1" operator="lessThan">
      <formula>0</formula>
    </cfRule>
  </conditionalFormatting>
  <printOptions horizontalCentered="1"/>
  <pageMargins left="0.31496062992125984" right="0.31496062992125984" top="0.35433070866141736" bottom="0.35433070866141736" header="0.31496062992125984" footer="0.31496062992125984"/>
  <pageSetup paperSize="9" scale="4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D3B3-34DD-4E4E-88D3-F5752ACC6BC0}">
  <dimension ref="B6:I28"/>
  <sheetViews>
    <sheetView showGridLines="0" topLeftCell="A19" workbookViewId="0">
      <selection activeCell="C4" sqref="C4"/>
    </sheetView>
  </sheetViews>
  <sheetFormatPr defaultRowHeight="13"/>
  <cols>
    <col min="1" max="1" width="2.69140625" customWidth="1"/>
    <col min="2" max="2" width="50.84375" bestFit="1" customWidth="1"/>
    <col min="3" max="9" width="14.69140625" customWidth="1"/>
  </cols>
  <sheetData>
    <row r="6" spans="2:9" ht="13.5" thickBot="1"/>
    <row r="7" spans="2:9" s="1" customFormat="1" ht="19" thickBot="1">
      <c r="B7" s="828" t="s">
        <v>446</v>
      </c>
      <c r="C7" s="829"/>
      <c r="D7" s="829"/>
      <c r="E7" s="829"/>
      <c r="F7" s="829"/>
      <c r="G7" s="829"/>
      <c r="H7" s="830"/>
      <c r="I7" s="831"/>
    </row>
    <row r="8" spans="2:9" s="418" customFormat="1" ht="14.5" thickBot="1">
      <c r="B8" s="492"/>
      <c r="C8" s="493" t="s">
        <v>596</v>
      </c>
      <c r="D8" s="493" t="s">
        <v>597</v>
      </c>
      <c r="E8" s="493" t="s">
        <v>598</v>
      </c>
      <c r="F8" s="493" t="s">
        <v>599</v>
      </c>
      <c r="G8" s="493" t="s">
        <v>600</v>
      </c>
      <c r="H8" s="493" t="s">
        <v>601</v>
      </c>
      <c r="I8" s="494" t="s">
        <v>602</v>
      </c>
    </row>
    <row r="9" spans="2:9" s="476" customFormat="1" ht="30" customHeight="1">
      <c r="B9" s="501" t="s">
        <v>447</v>
      </c>
      <c r="C9" s="502">
        <v>191101.89600000001</v>
      </c>
      <c r="D9" s="502">
        <v>2233.9259999999999</v>
      </c>
      <c r="E9" s="502">
        <v>15.8</v>
      </c>
      <c r="F9" s="502">
        <v>652.53499999999997</v>
      </c>
      <c r="G9" s="502">
        <v>3135.692</v>
      </c>
      <c r="H9" s="502">
        <v>513.40300000000002</v>
      </c>
      <c r="I9" s="503">
        <v>7.75</v>
      </c>
    </row>
    <row r="10" spans="2:9" s="476" customFormat="1" ht="30" customHeight="1">
      <c r="B10" s="504" t="s">
        <v>448</v>
      </c>
      <c r="C10" s="505">
        <v>-156011.65700000001</v>
      </c>
      <c r="D10" s="505">
        <v>-1145.175</v>
      </c>
      <c r="E10" s="505">
        <v>0</v>
      </c>
      <c r="F10" s="505">
        <v>-542.15499999999997</v>
      </c>
      <c r="G10" s="505">
        <v>-2115.0120000000002</v>
      </c>
      <c r="H10" s="505">
        <v>-354.46100000000001</v>
      </c>
      <c r="I10" s="506">
        <v>-1.0999999999999999E-2</v>
      </c>
    </row>
    <row r="11" spans="2:9" s="476" customFormat="1" ht="30" customHeight="1">
      <c r="B11" s="504" t="s">
        <v>338</v>
      </c>
      <c r="C11" s="505">
        <v>35090.239000000001</v>
      </c>
      <c r="D11" s="505">
        <v>1088.751</v>
      </c>
      <c r="E11" s="505">
        <v>15.8</v>
      </c>
      <c r="F11" s="505">
        <v>110.38</v>
      </c>
      <c r="G11" s="505">
        <v>1020.68</v>
      </c>
      <c r="H11" s="505">
        <v>158.94200000000001</v>
      </c>
      <c r="I11" s="506">
        <v>7.7389999999999999</v>
      </c>
    </row>
    <row r="12" spans="2:9" s="476" customFormat="1" ht="30" customHeight="1">
      <c r="B12" s="504" t="s">
        <v>339</v>
      </c>
      <c r="C12" s="505">
        <v>9809.1020000000008</v>
      </c>
      <c r="D12" s="505">
        <v>0</v>
      </c>
      <c r="E12" s="505">
        <v>1.373</v>
      </c>
      <c r="F12" s="505">
        <v>0</v>
      </c>
      <c r="G12" s="505">
        <v>0</v>
      </c>
      <c r="H12" s="505">
        <v>0</v>
      </c>
      <c r="I12" s="506">
        <v>0</v>
      </c>
    </row>
    <row r="13" spans="2:9" s="476" customFormat="1" ht="30" customHeight="1">
      <c r="B13" s="504" t="s">
        <v>449</v>
      </c>
      <c r="C13" s="505">
        <v>27532.409</v>
      </c>
      <c r="D13" s="505">
        <v>236.42</v>
      </c>
      <c r="E13" s="505">
        <v>2.1999999999999999E-2</v>
      </c>
      <c r="F13" s="505">
        <v>470.3</v>
      </c>
      <c r="G13" s="505">
        <v>14.045</v>
      </c>
      <c r="H13" s="505">
        <v>0.67900000000000005</v>
      </c>
      <c r="I13" s="506">
        <v>20.71</v>
      </c>
    </row>
    <row r="14" spans="2:9" s="476" customFormat="1" ht="30" customHeight="1">
      <c r="B14" s="504" t="s">
        <v>450</v>
      </c>
      <c r="C14" s="505">
        <v>-22569.273000000001</v>
      </c>
      <c r="D14" s="505">
        <v>-336.46800000000002</v>
      </c>
      <c r="E14" s="505">
        <v>-0.251</v>
      </c>
      <c r="F14" s="505">
        <v>-50.396000000000001</v>
      </c>
      <c r="G14" s="505">
        <v>-10.151999999999999</v>
      </c>
      <c r="H14" s="505">
        <v>-53.619</v>
      </c>
      <c r="I14" s="506">
        <v>-13.563000000000001</v>
      </c>
    </row>
    <row r="15" spans="2:9" s="476" customFormat="1" ht="30" customHeight="1">
      <c r="B15" s="504" t="s">
        <v>451</v>
      </c>
      <c r="C15" s="505">
        <v>-21719.103999999999</v>
      </c>
      <c r="D15" s="505">
        <v>-235.59399999999999</v>
      </c>
      <c r="E15" s="505">
        <v>-1.5960000000000001</v>
      </c>
      <c r="F15" s="505">
        <v>-197.50399999999999</v>
      </c>
      <c r="G15" s="505">
        <v>-37.950000000000003</v>
      </c>
      <c r="H15" s="505">
        <v>-43.881</v>
      </c>
      <c r="I15" s="506">
        <v>-11.53</v>
      </c>
    </row>
    <row r="16" spans="2:9" s="476" customFormat="1" ht="30" customHeight="1">
      <c r="B16" s="504" t="s">
        <v>452</v>
      </c>
      <c r="C16" s="505">
        <v>-7325.4229999999998</v>
      </c>
      <c r="D16" s="505">
        <v>-1.9690000000000001</v>
      </c>
      <c r="E16" s="505">
        <v>-0.47799999999999998</v>
      </c>
      <c r="F16" s="505">
        <v>-2.8000000000000001E-2</v>
      </c>
      <c r="G16" s="505">
        <v>0</v>
      </c>
      <c r="H16" s="505">
        <v>-15.951000000000001</v>
      </c>
      <c r="I16" s="506">
        <v>0</v>
      </c>
    </row>
    <row r="17" spans="2:9" s="476" customFormat="1" ht="30" customHeight="1">
      <c r="B17" s="504" t="s">
        <v>453</v>
      </c>
      <c r="C17" s="505">
        <v>1849.2560000000001</v>
      </c>
      <c r="D17" s="505">
        <v>-1.6839999999999999</v>
      </c>
      <c r="E17" s="505">
        <v>0</v>
      </c>
      <c r="F17" s="505">
        <v>0</v>
      </c>
      <c r="G17" s="505">
        <v>2.6659999999999999</v>
      </c>
      <c r="H17" s="505">
        <v>0</v>
      </c>
      <c r="I17" s="506">
        <v>0</v>
      </c>
    </row>
    <row r="18" spans="2:9" s="476" customFormat="1" ht="30" customHeight="1">
      <c r="B18" s="504" t="s">
        <v>454</v>
      </c>
      <c r="C18" s="505">
        <v>-9203.82</v>
      </c>
      <c r="D18" s="505">
        <v>-14.537000000000001</v>
      </c>
      <c r="E18" s="505">
        <v>-2.7320000000000002</v>
      </c>
      <c r="F18" s="505">
        <v>-193.078</v>
      </c>
      <c r="G18" s="505">
        <v>-246.423</v>
      </c>
      <c r="H18" s="505">
        <v>42.588000000000001</v>
      </c>
      <c r="I18" s="506">
        <v>1.746</v>
      </c>
    </row>
    <row r="19" spans="2:9" s="476" customFormat="1" ht="30" customHeight="1">
      <c r="B19" s="504" t="s">
        <v>455</v>
      </c>
      <c r="C19" s="505">
        <v>13463.386</v>
      </c>
      <c r="D19" s="505">
        <v>734.91899999999998</v>
      </c>
      <c r="E19" s="505">
        <v>12.138</v>
      </c>
      <c r="F19" s="505">
        <v>139.67400000000001</v>
      </c>
      <c r="G19" s="505">
        <v>742.86599999999999</v>
      </c>
      <c r="H19" s="505">
        <v>88.757999999999996</v>
      </c>
      <c r="I19" s="506">
        <v>5.1020000000000003</v>
      </c>
    </row>
    <row r="20" spans="2:9" s="476" customFormat="1" ht="30" customHeight="1" thickBot="1">
      <c r="B20" s="507" t="s">
        <v>456</v>
      </c>
      <c r="C20" s="508">
        <v>85592</v>
      </c>
      <c r="D20" s="508">
        <v>285</v>
      </c>
      <c r="E20" s="508">
        <v>1</v>
      </c>
      <c r="F20" s="508">
        <v>255</v>
      </c>
      <c r="G20" s="508">
        <v>18</v>
      </c>
      <c r="H20" s="508">
        <v>61</v>
      </c>
      <c r="I20" s="509">
        <v>10</v>
      </c>
    </row>
    <row r="21" spans="2:9" s="418" customFormat="1">
      <c r="B21" s="832" t="s">
        <v>457</v>
      </c>
      <c r="C21" s="833"/>
      <c r="D21" s="833"/>
      <c r="E21" s="833"/>
      <c r="F21" s="833"/>
      <c r="G21" s="833"/>
      <c r="H21" s="833"/>
      <c r="I21" s="834"/>
    </row>
    <row r="22" spans="2:9" s="418" customFormat="1">
      <c r="B22" s="825" t="s">
        <v>458</v>
      </c>
      <c r="C22" s="826"/>
      <c r="D22" s="826"/>
      <c r="E22" s="826"/>
      <c r="F22" s="826"/>
      <c r="G22" s="826"/>
      <c r="H22" s="826"/>
      <c r="I22" s="827"/>
    </row>
    <row r="23" spans="2:9" s="418" customFormat="1">
      <c r="B23" s="825" t="s">
        <v>459</v>
      </c>
      <c r="C23" s="826"/>
      <c r="D23" s="826"/>
      <c r="E23" s="826"/>
      <c r="F23" s="826"/>
      <c r="G23" s="826"/>
      <c r="H23" s="826"/>
      <c r="I23" s="827"/>
    </row>
    <row r="24" spans="2:9" s="418" customFormat="1">
      <c r="B24" s="825" t="s">
        <v>460</v>
      </c>
      <c r="C24" s="826"/>
      <c r="D24" s="826"/>
      <c r="E24" s="826"/>
      <c r="F24" s="826"/>
      <c r="G24" s="826"/>
      <c r="H24" s="826"/>
      <c r="I24" s="827"/>
    </row>
    <row r="25" spans="2:9" s="418" customFormat="1">
      <c r="B25" s="825" t="s">
        <v>461</v>
      </c>
      <c r="C25" s="826"/>
      <c r="D25" s="826"/>
      <c r="E25" s="826"/>
      <c r="F25" s="826"/>
      <c r="G25" s="826"/>
      <c r="H25" s="826"/>
      <c r="I25" s="827"/>
    </row>
    <row r="26" spans="2:9" s="418" customFormat="1">
      <c r="B26" s="825" t="s">
        <v>462</v>
      </c>
      <c r="C26" s="826"/>
      <c r="D26" s="826"/>
      <c r="E26" s="826"/>
      <c r="F26" s="826"/>
      <c r="G26" s="826"/>
      <c r="H26" s="826"/>
      <c r="I26" s="827"/>
    </row>
    <row r="27" spans="2:9" s="418" customFormat="1">
      <c r="B27" s="825" t="s">
        <v>502</v>
      </c>
      <c r="C27" s="826"/>
      <c r="D27" s="826"/>
      <c r="E27" s="826"/>
      <c r="F27" s="826"/>
      <c r="G27" s="826"/>
      <c r="H27" s="826"/>
      <c r="I27" s="827"/>
    </row>
    <row r="28" spans="2:9" s="418" customFormat="1"/>
  </sheetData>
  <mergeCells count="8">
    <mergeCell ref="B26:I26"/>
    <mergeCell ref="B27:I27"/>
    <mergeCell ref="B7:I7"/>
    <mergeCell ref="B21:I21"/>
    <mergeCell ref="B22:I22"/>
    <mergeCell ref="B23:I23"/>
    <mergeCell ref="B24:I24"/>
    <mergeCell ref="B25:I25"/>
  </mergeCells>
  <printOptions horizontalCentered="1"/>
  <pageMargins left="0.31496062992125984" right="0.31496062992125984" top="0.35433070866141736" bottom="0.35433070866141736" header="0.31496062992125984" footer="0.31496062992125984"/>
  <pageSetup paperSize="9" scale="4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B1:E28"/>
  <sheetViews>
    <sheetView showGridLines="0" topLeftCell="B23" zoomScaleNormal="100" workbookViewId="0">
      <selection activeCell="E10" sqref="E10:E14"/>
    </sheetView>
  </sheetViews>
  <sheetFormatPr defaultColWidth="8.69140625" defaultRowHeight="13"/>
  <cols>
    <col min="1" max="1" width="2.69140625" customWidth="1"/>
    <col min="2" max="2" width="12.3828125" customWidth="1"/>
    <col min="3" max="3" width="45.921875" style="8" customWidth="1"/>
    <col min="4" max="5" width="38.23046875" style="8" customWidth="1"/>
  </cols>
  <sheetData>
    <row r="1" spans="2:5" ht="12.9" customHeight="1"/>
    <row r="2" spans="2:5" ht="12.9" customHeight="1"/>
    <row r="3" spans="2:5" ht="12.9" customHeight="1"/>
    <row r="4" spans="2:5" ht="12.9" customHeight="1"/>
    <row r="5" spans="2:5" ht="12.9" customHeight="1"/>
    <row r="6" spans="2:5" ht="12.9" customHeight="1"/>
    <row r="7" spans="2:5" s="9" customFormat="1" ht="20" customHeight="1" thickBot="1">
      <c r="B7" s="18" t="s">
        <v>463</v>
      </c>
      <c r="C7" s="19" t="s">
        <v>464</v>
      </c>
      <c r="D7" s="19" t="s">
        <v>503</v>
      </c>
      <c r="E7" s="19" t="s">
        <v>465</v>
      </c>
    </row>
    <row r="8" spans="2:5" ht="52">
      <c r="B8" s="835"/>
      <c r="C8" s="100" t="s">
        <v>466</v>
      </c>
      <c r="D8" s="845" t="s">
        <v>603</v>
      </c>
      <c r="E8" s="845" t="s">
        <v>604</v>
      </c>
    </row>
    <row r="9" spans="2:5" ht="65.5" thickBot="1">
      <c r="B9" s="836"/>
      <c r="C9" s="23" t="s">
        <v>467</v>
      </c>
      <c r="D9" s="846"/>
      <c r="E9" s="846"/>
    </row>
    <row r="10" spans="2:5" ht="26">
      <c r="B10" s="835"/>
      <c r="C10" s="24" t="s">
        <v>468</v>
      </c>
      <c r="D10" s="837" t="s">
        <v>606</v>
      </c>
      <c r="E10" s="837" t="s">
        <v>605</v>
      </c>
    </row>
    <row r="11" spans="2:5" ht="39">
      <c r="B11" s="839"/>
      <c r="C11" s="25" t="s">
        <v>469</v>
      </c>
      <c r="D11" s="840"/>
      <c r="E11" s="840"/>
    </row>
    <row r="12" spans="2:5" ht="65">
      <c r="B12" s="839"/>
      <c r="C12" s="25" t="s">
        <v>470</v>
      </c>
      <c r="D12" s="840"/>
      <c r="E12" s="840"/>
    </row>
    <row r="13" spans="2:5" ht="39">
      <c r="B13" s="839"/>
      <c r="C13" s="25" t="s">
        <v>471</v>
      </c>
      <c r="D13" s="840"/>
      <c r="E13" s="840"/>
    </row>
    <row r="14" spans="2:5" ht="39.5" thickBot="1">
      <c r="B14" s="836"/>
      <c r="C14" s="23" t="s">
        <v>472</v>
      </c>
      <c r="D14" s="838"/>
      <c r="E14" s="838"/>
    </row>
    <row r="15" spans="2:5" ht="78">
      <c r="B15" s="835"/>
      <c r="C15" s="24" t="s">
        <v>473</v>
      </c>
      <c r="D15" s="837" t="s">
        <v>607</v>
      </c>
      <c r="E15" s="837" t="s">
        <v>608</v>
      </c>
    </row>
    <row r="16" spans="2:5" ht="78">
      <c r="B16" s="839"/>
      <c r="C16" s="25" t="s">
        <v>474</v>
      </c>
      <c r="D16" s="840"/>
      <c r="E16" s="840"/>
    </row>
    <row r="17" spans="2:5" ht="65">
      <c r="B17" s="839"/>
      <c r="C17" s="25" t="s">
        <v>475</v>
      </c>
      <c r="D17" s="840"/>
      <c r="E17" s="840"/>
    </row>
    <row r="18" spans="2:5" ht="39.5" thickBot="1">
      <c r="B18" s="836"/>
      <c r="C18" s="23" t="s">
        <v>476</v>
      </c>
      <c r="D18" s="838"/>
      <c r="E18" s="838"/>
    </row>
    <row r="19" spans="2:5" ht="52">
      <c r="B19" s="835"/>
      <c r="C19" s="24" t="s">
        <v>477</v>
      </c>
      <c r="D19" s="837" t="s">
        <v>610</v>
      </c>
      <c r="E19" s="837" t="s">
        <v>609</v>
      </c>
    </row>
    <row r="20" spans="2:5" ht="91.5" thickBot="1">
      <c r="B20" s="836"/>
      <c r="C20" s="23" t="s">
        <v>478</v>
      </c>
      <c r="D20" s="838"/>
      <c r="E20" s="838"/>
    </row>
    <row r="21" spans="2:5" ht="52">
      <c r="B21" s="835"/>
      <c r="C21" s="24" t="s">
        <v>479</v>
      </c>
      <c r="D21" s="837" t="s">
        <v>611</v>
      </c>
      <c r="E21" s="837" t="s">
        <v>612</v>
      </c>
    </row>
    <row r="22" spans="2:5" ht="39">
      <c r="B22" s="839"/>
      <c r="C22" s="25" t="s">
        <v>480</v>
      </c>
      <c r="D22" s="840"/>
      <c r="E22" s="840"/>
    </row>
    <row r="23" spans="2:5" ht="39.5" thickBot="1">
      <c r="B23" s="836"/>
      <c r="C23" s="23" t="s">
        <v>481</v>
      </c>
      <c r="D23" s="838"/>
      <c r="E23" s="838"/>
    </row>
    <row r="24" spans="2:5" ht="26">
      <c r="B24" s="835"/>
      <c r="C24" s="24" t="s">
        <v>482</v>
      </c>
      <c r="D24" s="842" t="s">
        <v>614</v>
      </c>
      <c r="E24" s="842" t="s">
        <v>613</v>
      </c>
    </row>
    <row r="25" spans="2:5" ht="26">
      <c r="B25" s="839"/>
      <c r="C25" s="25" t="s">
        <v>483</v>
      </c>
      <c r="D25" s="843"/>
      <c r="E25" s="843"/>
    </row>
    <row r="26" spans="2:5" ht="39">
      <c r="B26" s="839"/>
      <c r="C26" s="25" t="s">
        <v>484</v>
      </c>
      <c r="D26" s="843"/>
      <c r="E26" s="843"/>
    </row>
    <row r="27" spans="2:5" ht="65.5" thickBot="1">
      <c r="B27" s="841"/>
      <c r="C27" s="26" t="s">
        <v>485</v>
      </c>
      <c r="D27" s="844"/>
      <c r="E27" s="844"/>
    </row>
    <row r="28" spans="2:5">
      <c r="B28" s="10"/>
      <c r="C28" s="11"/>
      <c r="D28" s="11"/>
      <c r="E28" s="11"/>
    </row>
  </sheetData>
  <mergeCells count="18">
    <mergeCell ref="E24:E27"/>
    <mergeCell ref="E8:E9"/>
    <mergeCell ref="E10:E14"/>
    <mergeCell ref="E15:E18"/>
    <mergeCell ref="E19:E20"/>
    <mergeCell ref="E21:E23"/>
    <mergeCell ref="B8:B9"/>
    <mergeCell ref="D8:D9"/>
    <mergeCell ref="B10:B14"/>
    <mergeCell ref="D10:D14"/>
    <mergeCell ref="B15:B18"/>
    <mergeCell ref="D15:D18"/>
    <mergeCell ref="B19:B20"/>
    <mergeCell ref="D19:D20"/>
    <mergeCell ref="B21:B23"/>
    <mergeCell ref="D21:D23"/>
    <mergeCell ref="B24:B27"/>
    <mergeCell ref="D24:D27"/>
  </mergeCells>
  <printOptions horizontalCentered="1"/>
  <pageMargins left="0.31496062992125984" right="0.31496062992125984" top="0.35433070866141736" bottom="0.35433070866141736" header="0.31496062992125984" footer="0.31496062992125984"/>
  <pageSetup paperSize="9" scale="4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4.9989318521683403E-2"/>
  </sheetPr>
  <dimension ref="A1:G35"/>
  <sheetViews>
    <sheetView showGridLines="0" tabSelected="1" zoomScale="90" zoomScaleNormal="90" workbookViewId="0">
      <selection activeCell="E10" sqref="E10"/>
    </sheetView>
  </sheetViews>
  <sheetFormatPr defaultColWidth="9.23046875" defaultRowHeight="13"/>
  <cols>
    <col min="1" max="1" width="2.69140625" style="11" customWidth="1"/>
    <col min="2" max="2" width="16.23046875" style="11" customWidth="1"/>
    <col min="3" max="3" width="37" style="11" customWidth="1"/>
    <col min="4" max="4" width="22.23046875" style="11" customWidth="1"/>
    <col min="5" max="5" width="48" style="11" customWidth="1"/>
    <col min="6" max="6" width="44.15234375" style="11" customWidth="1"/>
    <col min="7" max="16384" width="9.23046875" style="11"/>
  </cols>
  <sheetData>
    <row r="1" spans="1:7" ht="12.9" customHeight="1"/>
    <row r="2" spans="1:7" ht="18">
      <c r="C2" s="847" t="s">
        <v>486</v>
      </c>
      <c r="D2" s="847"/>
      <c r="E2" s="847"/>
      <c r="F2" s="847"/>
    </row>
    <row r="3" spans="1:7" ht="12.9" customHeight="1">
      <c r="C3" s="848" t="s">
        <v>63</v>
      </c>
      <c r="D3" s="848"/>
      <c r="E3" s="848"/>
      <c r="F3" s="848"/>
    </row>
    <row r="4" spans="1:7" ht="12.9" customHeight="1">
      <c r="C4" s="848"/>
      <c r="D4" s="848"/>
      <c r="E4" s="848"/>
      <c r="F4" s="848"/>
    </row>
    <row r="5" spans="1:7" ht="15" customHeight="1"/>
    <row r="6" spans="1:7" ht="21.65" customHeight="1">
      <c r="A6" s="12"/>
      <c r="B6" s="19" t="s">
        <v>86</v>
      </c>
      <c r="C6" s="19" t="s">
        <v>89</v>
      </c>
      <c r="D6" s="19" t="s">
        <v>488</v>
      </c>
      <c r="E6" s="19" t="s">
        <v>503</v>
      </c>
      <c r="F6" s="19" t="s">
        <v>465</v>
      </c>
      <c r="G6" s="12"/>
    </row>
    <row r="7" spans="1:7" s="12" customFormat="1" ht="20.149999999999999" customHeight="1">
      <c r="B7" s="849" t="s">
        <v>487</v>
      </c>
      <c r="C7" s="849"/>
      <c r="D7" s="849"/>
      <c r="E7" s="849"/>
      <c r="F7" s="849"/>
    </row>
    <row r="8" spans="1:7" ht="5.15" customHeight="1"/>
    <row r="9" spans="1:7" ht="78">
      <c r="B9" s="20" t="s">
        <v>489</v>
      </c>
      <c r="C9" s="498" t="s">
        <v>678</v>
      </c>
      <c r="D9" s="498" t="s">
        <v>615</v>
      </c>
      <c r="E9" s="497" t="s">
        <v>617</v>
      </c>
      <c r="F9" s="497" t="s">
        <v>619</v>
      </c>
    </row>
    <row r="10" spans="1:7" ht="156">
      <c r="B10" s="21" t="s">
        <v>490</v>
      </c>
      <c r="C10" s="499" t="s">
        <v>679</v>
      </c>
      <c r="D10" s="499" t="s">
        <v>616</v>
      </c>
      <c r="E10" s="495" t="s">
        <v>618</v>
      </c>
      <c r="F10" s="495" t="s">
        <v>620</v>
      </c>
    </row>
    <row r="11" spans="1:7" s="12" customFormat="1" ht="65">
      <c r="A11" s="11"/>
      <c r="B11" s="21" t="s">
        <v>491</v>
      </c>
      <c r="C11" s="499" t="s">
        <v>680</v>
      </c>
      <c r="D11" s="499" t="s">
        <v>623</v>
      </c>
      <c r="E11" s="495" t="s">
        <v>622</v>
      </c>
      <c r="F11" s="495" t="s">
        <v>621</v>
      </c>
    </row>
    <row r="12" spans="1:7" ht="169" customHeight="1">
      <c r="B12" s="850" t="s">
        <v>492</v>
      </c>
      <c r="C12" s="499" t="s">
        <v>681</v>
      </c>
      <c r="D12" s="499" t="s">
        <v>624</v>
      </c>
      <c r="E12" s="495" t="s">
        <v>625</v>
      </c>
      <c r="F12" s="495" t="s">
        <v>626</v>
      </c>
    </row>
    <row r="13" spans="1:7" ht="104">
      <c r="B13" s="850"/>
      <c r="C13" s="499" t="s">
        <v>682</v>
      </c>
      <c r="D13" s="499" t="s">
        <v>627</v>
      </c>
      <c r="E13" s="495" t="s">
        <v>628</v>
      </c>
      <c r="F13" s="495"/>
    </row>
    <row r="14" spans="1:7" ht="169">
      <c r="B14" s="101" t="s">
        <v>493</v>
      </c>
      <c r="C14" s="500" t="s">
        <v>683</v>
      </c>
      <c r="D14" s="500" t="s">
        <v>629</v>
      </c>
      <c r="E14" s="496" t="s">
        <v>630</v>
      </c>
      <c r="F14" s="496" t="s">
        <v>631</v>
      </c>
    </row>
    <row r="16" spans="1:7" s="12" customFormat="1" ht="20.149999999999999" customHeight="1">
      <c r="B16" s="849" t="s">
        <v>494</v>
      </c>
      <c r="C16" s="849"/>
      <c r="D16" s="849"/>
      <c r="E16" s="849"/>
      <c r="F16" s="849"/>
    </row>
    <row r="17" spans="2:6" ht="5.15" customHeight="1"/>
    <row r="18" spans="2:6" ht="104">
      <c r="B18" s="851" t="s">
        <v>495</v>
      </c>
      <c r="C18" s="497" t="s">
        <v>674</v>
      </c>
      <c r="D18" s="497" t="s">
        <v>675</v>
      </c>
      <c r="E18" s="497" t="s">
        <v>632</v>
      </c>
      <c r="F18" s="497" t="s">
        <v>633</v>
      </c>
    </row>
    <row r="19" spans="2:6" ht="130">
      <c r="B19" s="854"/>
      <c r="C19" s="496" t="s">
        <v>676</v>
      </c>
      <c r="D19" s="496" t="s">
        <v>677</v>
      </c>
      <c r="E19" s="496" t="s">
        <v>634</v>
      </c>
      <c r="F19" s="496" t="s">
        <v>635</v>
      </c>
    </row>
    <row r="21" spans="2:6" s="12" customFormat="1" ht="20.149999999999999" customHeight="1">
      <c r="B21" s="849" t="s">
        <v>190</v>
      </c>
      <c r="C21" s="849"/>
      <c r="D21" s="849"/>
      <c r="E21" s="849"/>
      <c r="F21" s="849"/>
    </row>
    <row r="22" spans="2:6" ht="5.15" customHeight="1"/>
    <row r="23" spans="2:6" ht="117">
      <c r="B23" s="851" t="s">
        <v>496</v>
      </c>
      <c r="C23" s="497" t="s">
        <v>668</v>
      </c>
      <c r="D23" s="497" t="s">
        <v>636</v>
      </c>
      <c r="E23" s="497" t="s">
        <v>637</v>
      </c>
      <c r="F23" s="497" t="s">
        <v>638</v>
      </c>
    </row>
    <row r="24" spans="2:6" ht="39">
      <c r="B24" s="850"/>
      <c r="C24" s="495" t="s">
        <v>669</v>
      </c>
      <c r="D24" s="495" t="s">
        <v>639</v>
      </c>
      <c r="E24" s="495" t="s">
        <v>640</v>
      </c>
      <c r="F24" s="495" t="s">
        <v>641</v>
      </c>
    </row>
    <row r="25" spans="2:6" ht="65">
      <c r="B25" s="850"/>
      <c r="C25" s="495" t="s">
        <v>670</v>
      </c>
      <c r="D25" s="495" t="s">
        <v>642</v>
      </c>
      <c r="E25" s="495" t="s">
        <v>643</v>
      </c>
      <c r="F25" s="495" t="s">
        <v>644</v>
      </c>
    </row>
    <row r="26" spans="2:6" ht="130">
      <c r="B26" s="850"/>
      <c r="C26" s="495" t="s">
        <v>671</v>
      </c>
      <c r="D26" s="495" t="s">
        <v>645</v>
      </c>
      <c r="E26" s="495" t="s">
        <v>646</v>
      </c>
      <c r="F26" s="495" t="s">
        <v>647</v>
      </c>
    </row>
    <row r="27" spans="2:6" ht="130">
      <c r="B27" s="21" t="s">
        <v>497</v>
      </c>
      <c r="C27" s="495" t="s">
        <v>672</v>
      </c>
      <c r="D27" s="495" t="s">
        <v>648</v>
      </c>
      <c r="E27" s="495" t="s">
        <v>649</v>
      </c>
      <c r="F27" s="495" t="s">
        <v>650</v>
      </c>
    </row>
    <row r="28" spans="2:6" ht="60" customHeight="1">
      <c r="B28" s="22" t="s">
        <v>498</v>
      </c>
      <c r="C28" s="496" t="s">
        <v>673</v>
      </c>
      <c r="D28" s="496" t="s">
        <v>651</v>
      </c>
      <c r="E28" s="496" t="s">
        <v>652</v>
      </c>
      <c r="F28" s="496" t="s">
        <v>653</v>
      </c>
    </row>
    <row r="30" spans="2:6" s="12" customFormat="1" ht="20.149999999999999" customHeight="1">
      <c r="B30" s="852" t="s">
        <v>499</v>
      </c>
      <c r="C30" s="852"/>
      <c r="D30" s="852"/>
      <c r="E30" s="852"/>
      <c r="F30" s="852"/>
    </row>
    <row r="31" spans="2:6" ht="5.15" customHeight="1"/>
    <row r="32" spans="2:6" ht="91">
      <c r="B32" s="853" t="s">
        <v>500</v>
      </c>
      <c r="C32" s="497" t="s">
        <v>664</v>
      </c>
      <c r="D32" s="497" t="s">
        <v>654</v>
      </c>
      <c r="E32" s="497" t="s">
        <v>655</v>
      </c>
      <c r="F32" s="497" t="s">
        <v>656</v>
      </c>
    </row>
    <row r="33" spans="2:6" ht="208">
      <c r="B33" s="853"/>
      <c r="C33" s="495" t="s">
        <v>665</v>
      </c>
      <c r="D33" s="495" t="s">
        <v>657</v>
      </c>
      <c r="E33" s="495" t="s">
        <v>658</v>
      </c>
      <c r="F33" s="495" t="s">
        <v>659</v>
      </c>
    </row>
    <row r="34" spans="2:6" ht="104">
      <c r="B34" s="851"/>
      <c r="C34" s="495" t="s">
        <v>666</v>
      </c>
      <c r="D34" s="495" t="s">
        <v>660</v>
      </c>
      <c r="E34" s="495" t="s">
        <v>661</v>
      </c>
      <c r="F34" s="495"/>
    </row>
    <row r="35" spans="2:6" ht="91">
      <c r="B35" s="22" t="s">
        <v>501</v>
      </c>
      <c r="C35" s="496" t="s">
        <v>667</v>
      </c>
      <c r="D35" s="496" t="s">
        <v>662</v>
      </c>
      <c r="E35" s="496" t="s">
        <v>663</v>
      </c>
      <c r="F35" s="496"/>
    </row>
  </sheetData>
  <mergeCells count="10">
    <mergeCell ref="B21:F21"/>
    <mergeCell ref="B23:B26"/>
    <mergeCell ref="B30:F30"/>
    <mergeCell ref="B32:B34"/>
    <mergeCell ref="B18:B19"/>
    <mergeCell ref="C2:F2"/>
    <mergeCell ref="C3:F4"/>
    <mergeCell ref="B7:F7"/>
    <mergeCell ref="B12:B13"/>
    <mergeCell ref="B16:F16"/>
  </mergeCells>
  <printOptions horizontalCentered="1"/>
  <pageMargins left="0.31496062992125984" right="0.31496062992125984" top="0.35433070866141736" bottom="0.35433070866141736" header="0.31496062992125984" footer="0.31496062992125984"/>
  <pageSetup paperSize="9" scale="40" orientation="landscape" r:id="rId1"/>
  <rowBreaks count="1" manualBreakCount="1">
    <brk id="2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Home</vt:lpstr>
      <vt:lpstr>Environmental</vt:lpstr>
      <vt:lpstr>Social</vt:lpstr>
      <vt:lpstr>Governance</vt:lpstr>
      <vt:lpstr>P&amp;L by Country</vt:lpstr>
      <vt:lpstr>SDG</vt:lpstr>
      <vt:lpstr>Stakeholders</vt:lpstr>
      <vt:lpstr>Environmental!OLE_LINK11</vt:lpstr>
      <vt:lpstr>Environmental!Titulos_de_impressao</vt:lpstr>
      <vt:lpstr>Governance!Titulos_de_impressao</vt:lpstr>
      <vt:lpstr>Social!Titulos_de_impressao</vt:lpstr>
      <vt:lpstr>Stakeholders!Titulos_de_impressao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helpdesk</dc:creator>
  <cp:lastModifiedBy>FERNANDA MOTIRA GUZZI</cp:lastModifiedBy>
  <cp:lastPrinted>2024-06-07T17:53:59Z</cp:lastPrinted>
  <dcterms:created xsi:type="dcterms:W3CDTF">2022-03-17T13:44:57Z</dcterms:created>
  <dcterms:modified xsi:type="dcterms:W3CDTF">2024-07-19T14:57:22Z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3fed9c9-9e02-402c-91c6-79672c367b2e_Enabled">
    <vt:lpwstr>true</vt:lpwstr>
  </property>
  <property fmtid="{D5CDD505-2E9C-101B-9397-08002B2CF9AE}" pid="3" name="MSIP_Label_d3fed9c9-9e02-402c-91c6-79672c367b2e_SetDate">
    <vt:lpwstr>2022-03-22T12:33:41Z</vt:lpwstr>
  </property>
  <property fmtid="{D5CDD505-2E9C-101B-9397-08002B2CF9AE}" pid="4" name="MSIP_Label_d3fed9c9-9e02-402c-91c6-79672c367b2e_Method">
    <vt:lpwstr>Standard</vt:lpwstr>
  </property>
  <property fmtid="{D5CDD505-2E9C-101B-9397-08002B2CF9AE}" pid="5" name="MSIP_Label_d3fed9c9-9e02-402c-91c6-79672c367b2e_Name">
    <vt:lpwstr>d3fed9c9-9e02-402c-91c6-79672c367b2e</vt:lpwstr>
  </property>
  <property fmtid="{D5CDD505-2E9C-101B-9397-08002B2CF9AE}" pid="6" name="MSIP_Label_d3fed9c9-9e02-402c-91c6-79672c367b2e_SiteId">
    <vt:lpwstr>ccd25372-eb59-436a-ad74-78a49d784cf3</vt:lpwstr>
  </property>
  <property fmtid="{D5CDD505-2E9C-101B-9397-08002B2CF9AE}" pid="7" name="MSIP_Label_d3fed9c9-9e02-402c-91c6-79672c367b2e_ActionId">
    <vt:lpwstr>65d03497-6037-4a12-8d0d-aa7884332c50</vt:lpwstr>
  </property>
  <property fmtid="{D5CDD505-2E9C-101B-9397-08002B2CF9AE}" pid="8" name="MSIP_Label_d3fed9c9-9e02-402c-91c6-79672c367b2e_ContentBits">
    <vt:lpwstr>0</vt:lpwstr>
  </property>
</Properties>
</file>