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fileSharing readOnlyRecommended="1"/>
  <workbookPr hidePivotFieldList="1"/>
  <mc:AlternateContent xmlns:mc="http://schemas.openxmlformats.org/markup-compatibility/2006">
    <mc:Choice Requires="x15">
      <x15ac:absPath xmlns:x15ac="http://schemas.microsoft.com/office/spreadsheetml/2010/11/ac" url="\\mz-cw-fs-066\D8394_1\Compartilhado_Secoes\Sustentabilidade\Comunicacao\Relatorios\00_Relatorio_Integrado\2024\02_Indicadores&amp;PlanilhaESG\"/>
    </mc:Choice>
  </mc:AlternateContent>
  <xr:revisionPtr revIDLastSave="0" documentId="13_ncr:1_{153B54E4-A1C9-4C9C-9B23-56910B919FFC}" xr6:coauthVersionLast="47" xr6:coauthVersionMax="47" xr10:uidLastSave="{00000000-0000-0000-0000-000000000000}"/>
  <bookViews>
    <workbookView xWindow="-110" yWindow="-110" windowWidth="19420" windowHeight="11500" activeTab="3" xr2:uid="{00000000-000D-0000-FFFF-FFFF00000000}"/>
  </bookViews>
  <sheets>
    <sheet name="Home" sheetId="47" r:id="rId1"/>
    <sheet name="Environmental" sheetId="36" r:id="rId2"/>
    <sheet name="Social" sheetId="28" r:id="rId3"/>
    <sheet name="Governance" sheetId="35" r:id="rId4"/>
    <sheet name="P&amp;L by Country" sheetId="43" r:id="rId5"/>
    <sheet name="SDG" sheetId="46" r:id="rId6"/>
    <sheet name="Stakeholders" sheetId="45" r:id="rId7"/>
  </sheets>
  <externalReferences>
    <externalReference r:id="rId8"/>
  </externalReferences>
  <definedNames>
    <definedName name="_xlnm._FilterDatabase" localSheetId="3" hidden="1">Governance!$B$7:$J$103</definedName>
    <definedName name="_xlnm._FilterDatabase" localSheetId="2" hidden="1">Social!$B$8:$K$429</definedName>
    <definedName name="_ftn1" localSheetId="3">Governance!#REF!</definedName>
    <definedName name="_ftn2" localSheetId="3">Governance!#REF!</definedName>
    <definedName name="_ftnref1" localSheetId="3">Governance!#REF!</definedName>
    <definedName name="_ftnref2" localSheetId="3">Governance!#REF!</definedName>
    <definedName name="OLE_LINK11" localSheetId="1">Environmental!$M$61</definedName>
    <definedName name="_xlnm.Print_Titles" localSheetId="1">Environmental!$1:$7</definedName>
    <definedName name="_xlnm.Print_Titles" localSheetId="3">Governance!$1:$7</definedName>
    <definedName name="_xlnm.Print_Titles" localSheetId="4">'P&amp;L by Country'!$1:$9</definedName>
    <definedName name="_xlnm.Print_Titles" localSheetId="5">SDG!$7:$7</definedName>
    <definedName name="_xlnm.Print_Titles" localSheetId="2">Social!$7:$7</definedName>
    <definedName name="_xlnm.Print_Titles" localSheetId="6">Stakeholders!$7:$7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6" i="36" l="1"/>
  <c r="G57" i="36"/>
  <c r="L56" i="36"/>
  <c r="G55" i="36"/>
  <c r="L11" i="36" l="1"/>
  <c r="G43" i="36" l="1"/>
  <c r="G50" i="36" s="1"/>
  <c r="I65" i="35" l="1"/>
  <c r="H11" i="36" l="1"/>
  <c r="I11" i="36"/>
  <c r="H14" i="36"/>
  <c r="I14" i="36"/>
  <c r="H21" i="36"/>
  <c r="I21" i="36"/>
  <c r="H26" i="36"/>
  <c r="I26" i="36"/>
  <c r="H34" i="36"/>
  <c r="I34" i="36"/>
  <c r="H38" i="36"/>
  <c r="I38" i="36"/>
  <c r="H40" i="36"/>
  <c r="I40" i="36"/>
  <c r="H42" i="36"/>
  <c r="I42" i="36"/>
  <c r="H50" i="36"/>
  <c r="I50" i="36"/>
  <c r="H55" i="36"/>
  <c r="I55" i="36"/>
  <c r="H67" i="36"/>
  <c r="I67" i="36"/>
  <c r="I68" i="36" s="1"/>
  <c r="H68" i="36"/>
  <c r="H81" i="36"/>
  <c r="I81" i="36"/>
  <c r="I10" i="35" l="1"/>
  <c r="H65" i="35" l="1"/>
  <c r="G65" i="35"/>
  <c r="F65" i="35"/>
  <c r="H62" i="35"/>
  <c r="J419" i="28"/>
  <c r="I419" i="28"/>
  <c r="H419" i="28"/>
  <c r="G419" i="28"/>
  <c r="J416" i="28"/>
  <c r="I416" i="28"/>
  <c r="H416" i="28"/>
  <c r="G416" i="28"/>
  <c r="J415" i="28"/>
  <c r="I415" i="28"/>
  <c r="G415" i="28"/>
  <c r="I320" i="28"/>
  <c r="H320" i="28"/>
  <c r="G320" i="28"/>
  <c r="I319" i="28"/>
  <c r="H319" i="28"/>
  <c r="G319" i="28"/>
  <c r="I95" i="28"/>
  <c r="I93" i="28"/>
  <c r="I91" i="28"/>
  <c r="I89" i="28"/>
  <c r="I87" i="28"/>
  <c r="I85" i="28"/>
  <c r="I83" i="28"/>
  <c r="I81" i="28"/>
  <c r="I79" i="28"/>
  <c r="I77" i="28"/>
  <c r="I75" i="28"/>
  <c r="I73" i="28"/>
  <c r="I71" i="28"/>
  <c r="I69" i="28"/>
  <c r="I67" i="28"/>
  <c r="I65" i="28"/>
  <c r="I63" i="28"/>
  <c r="I61" i="28"/>
  <c r="I59" i="28"/>
  <c r="I57" i="28"/>
  <c r="I55" i="28"/>
  <c r="I53" i="28"/>
  <c r="I51" i="28"/>
  <c r="I49" i="28"/>
  <c r="I47" i="28"/>
  <c r="I45" i="28"/>
  <c r="I43" i="28"/>
  <c r="I41" i="28"/>
  <c r="I39" i="28"/>
  <c r="I37" i="28"/>
  <c r="I35" i="28"/>
  <c r="I33" i="28"/>
  <c r="I31" i="28"/>
  <c r="I29" i="28"/>
  <c r="I27" i="28"/>
  <c r="I22" i="28"/>
  <c r="H22" i="28"/>
  <c r="G22" i="28"/>
  <c r="L86" i="36"/>
  <c r="K86" i="36"/>
  <c r="L81" i="36"/>
  <c r="K81" i="36"/>
  <c r="J81" i="36"/>
  <c r="G81" i="36"/>
  <c r="L67" i="36"/>
  <c r="K67" i="36"/>
  <c r="K68" i="36" s="1"/>
  <c r="J67" i="36"/>
  <c r="J68" i="36" s="1"/>
  <c r="G67" i="36"/>
  <c r="G68" i="36" s="1"/>
  <c r="L63" i="36"/>
  <c r="L55" i="36"/>
  <c r="K55" i="36"/>
  <c r="J55" i="36"/>
  <c r="G51" i="36"/>
  <c r="L50" i="36"/>
  <c r="K50" i="36"/>
  <c r="G40" i="36"/>
  <c r="L38" i="36"/>
  <c r="K38" i="36"/>
  <c r="K42" i="36" s="1"/>
  <c r="J38" i="36"/>
  <c r="J40" i="36" s="1"/>
  <c r="G38" i="36"/>
  <c r="L34" i="36"/>
  <c r="K34" i="36"/>
  <c r="J34" i="36"/>
  <c r="G34" i="36"/>
  <c r="L26" i="36"/>
  <c r="K26" i="36"/>
  <c r="J26" i="36"/>
  <c r="G26" i="36"/>
  <c r="L21" i="36"/>
  <c r="J21" i="36"/>
  <c r="G21" i="36"/>
  <c r="K20" i="36"/>
  <c r="K21" i="36" s="1"/>
  <c r="L14" i="36"/>
  <c r="K14" i="36"/>
  <c r="J14" i="36"/>
  <c r="G14" i="36"/>
  <c r="K11" i="36"/>
  <c r="J11" i="36"/>
  <c r="G11" i="36"/>
  <c r="H415" i="28" l="1"/>
  <c r="K56" i="36"/>
  <c r="L68" i="36"/>
  <c r="L42" i="36"/>
  <c r="L41" i="36"/>
  <c r="L40" i="36"/>
  <c r="K40" i="36"/>
  <c r="G42" i="36"/>
  <c r="H41" i="36"/>
  <c r="I41" i="36"/>
  <c r="K41" i="36"/>
  <c r="J42" i="36"/>
</calcChain>
</file>

<file path=xl/sharedStrings.xml><?xml version="1.0" encoding="utf-8"?>
<sst xmlns="http://schemas.openxmlformats.org/spreadsheetml/2006/main" count="1724" uniqueCount="714">
  <si>
    <t>m³</t>
  </si>
  <si>
    <t>%</t>
  </si>
  <si>
    <t>GJ</t>
  </si>
  <si>
    <t>número</t>
  </si>
  <si>
    <t>NPS (base 100)</t>
  </si>
  <si>
    <t>Total</t>
  </si>
  <si>
    <t>18 a 22</t>
  </si>
  <si>
    <t>23 a 26</t>
  </si>
  <si>
    <t>27 a 32</t>
  </si>
  <si>
    <t>33 a 39</t>
  </si>
  <si>
    <t>40 a 49</t>
  </si>
  <si>
    <t>50 a 64</t>
  </si>
  <si>
    <t>GRI 2-7</t>
  </si>
  <si>
    <t>GRI 2-8</t>
  </si>
  <si>
    <t>GRI 401-1</t>
  </si>
  <si>
    <t>GRI 405-2</t>
  </si>
  <si>
    <t>GRI 404-1</t>
  </si>
  <si>
    <t>GRI 405-1</t>
  </si>
  <si>
    <t>GRI 203-2</t>
  </si>
  <si>
    <t>SASB FN-AC-270a.1, FN-CF-270a.4, FN-IN-270a.2</t>
  </si>
  <si>
    <t>GRI 308-1 e 414-1</t>
  </si>
  <si>
    <t>GRI 204-1</t>
  </si>
  <si>
    <t>GRI 308-2</t>
  </si>
  <si>
    <t>GRI 414-2</t>
  </si>
  <si>
    <t>GRI 201-1 | SASB FN-CF-270a.1</t>
  </si>
  <si>
    <t>GRI 2-28</t>
  </si>
  <si>
    <t>GRI 305-1</t>
  </si>
  <si>
    <t>GRI 305-2</t>
  </si>
  <si>
    <t>GRI 305-3</t>
  </si>
  <si>
    <t>GRI 305-5</t>
  </si>
  <si>
    <t>GRI 303-3, 303-5</t>
  </si>
  <si>
    <t>GRI 303-3</t>
  </si>
  <si>
    <t>GRI 302-1</t>
  </si>
  <si>
    <t>SASB FN-AC-000.B</t>
  </si>
  <si>
    <t>GRI 3-3</t>
  </si>
  <si>
    <t>GRI 305-4</t>
  </si>
  <si>
    <t>GJ/R$ MM</t>
  </si>
  <si>
    <t>GRI 306-4, 306-5  </t>
  </si>
  <si>
    <t>GJ/FTE</t>
  </si>
  <si>
    <t>Solar</t>
  </si>
  <si>
    <t>I-REC</t>
  </si>
  <si>
    <t>Nuclear</t>
  </si>
  <si>
    <t>GRI 302-3</t>
  </si>
  <si>
    <t>GRI 302-2</t>
  </si>
  <si>
    <t>tCO₂e</t>
  </si>
  <si>
    <t>t</t>
  </si>
  <si>
    <t>ND</t>
  </si>
  <si>
    <t>NPS</t>
  </si>
  <si>
    <t>GRI 418-1 
SASB FN-CF-220a.1; FN-CB-230a.1, FN-CF-230a.1</t>
  </si>
  <si>
    <t>Fundação Bradesco</t>
  </si>
  <si>
    <t>GRI 407-1</t>
  </si>
  <si>
    <t>GRI 408-1</t>
  </si>
  <si>
    <t>GRI 409-1</t>
  </si>
  <si>
    <r>
      <rPr>
        <b/>
        <sz val="10"/>
        <color rgb="FFC00000"/>
        <rFont val="Bradesco Sans"/>
        <scheme val="major"/>
      </rPr>
      <t xml:space="preserve">Measuring Stakeholder Capitalism </t>
    </r>
    <r>
      <rPr>
        <sz val="10"/>
        <color rgb="FFC00000"/>
        <rFont val="Bradesco Sans"/>
        <scheme val="major"/>
      </rPr>
      <t xml:space="preserve">
Towards Common Metrics and Consistent Reporting of Sustainable Value Creation</t>
    </r>
  </si>
  <si>
    <t>NA</t>
  </si>
  <si>
    <t>DJSI 3.3.1</t>
  </si>
  <si>
    <t>GRI 2-21</t>
  </si>
  <si>
    <t>GRI 301-3, 301-2</t>
  </si>
  <si>
    <t>PVC</t>
  </si>
  <si>
    <t>Metal</t>
  </si>
  <si>
    <t>GRI 401-3</t>
  </si>
  <si>
    <t xml:space="preserve">GRI 401-1
</t>
  </si>
  <si>
    <t>CID M, CID G e CID F</t>
  </si>
  <si>
    <t>CID S, CID M, 
CID F e CID G</t>
  </si>
  <si>
    <t>CID S, CID M, 
CID F e CID R</t>
  </si>
  <si>
    <t>GRI 2-19</t>
  </si>
  <si>
    <t>Compliance</t>
  </si>
  <si>
    <t>GRI 2-24</t>
  </si>
  <si>
    <t>GRI 2-7 | SASB FN-AC-330a.1, FN-IB-330a.1</t>
  </si>
  <si>
    <t>GRI 403-9</t>
  </si>
  <si>
    <t>GRI 403-10</t>
  </si>
  <si>
    <r>
      <t>tCO</t>
    </r>
    <r>
      <rPr>
        <vertAlign val="subscript"/>
        <sz val="10"/>
        <color theme="1" tint="0.249977111117893"/>
        <rFont val="Bradesco Sans"/>
      </rPr>
      <t>2</t>
    </r>
    <r>
      <rPr>
        <sz val="10"/>
        <color theme="1" tint="0.249977111117893"/>
        <rFont val="Bradesco Sans"/>
      </rPr>
      <t>e/R$ MM</t>
    </r>
  </si>
  <si>
    <r>
      <t>tCO</t>
    </r>
    <r>
      <rPr>
        <vertAlign val="subscript"/>
        <sz val="10"/>
        <color theme="1" tint="0.249977111117893"/>
        <rFont val="Bradesco Sans"/>
      </rPr>
      <t>2</t>
    </r>
    <r>
      <rPr>
        <sz val="10"/>
        <color theme="1" tint="0.249977111117893"/>
        <rFont val="Bradesco Sans"/>
      </rPr>
      <t>e/FTE</t>
    </r>
  </si>
  <si>
    <t>· GRI 2-12, 2-17, 2-29, 3-1, 3-2
· IR 4A</t>
  </si>
  <si>
    <t>· GRI 2-23, 2-26</t>
  </si>
  <si>
    <t xml:space="preserve">· IR 4D
· Embankment Project for Inclusive Capitalism (EPIC)
· Integrated Corporate Governance - World Economic Forum
</t>
  </si>
  <si>
    <t xml:space="preserve">· GRI 2-7, 2-9, 405-1
· SASB </t>
  </si>
  <si>
    <t xml:space="preserve">· GRI 405-2
 </t>
  </si>
  <si>
    <t>· GRI 2-21</t>
  </si>
  <si>
    <t>· GRI 407-1, 408-1, 409-1, 414-1, 414-2</t>
  </si>
  <si>
    <t>· GRI 403-6, 403-9, 403-10</t>
  </si>
  <si>
    <t>· GRI 404-1</t>
  </si>
  <si>
    <t>· GRI 401-1</t>
  </si>
  <si>
    <t>· GRI 201-1, 201-4</t>
  </si>
  <si>
    <t>· GRI 2-23
· IR 4A, 4C</t>
  </si>
  <si>
    <t>· GRI 2-9, 405-1a 
· IR 4B</t>
  </si>
  <si>
    <t xml:space="preserve">GRI 2-23, 2-24, 2-29, G4 FS1 </t>
  </si>
  <si>
    <t>GRI 2-26</t>
  </si>
  <si>
    <t>GRI 406-1</t>
  </si>
  <si>
    <t>GRI 405-1
SASB FN-AC-330a.1, 
FN-IB-330a.1</t>
  </si>
  <si>
    <t xml:space="preserve">GRI 405-1
SASB FN-AC-330a.1, 
FN-IB-330a.1
</t>
  </si>
  <si>
    <t>DJSI 3.3.4</t>
  </si>
  <si>
    <t>DJSI 3.3.8</t>
  </si>
  <si>
    <t>GRI FS11 | SASB FN-AC-410a.1</t>
  </si>
  <si>
    <t>GRI G4 FS6, FS7, FS8 | SASB FN-CB-240a.1</t>
  </si>
  <si>
    <t>ISE MNIfsCRP-b</t>
  </si>
  <si>
    <t>ISE MNIfsCRP-d</t>
  </si>
  <si>
    <t>GRI 2-23; G4 FS1</t>
  </si>
  <si>
    <t>-</t>
  </si>
  <si>
    <t>· GRI 205-3</t>
  </si>
  <si>
    <t>The information reported herein covers the period from January to December, 2023. To help create it, we adopted the standards of the Global Reporting Initiative (GRI) and the Integrated Reporting Guidelines of the Value Reporting Foundation (IIRC). We are also guided by global reporting guidelines, methodologies and frameworks such as: Sustainability Accounting Standards Board (SASB) and SASB Materiality Map; B3 Corporate Sustainability Index ISE (Brazilian Exchange &amp; OTC); Dow Jones Sustainability Index (DJSI); CDP Climate Guidance and Task Force on Climate related Financial Disclosures (TCFD). The data in this worksheet went through the limited assurance process of KPMG's independent auditors. 
To access the assurance letter, contact us by email: sustentabilidade@bradesco.com.br.</t>
  </si>
  <si>
    <t>Macrotheme</t>
  </si>
  <si>
    <t>Theme</t>
  </si>
  <si>
    <t>Indicator</t>
  </si>
  <si>
    <t>Unit</t>
  </si>
  <si>
    <t>Metric</t>
  </si>
  <si>
    <t>Eco-efficiency</t>
  </si>
  <si>
    <t>NA = not available</t>
  </si>
  <si>
    <t>NAP = not applicable</t>
  </si>
  <si>
    <t>Note: Bradesco's performance in 2019 is available only in the Environmental indicators spreadsheet, as this is the base year for the goals established by the Eco-efficiency Master Plan.</t>
  </si>
  <si>
    <t>¹ GHG Protocol Brazil: https://eaesp.fgv.br/centros/centro-estudos-sustentabilidade/projetos/programa-brasileiro-ghg-protocol. Calculation tool: https://eaesp.fgv.br/sites/eaesp.fgv.br/files/u1087/ferramenta_ghg_protocol_v2025.0.1.xlsx</t>
  </si>
  <si>
    <t>Operational Emissions</t>
  </si>
  <si>
    <t>Scope 1</t>
  </si>
  <si>
    <t>Scope 2</t>
  </si>
  <si>
    <t>Scope 3</t>
  </si>
  <si>
    <t>Emissions intensity</t>
  </si>
  <si>
    <t>Indicator by revenue</t>
  </si>
  <si>
    <t>Indicator by net income</t>
  </si>
  <si>
    <t xml:space="preserve">Indicator per capita </t>
  </si>
  <si>
    <t>Indicator per capita (FTE)</t>
  </si>
  <si>
    <t>Power, heat or steam generation</t>
  </si>
  <si>
    <t>Transportation of materials, products, waste, employees and passengers</t>
  </si>
  <si>
    <t>Fugitive emissions</t>
  </si>
  <si>
    <t>Total gross emissions</t>
  </si>
  <si>
    <t>Total biogenic emissions</t>
  </si>
  <si>
    <t>Power Acquisition - Location based</t>
  </si>
  <si>
    <t>Power Acquisition - Market based</t>
  </si>
  <si>
    <t>Upstream transportation and distribution</t>
  </si>
  <si>
    <t>Waste generated in operations</t>
  </si>
  <si>
    <t>Business travel</t>
  </si>
  <si>
    <t>Employee commuting</t>
  </si>
  <si>
    <t>Transportation and distribution (outsourced fleet – upstream)</t>
  </si>
  <si>
    <t>Reduction of emission as a direct result of initiatives</t>
  </si>
  <si>
    <t xml:space="preserve">Scope 1 </t>
  </si>
  <si>
    <t>Total reduction</t>
  </si>
  <si>
    <t>Water management</t>
  </si>
  <si>
    <t>Water consumed</t>
  </si>
  <si>
    <t>Underground water</t>
  </si>
  <si>
    <t>Rainwater</t>
  </si>
  <si>
    <t>Concessionaries</t>
  </si>
  <si>
    <t>Total new water</t>
  </si>
  <si>
    <t>Recycled water (STS)</t>
  </si>
  <si>
    <t>Total consumed water</t>
  </si>
  <si>
    <t>Consumption reduction</t>
  </si>
  <si>
    <t>Discharged water</t>
  </si>
  <si>
    <t>Total discharged water</t>
  </si>
  <si>
    <t>Energy management</t>
  </si>
  <si>
    <t>Energy consumed - stationary</t>
  </si>
  <si>
    <t>National Interconnected System (SIN)</t>
  </si>
  <si>
    <t>Wind</t>
  </si>
  <si>
    <t>Hydroelectric</t>
  </si>
  <si>
    <t>Distributed generation (solar panels)</t>
  </si>
  <si>
    <t>Free contract market</t>
  </si>
  <si>
    <t>Total Renewable</t>
  </si>
  <si>
    <t>Thermal</t>
  </si>
  <si>
    <t>Generators (diesel)</t>
  </si>
  <si>
    <t>Total Non-Renewable</t>
  </si>
  <si>
    <t>Total Stationary Energy Consumed</t>
  </si>
  <si>
    <t>Renewable energy</t>
  </si>
  <si>
    <t>renewable energy consumed in the facilities</t>
  </si>
  <si>
    <t>Energy intensity</t>
  </si>
  <si>
    <t>Energy consumed - mobile</t>
  </si>
  <si>
    <t>Own vehicle fleet – ethanol</t>
  </si>
  <si>
    <t>Own vehicle fleet – gasoline</t>
  </si>
  <si>
    <t>Own vehicle fleet – diesel</t>
  </si>
  <si>
    <t>Own air fleet – jet kerosene</t>
  </si>
  <si>
    <t>Total Mobile Energy Consumed</t>
  </si>
  <si>
    <t>Cash-in-Transit (CIT) transportation</t>
  </si>
  <si>
    <t>Assistance transportation</t>
  </si>
  <si>
    <t>Packaging transport</t>
  </si>
  <si>
    <t>Freight transport</t>
  </si>
  <si>
    <t>Document transport</t>
  </si>
  <si>
    <t>Correspondence transportation</t>
  </si>
  <si>
    <t>Air travel</t>
  </si>
  <si>
    <t>Km reimbursement</t>
  </si>
  <si>
    <t>Taxi</t>
  </si>
  <si>
    <t>Charter</t>
  </si>
  <si>
    <t>Work from home</t>
  </si>
  <si>
    <t>Total energy consumption outside of the organization</t>
  </si>
  <si>
    <t>Waste management</t>
  </si>
  <si>
    <t>Total non-hazardous waste generated, by destination</t>
  </si>
  <si>
    <t>Recycling</t>
  </si>
  <si>
    <t>Composting</t>
  </si>
  <si>
    <t>WDF - energy recovery</t>
  </si>
  <si>
    <t>Landfill</t>
  </si>
  <si>
    <t>Total waste generated</t>
  </si>
  <si>
    <t>Material management</t>
  </si>
  <si>
    <t>Material - renewable</t>
  </si>
  <si>
    <t>Paper</t>
  </si>
  <si>
    <t>Certified wood</t>
  </si>
  <si>
    <t>Material - non-renewable</t>
  </si>
  <si>
    <t>Recycled material</t>
  </si>
  <si>
    <t>Plastic (cards production)</t>
  </si>
  <si>
    <r>
      <t>tCO</t>
    </r>
    <r>
      <rPr>
        <vertAlign val="subscript"/>
        <sz val="10"/>
        <color theme="1" tint="0.249977111117893"/>
        <rFont val="Bradesco Sans"/>
      </rPr>
      <t>2</t>
    </r>
    <r>
      <rPr>
        <sz val="10"/>
        <color theme="1" tint="0.249977111117893"/>
        <rFont val="Bradesco Sans"/>
      </rPr>
      <t>e/employee</t>
    </r>
  </si>
  <si>
    <t>GJ/employee</t>
  </si>
  <si>
    <t>Brazilian GHG Protocol Program. 
2024 emission factors, available in the tool provided by the Program¹.</t>
  </si>
  <si>
    <t>Brazilian GHG Protocol Program. 
National Interconnected System (SIN) emission factor: 0.0545tCO2/MWh</t>
  </si>
  <si>
    <t>BRGAAP revenue (financial intermediation revenue + fees and commission income + retained premiums from insurance, pension and capitalization plans + results from interests in associates and shared control + other operating revenues)</t>
  </si>
  <si>
    <t>Scope 1 – Optimization in the reporting of generator fuel supply data.
Scope 3 – Optimization of on-demand motorcycle service operations and logistics for packaging transport routes; implementation of a transport management system and inclusion of emission clauses and reduction actions for suppliers; reduction in the use of armored vehicles at empty branches and expansion of the zero-landfill initiative.</t>
  </si>
  <si>
    <t>Information is collected through water meters for wells, the wastewater treatment plant (WWTP), and rainwater. In the case of water purchased from utility companies, consumption data is obtained from invoices recorded in a systematized tool. In 2021, 2023, and 2024, due to financial constraints, rainwater was not utilized. In 2024, we changed the service provider responsible for maintaining the WWTP, which allowed for more accurate tracking of reused water consumption data.</t>
  </si>
  <si>
    <t>In relation to the base year (2019), considering the consumption of new water.</t>
  </si>
  <si>
    <t>Considers new water consumed, subtracting reused water</t>
  </si>
  <si>
    <t>For energy purchased from utility companies, consumption data is obtained from invoices recorded in a systematized tool. For invoices that are not available, consumption is estimated using artificial intelligence, based on historical consumption averages or by referencing branches of similar size.
Due to the strategy of consuming energy exclusively from renewable sources, we disclose energy acquired from sources outside the National Interconnected System (SIN) and/or according to the generation associated with the acquired I-RECs. Generator activation occurs only in contingency situations, representing 0.76% of the observed consumption.</t>
  </si>
  <si>
    <t>BRGAAP revenue (financial intermediation revenue + service provision revenue + retained premiums from insurance, pension and capitalization plans + results from interests in associates and shared control + other operating revenues)</t>
  </si>
  <si>
    <t>Use of the Brazilian GHG Protocol Program tool for converting liters of fuel to the corresponding calorific value in GJ.</t>
  </si>
  <si>
    <t>Common and recyclable waste from administrative centers is weighed and reported in a systematized tool. 
Technological waste is sent for decharacterization and disposal, and the quantity is reported through a Waste Disposal Certificate. 
Waste generated by the branch network is estimated based on the weight-to-employee ratio, using the weighing carried out in branches located in administrative buildings.</t>
  </si>
  <si>
    <t>Prices include office materials, such as printing paper, forms, envelopes, reels, pencils, among others (online supply system); plastic and metal for card production (database of produced cards).</t>
  </si>
  <si>
    <t>Criteria</t>
  </si>
  <si>
    <t>Justification</t>
  </si>
  <si>
    <t>Clients</t>
  </si>
  <si>
    <t>Total clients</t>
  </si>
  <si>
    <t>Number of clients</t>
  </si>
  <si>
    <t>million</t>
  </si>
  <si>
    <t>Customer View by Taxpayer Identification Number (no overlapping)</t>
  </si>
  <si>
    <t>Analysis of the entire consolidated position of active account holders and all other companies in the conglomerate.</t>
  </si>
  <si>
    <t>Client satisfaction</t>
  </si>
  <si>
    <t>NAP</t>
  </si>
  <si>
    <t>NPS Natural person</t>
  </si>
  <si>
    <t xml:space="preserve">Calculation using a 'base 100' approach, where NPS 2022 = 100, applying the growth proportions of 2023 and 2024 to this base. </t>
  </si>
  <si>
    <t>Although there are historical records prior to 2022, we decided to establish that year as the baseline in order to better reflect the Bank’s current growth trajectory.</t>
  </si>
  <si>
    <t>Complaint mechanism - Bradesco Organization</t>
  </si>
  <si>
    <t>0800 Ombudsman</t>
  </si>
  <si>
    <t>Consumer Protection Institute (Procon)</t>
  </si>
  <si>
    <t>Central Bank of Brazil (BCB)</t>
  </si>
  <si>
    <t>Superintendence of Private Insurance (Susep)</t>
  </si>
  <si>
    <t>National Regulatory Agency for Private Health Insurance and Plans (ANS)</t>
  </si>
  <si>
    <t>Letter / Press</t>
  </si>
  <si>
    <t>Resolution Effectiveness</t>
  </si>
  <si>
    <t>total complaints identified</t>
  </si>
  <si>
    <t>number</t>
  </si>
  <si>
    <t>total complaints addressed and solved</t>
  </si>
  <si>
    <t>Total complaints submitted in formal consumer protection forums</t>
  </si>
  <si>
    <t xml:space="preserve">total complaints received, solved within five working days </t>
  </si>
  <si>
    <t>To get the Organization's percentage of service within 5 days,we considered the total number of complaints from each ombudsman (Banco Bradesco and Grupo Bradesco Seguros) versus the percentage of service within this period.</t>
  </si>
  <si>
    <t>Database of complaints received by the Organization through all channels available to both clients and non-clients: branches, telephone banking, customer service – first instance, Central Banking of Brazil (BCB), Brazilian Securities and Exchange Commission (CVM), letters, media, ombudsman, Consumer Protection and Defense Foundation (PROCON),  public defender's office, government website (consumidor.gov.br) and independent websites (as Reclame Aqui - "complain here") for clients complaints.</t>
  </si>
  <si>
    <t>People</t>
  </si>
  <si>
    <t>Employee profile in Brazil</t>
  </si>
  <si>
    <t>Employee in Brazil</t>
  </si>
  <si>
    <t>Total employee</t>
  </si>
  <si>
    <t>Employee by region</t>
  </si>
  <si>
    <t>North</t>
  </si>
  <si>
    <t>Northeast</t>
  </si>
  <si>
    <t>Central-west</t>
  </si>
  <si>
    <t>Southeast</t>
  </si>
  <si>
    <t>South</t>
  </si>
  <si>
    <t>Full-time employee, by region</t>
  </si>
  <si>
    <t>Part-time employee, by region</t>
  </si>
  <si>
    <t>Permanent employee, by region</t>
  </si>
  <si>
    <t>Temporary employee, by region</t>
  </si>
  <si>
    <t>Employee by gender</t>
  </si>
  <si>
    <t>Women</t>
  </si>
  <si>
    <t>Men</t>
  </si>
  <si>
    <t>Full-time employee, by gender</t>
  </si>
  <si>
    <t>Part-time employee, by gender</t>
  </si>
  <si>
    <t>Permanent employee, by gender</t>
  </si>
  <si>
    <t>Temporary employee, by gender</t>
  </si>
  <si>
    <t>The numbers include employees, apprentices, interns and statutory employees of the Bank and its Related Companies, including employees of Bradesco Asset (AC) and Bradesco BBI (IB).
They do not include overseas employees, expatriates or disability retirees.</t>
  </si>
  <si>
    <t>The numbers include employees, apprentices, interns and statutory employees of the Bank and its Related Companies.
They do not include overseas employees, expatriates or disability retirees.</t>
  </si>
  <si>
    <t>The numbers include apprentices from the Bank and Related Companies.
They do not include statutory employees, employees (Brazil and overseas), expatriates, disability retirees and interns.</t>
  </si>
  <si>
    <t>The numbers include employees and apprentices with working hours equivalent to 180 hours per month at the Bank and Related Companies.
They do not include overseas employees, interns, statutory employees, disability retirees and expatriates.</t>
  </si>
  <si>
    <t>The numbers include employees of the Bank and Related Companies.
They do not include statutory employees, overseas employees, expatriates, disability retirees, apprentices and interns.</t>
  </si>
  <si>
    <t>The numbers include employees with working hours equivalent to 220 hours per month at the Bank and Related Companies.
They do not include statutory employees, overseas employees, expatriates, disability retirees, apprentices and interns.</t>
  </si>
  <si>
    <t>The numbers include employees and apprentices of the Bank and Related Companies. They do not include statutory employees, overseas employees, expatriates, disability retirees and interns.</t>
  </si>
  <si>
    <t>The numbers include employees and apprendices with working hours equivalent to 180 hours per month at the Bank and Related Companies. They do not include statutory employees, overseas employees, expatriates, disability retirees and interns.</t>
  </si>
  <si>
    <t>The numbers include employees with working hours equivalent to 220 hours per month at the Bank and Related Companies. They do not include statutory employees, overseas employees, expatriates, disability retirees, apprentices and interns.</t>
  </si>
  <si>
    <t>The numbers include employees, apprentices, interns and statutory employees of the Bank and its Related Companies.
They do not include overseas employees, expatriates or disability retirees.
The term "Black" includes black and brown professionals.</t>
  </si>
  <si>
    <t>Women by professional category</t>
  </si>
  <si>
    <t>Board of Executive Officers + Board of Directors</t>
  </si>
  <si>
    <t>Superintendence</t>
  </si>
  <si>
    <t>Management</t>
  </si>
  <si>
    <t>Coordination / Supervision</t>
  </si>
  <si>
    <t>Administrative</t>
  </si>
  <si>
    <t>Operational</t>
  </si>
  <si>
    <t>Apprenticeship</t>
  </si>
  <si>
    <t>Internship</t>
  </si>
  <si>
    <t>Employee by age group</t>
  </si>
  <si>
    <t>Under 30 years old</t>
  </si>
  <si>
    <t>Between 30 and 50 years old</t>
  </si>
  <si>
    <t>Over 50 years old</t>
  </si>
  <si>
    <t>Employee by color/ethnicity</t>
  </si>
  <si>
    <t>White</t>
  </si>
  <si>
    <t>Black</t>
  </si>
  <si>
    <t>Asian</t>
  </si>
  <si>
    <t>Indigenous</t>
  </si>
  <si>
    <t>Not declared</t>
  </si>
  <si>
    <t>Black, by professional category</t>
  </si>
  <si>
    <t>Indigenous, by professional category</t>
  </si>
  <si>
    <t>Asian, by professional category</t>
  </si>
  <si>
    <t>PWD - people with disabilities</t>
  </si>
  <si>
    <t>Total employee with disabilities</t>
  </si>
  <si>
    <t>Employee with disabilities, by professional category</t>
  </si>
  <si>
    <t>The numbers include all service providers, in the "non-employee" system (Techsocial). Examples: lawyers, architects, consultants, engineers, cleaning and maintenance professionals, doctors, security guards, among others.</t>
  </si>
  <si>
    <t>The numbers include all interns (bank and Related Companies)</t>
  </si>
  <si>
    <t>In 2023, there was a change in the basis used for surveying the number of these professionals.</t>
  </si>
  <si>
    <t>Hiring of employees and apprentices, within the Bank and its Related Companies.
Does not include statutory employees, overseas employees or interns.
The denominator considered is the total workforce as of December 2024.</t>
  </si>
  <si>
    <t>Employee with disabilities, by gender</t>
  </si>
  <si>
    <t>Employee with disabilities, by region</t>
  </si>
  <si>
    <t>Workers who are not employee</t>
  </si>
  <si>
    <t>Third-party professionals providing services for the Organization - associates</t>
  </si>
  <si>
    <t>Interns</t>
  </si>
  <si>
    <t>Hiring</t>
  </si>
  <si>
    <t>Hiring by gender</t>
  </si>
  <si>
    <t>Hiring by color / ethnicity</t>
  </si>
  <si>
    <t>Hiring by region</t>
  </si>
  <si>
    <t>Hiring by age group</t>
  </si>
  <si>
    <t>Hiring by professional category</t>
  </si>
  <si>
    <t>Coordination/Supervision</t>
  </si>
  <si>
    <t>Internal movements</t>
  </si>
  <si>
    <t>Internal movements by gender</t>
  </si>
  <si>
    <t>Internal movements by age color</t>
  </si>
  <si>
    <t>Internal movements by color / ethnicity</t>
  </si>
  <si>
    <t>Internal movements by  professional category</t>
  </si>
  <si>
    <t>Terminations</t>
  </si>
  <si>
    <t>Employees who left the organization, by gender</t>
  </si>
  <si>
    <t>Employees who left the organization, by color / ethnicity</t>
  </si>
  <si>
    <t>Employees who left the organization, by region</t>
  </si>
  <si>
    <t>Employees who left the organization, by age group</t>
  </si>
  <si>
    <t>Employees who left the organization, by professional category</t>
  </si>
  <si>
    <t>Termination of employees and apprentices (Bank and Related Companies)
Numbers do not include statutory employees, foreign employees and interns.</t>
  </si>
  <si>
    <t>Turnover</t>
  </si>
  <si>
    <t>Voluntary</t>
  </si>
  <si>
    <t>Turnover by gender</t>
  </si>
  <si>
    <t>Voluntary turnover by gender</t>
  </si>
  <si>
    <t>Turnover by color / ethnicity</t>
  </si>
  <si>
    <t>Voluntary turnover by color / ethnicity</t>
  </si>
  <si>
    <t>Turnover by age group</t>
  </si>
  <si>
    <t>Voluntary turnover by age group</t>
  </si>
  <si>
    <t>Turnover by region</t>
  </si>
  <si>
    <t>Turnover by functional category</t>
  </si>
  <si>
    <t>Voluntary turnover by functional category</t>
  </si>
  <si>
    <t>Average between hirings and terminations, divided by the total number of employees at the end of the period</t>
  </si>
  <si>
    <t>Voluntary terminations divided by the total number of employees at the end of the period</t>
  </si>
  <si>
    <t>All employees have the right to parental leave. The number considers employees and apprentices of the Bank and related companies. Does not include statutory employees, foreign employees and interns.</t>
  </si>
  <si>
    <t>Employees and apprentices (bank and Related Companies)
Numbers do not include statutory employees, foreign employees and interns.</t>
  </si>
  <si>
    <t>Total employees who returned to work after leave divided by total employees expected to return, multiplied by 100</t>
  </si>
  <si>
    <t>Total employees who remained with the Organization 12 months after returning from leave divided by the total employees who returned from leave in the previous reporting period, multiplied by 100</t>
  </si>
  <si>
    <t>Numbers consider the days of absence of employees and apprentices (bank and related), minus vacations, divided by the average number of employees in the year, multiplied by 330 working days</t>
  </si>
  <si>
    <t>Average hours of online and in-person training</t>
  </si>
  <si>
    <t>Total and percentage of employees, apprentices, interns and statutory employees trained</t>
  </si>
  <si>
    <t xml:space="preserve">Total of surveys completed divided by the total of surveys submitted¹ </t>
  </si>
  <si>
    <t>Evaluations submitted per active employee at cycle end.²</t>
  </si>
  <si>
    <t>Average remuneration of men in each group divided by the average remuneration of women in each group. 
For the group "Directors + Board of Directors", the average annual fees and the average of total compensation are considered. 
For the other groups, the average base salary and salary plus other financial incentives are considered, as required by the indicator. 
Employees, apprentices and interns from all companies are considered. It does not include employees from abroad, expatriates and disability retirees.</t>
  </si>
  <si>
    <t>Maternity/Paternity leav</t>
  </si>
  <si>
    <t>Total employees who were entitled to maternity/ paternity leave</t>
  </si>
  <si>
    <t>Total employees who took maternity/paternity leave in thecurrent year</t>
  </si>
  <si>
    <t>Total employees who took maternity/paternity leave in the current year, and whose leave ends in the current year</t>
  </si>
  <si>
    <t>Total employees who took maternity/paternity leave in the current year, and whose leave ends in the following year</t>
  </si>
  <si>
    <t>Total employees expected to return in the current year</t>
  </si>
  <si>
    <t>Total employees who returned to work in the reporting period after the end of maternity/ paternity leave</t>
  </si>
  <si>
    <t>Total employees who did NOT return to work in the reporting period after the end of maternity/paternity leave</t>
  </si>
  <si>
    <t>Total employees who returned to work after maternity/paternity leave and still were employed 12 months after returning to work</t>
  </si>
  <si>
    <t>Return rate</t>
  </si>
  <si>
    <t>Retention rate</t>
  </si>
  <si>
    <t>Absenteeism</t>
  </si>
  <si>
    <t>Absenteeism rate</t>
  </si>
  <si>
    <t>Average hours of training by professional category</t>
  </si>
  <si>
    <t>Average hours of training by gender</t>
  </si>
  <si>
    <t>Average hours of training by age group</t>
  </si>
  <si>
    <t>Average hours of training by color / ethnicity</t>
  </si>
  <si>
    <t>Average hours of training by management level</t>
  </si>
  <si>
    <t>Senior management</t>
  </si>
  <si>
    <t>Middle management</t>
  </si>
  <si>
    <t>Junior management</t>
  </si>
  <si>
    <t>Number and percentage of trained employees</t>
  </si>
  <si>
    <t>Ethics</t>
  </si>
  <si>
    <t>Corruption prevention</t>
  </si>
  <si>
    <t>Relationship with clients and
users</t>
  </si>
  <si>
    <t>Money laundering prevention</t>
  </si>
  <si>
    <t>Harassment</t>
  </si>
  <si>
    <t>Diversity and Human Rights</t>
  </si>
  <si>
    <t>Information Security</t>
  </si>
  <si>
    <t>Occupational health and safety</t>
  </si>
  <si>
    <t>Risk</t>
  </si>
  <si>
    <t>Training</t>
  </si>
  <si>
    <t>Performance evaluation</t>
  </si>
  <si>
    <t>Competency assessment</t>
  </si>
  <si>
    <t>Performance assessment</t>
  </si>
  <si>
    <t>Eligible employees</t>
  </si>
  <si>
    <t>rate</t>
  </si>
  <si>
    <t>Board of Executive Officers + Board of Directors
(base salary + other financial incentives)</t>
  </si>
  <si>
    <t>Superintendence
(base salary + other financial incentives)</t>
  </si>
  <si>
    <t>Management
(base salary + other financial incentives)</t>
  </si>
  <si>
    <t>Ratio of base salary between women and men</t>
  </si>
  <si>
    <t>Satisfaction and engagement</t>
  </si>
  <si>
    <t>by gender</t>
  </si>
  <si>
    <t>by age group</t>
  </si>
  <si>
    <t>by leadership position</t>
  </si>
  <si>
    <t>Leaders</t>
  </si>
  <si>
    <t>Non leaders</t>
  </si>
  <si>
    <t>The survey was available to all Bank and Affiliate employees. Favorability percentage.</t>
  </si>
  <si>
    <t>Employee and apprentice movements across the Bank and its Related Companies throughout the year</t>
  </si>
  <si>
    <t>Accidents at work</t>
  </si>
  <si>
    <t>Number of worked hours (million)</t>
  </si>
  <si>
    <t>Deaths resulting from accidents at work</t>
  </si>
  <si>
    <t>index</t>
  </si>
  <si>
    <t>Accidents at work with serious consequences (except deaths)</t>
  </si>
  <si>
    <t>Mandatory reporting accidents at work</t>
  </si>
  <si>
    <t>Main types of accidents at work</t>
  </si>
  <si>
    <t>Typical - occurs during the exercise of work, causing bodily injury; and
Commute - occurs when the employee commutes to work</t>
  </si>
  <si>
    <t>Typical work or commuting accidents that lead to death</t>
  </si>
  <si>
    <t>Any work accident in which the employee is removed due to inability to work for a day or more must be reported to social security, via e-social, with the opening of a CAT (acronym for "Comunicação de Acidente de Trabalho" - Work Accident Report).</t>
  </si>
  <si>
    <t>Occupational disease</t>
  </si>
  <si>
    <t>Deaths due to occupational diseases</t>
  </si>
  <si>
    <t>Mandatory reporting occupational diseases</t>
  </si>
  <si>
    <t>Main types of occupational diseases</t>
  </si>
  <si>
    <t>text</t>
  </si>
  <si>
    <t>Main cases of occupational diseases, according to the ICD</t>
  </si>
  <si>
    <t>Identified cases of disease related to professional activity - cross between ICD (International  Classification of Diseases) and CNAE (National Classification of Economic Activities), according to the classification of the NTEP (Social Security Epidemiological Technical Nexus), and notified with the issuance of CAT due to occupational disease.</t>
  </si>
  <si>
    <t>Private social investment</t>
  </si>
  <si>
    <t>Community</t>
  </si>
  <si>
    <t>Total social and environmental investment</t>
  </si>
  <si>
    <t>R$ thousand</t>
  </si>
  <si>
    <t>own resources</t>
  </si>
  <si>
    <t>social donations</t>
  </si>
  <si>
    <t>sponsorships</t>
  </si>
  <si>
    <t>incentive laws</t>
  </si>
  <si>
    <t>Rouanet (culture)</t>
  </si>
  <si>
    <t>Sports</t>
  </si>
  <si>
    <t>Child and Adolescent Statute</t>
  </si>
  <si>
    <t>Pronon and Pronas</t>
  </si>
  <si>
    <t>Elderly</t>
  </si>
  <si>
    <t>Total donations and sponsorships made possible by own resources</t>
  </si>
  <si>
    <t>Total donations and sponsorships encouraged (Incentive Laws)</t>
  </si>
  <si>
    <t>Total amount invested by Fundação Bradesco to develop activities</t>
  </si>
  <si>
    <t>Historically, we used to consider the amounts invested by Fundação Bradesco. However, in pursuit of greater transparency and clarity, starting this year we have begun reporting them separately. GRI 2-4</t>
  </si>
  <si>
    <t>Volunteering³</t>
  </si>
  <si>
    <t>actions performed</t>
  </si>
  <si>
    <t>volunteers</t>
  </si>
  <si>
    <t>dedicated hours</t>
  </si>
  <si>
    <t xml:space="preserve">benefited people </t>
  </si>
  <si>
    <t>NA = Not available</t>
  </si>
  <si>
    <t>¹ Includes bank and Related Companies employees. Does not include statutory employees, expatriates, apprentices, interns or employees on leave in the period</t>
  </si>
  <si>
    <t>³ In 2020, volunteer actions were partially suspended due to the pandemic.</t>
  </si>
  <si>
    <t xml:space="preserve">² Does not include foundation employees, directors, expatriates, interns, disability retirees, released union leaders, employees on leave for more than 270 days in the period. </t>
  </si>
  <si>
    <t>Main financial data</t>
  </si>
  <si>
    <t>Recurring results</t>
  </si>
  <si>
    <t>Net interest income</t>
  </si>
  <si>
    <t>R$ billion</t>
  </si>
  <si>
    <t>Expanded ALL</t>
  </si>
  <si>
    <t>Gross income from financial intermediation</t>
  </si>
  <si>
    <t>Income from Insurance, Pension Plans and Capitalization Bonds</t>
  </si>
  <si>
    <t>Fee and commission income</t>
  </si>
  <si>
    <t>Personnel expenses</t>
  </si>
  <si>
    <t>Other administrative expenses</t>
  </si>
  <si>
    <t>Other operating income / (expenses)</t>
  </si>
  <si>
    <t>Tax expenses</t>
  </si>
  <si>
    <t>Equity in the earnings (losses) of unconsolidated and jointly controlled subsidiaries</t>
  </si>
  <si>
    <t>Recurring net income</t>
  </si>
  <si>
    <t>Other information</t>
  </si>
  <si>
    <t>Total Assets</t>
  </si>
  <si>
    <t>R$ trillion</t>
  </si>
  <si>
    <t>Expanded loan portfolio</t>
  </si>
  <si>
    <t>Added value</t>
  </si>
  <si>
    <t>economic value generated</t>
  </si>
  <si>
    <t>gross result from financial intermediation + revenue from service provision + other revenue</t>
  </si>
  <si>
    <t>R$ million</t>
  </si>
  <si>
    <t>economic value distributed</t>
  </si>
  <si>
    <t>labor compensation</t>
  </si>
  <si>
    <t>contribution to government</t>
  </si>
  <si>
    <t>JCP and dividends paid to shareholders (paid and provisioned)</t>
  </si>
  <si>
    <t>remuneration of third party capital - rents</t>
  </si>
  <si>
    <t>economic value retained</t>
  </si>
  <si>
    <t>reinvested in our business, products and services</t>
  </si>
  <si>
    <t>Social and environmental products</t>
  </si>
  <si>
    <t>Own resources</t>
  </si>
  <si>
    <t>with environmental benefits</t>
  </si>
  <si>
    <t>with social benefits</t>
  </si>
  <si>
    <t>Onlendings</t>
  </si>
  <si>
    <t>Consolidation of the balance in proprietary products with environmental and social benefits (such as Photovoltaic Systems, Solar Water Heaters, Electric and Hybrid Vehicles, Microcredit, Accessibility, Local Productive Arrangements, among others), and balances in BNDES transfers (such as Finame, Moderagro, Moderinfra, Proirriga, Prodecoop, Climate Fund, Pronaf, Pronamp, among others).</t>
  </si>
  <si>
    <t>As of 2024, we began monitoring both our proprietary credit line and the line through Pronamp transfers (National Program for Supporting Medium-Sized Rural Producers) within the scope of sustainable business.</t>
  </si>
  <si>
    <t>Responsible investment</t>
  </si>
  <si>
    <t>Asset management</t>
  </si>
  <si>
    <t>Total assets under management (AuM)</t>
  </si>
  <si>
    <t>AuM with ESG assessment</t>
  </si>
  <si>
    <t>AuM with ESG assessment subject to positive environmental and/or social screening</t>
  </si>
  <si>
    <t>Investment in companies that may cause chemical dependency and/or risks or damage to health</t>
  </si>
  <si>
    <t>Investment in companies that produce or market fossil fuel products</t>
  </si>
  <si>
    <t>investment in companies that may cause risks to health or food and nutrition security</t>
  </si>
  <si>
    <t>Compensation</t>
  </si>
  <si>
    <t>Senior management compensation</t>
  </si>
  <si>
    <t>Fixed compensation</t>
  </si>
  <si>
    <t>Variable compensation</t>
  </si>
  <si>
    <t>Benefits (retirement)</t>
  </si>
  <si>
    <t>Proportion of total annual compensation</t>
  </si>
  <si>
    <t>Ratio between the highest compensation and the average compensation at the Organization</t>
  </si>
  <si>
    <t>Total annual compensation of the highest paid individual in the Organization divided by the average total annual compensation of all employees</t>
  </si>
  <si>
    <t>Suppliers relations</t>
  </si>
  <si>
    <t>Overview</t>
  </si>
  <si>
    <t>registered suppliers</t>
  </si>
  <si>
    <t>approved suppliers</t>
  </si>
  <si>
    <t>suppliers with active contracts</t>
  </si>
  <si>
    <t>total contracted value</t>
  </si>
  <si>
    <t>Supplier base with "Approved" status</t>
  </si>
  <si>
    <t>Number of suppliers approved in the year</t>
  </si>
  <si>
    <t>Number of suppliers with active contracts at the end of the year</t>
  </si>
  <si>
    <t>Supplier expenses, by region</t>
  </si>
  <si>
    <t>Total expenses with suppliers of the Bradesco Organization (Banco Bradesco, Grupo Bradesco Seguros, excluding foreign units)</t>
  </si>
  <si>
    <t>The distribution of percentages by regions in 2024 only considers expenses with Banco Bradesco suppliers. The sum totals 99% because the remaining 1% was spent with suppliers located abroad.</t>
  </si>
  <si>
    <t>Number of companies that went through screening/due diligence and were approved in the period</t>
  </si>
  <si>
    <t>Suppliers with active contracts identified with social issues</t>
  </si>
  <si>
    <t>Suppliers with active contracts identified with environmental issues</t>
  </si>
  <si>
    <t>Suppliers classified as critical are considered from a social, environmental and climate point of view, identified and evaluated within the scope of the Bradesco Organization's Social, Environmental and Climate Risk Standard.</t>
  </si>
  <si>
    <t>New suppliers assessment</t>
  </si>
  <si>
    <t>suppliers considered for procurement</t>
  </si>
  <si>
    <t>new suppliers homologated based on social and environmental criteria</t>
  </si>
  <si>
    <t>new suppliers contracted based on social and environmental criteria</t>
  </si>
  <si>
    <t>Socio-environmental risks</t>
  </si>
  <si>
    <t>Suppliers with potential and real negative social impacts</t>
  </si>
  <si>
    <t>Suppliers with potential and real negative environmental impacts</t>
  </si>
  <si>
    <t>Human rights risks in the supply chain</t>
  </si>
  <si>
    <t>Child labor</t>
  </si>
  <si>
    <t>Forced or compulsory labor</t>
  </si>
  <si>
    <t>Young workers exposed to hazardous work</t>
  </si>
  <si>
    <t>Freedom of association and collective bargaining</t>
  </si>
  <si>
    <t>Socio-environmental risk</t>
  </si>
  <si>
    <t>Monitoring of socio-environmental portfolios</t>
  </si>
  <si>
    <t>Assessed projects</t>
  </si>
  <si>
    <t>Financed value of assessed projects</t>
  </si>
  <si>
    <t>Assessed projects framed in the Equator Principles</t>
  </si>
  <si>
    <t>Financed value of assessed projects framed in the Equator Principles</t>
  </si>
  <si>
    <t>Assessed projects not framed in the Equator Principles</t>
  </si>
  <si>
    <t>Ainanced value of assessed projects not framed inthe Equator Principles</t>
  </si>
  <si>
    <t>Projects framed in the Equator Principles</t>
  </si>
  <si>
    <t>Corporate whistleblowing channel</t>
  </si>
  <si>
    <t>Nature of the reports</t>
  </si>
  <si>
    <t>Conduct/Behavior</t>
  </si>
  <si>
    <t>Improper professional behavior</t>
  </si>
  <si>
    <t>Customer/user service</t>
  </si>
  <si>
    <t>Psychological harassment</t>
  </si>
  <si>
    <t>Sexual harassment</t>
  </si>
  <si>
    <t>Discrimination</t>
  </si>
  <si>
    <t>Other</t>
  </si>
  <si>
    <t>Corruption</t>
  </si>
  <si>
    <t>Process irregularities</t>
  </si>
  <si>
    <t>Anti-competitive practices</t>
  </si>
  <si>
    <t xml:space="preserve">Result of the analysis </t>
  </si>
  <si>
    <t>Pending</t>
  </si>
  <si>
    <t>Non-valid</t>
  </si>
  <si>
    <t>Partly-valid</t>
  </si>
  <si>
    <t>Valid</t>
  </si>
  <si>
    <t>Measures adopted</t>
  </si>
  <si>
    <t>Verbal warning</t>
  </si>
  <si>
    <t>Written warning</t>
  </si>
  <si>
    <t>Delisting</t>
  </si>
  <si>
    <t>Reorientation</t>
  </si>
  <si>
    <t>Dismissal</t>
  </si>
  <si>
    <t>Cases of discrimination</t>
  </si>
  <si>
    <t>Ethnic-racial</t>
  </si>
  <si>
    <t>Gender</t>
  </si>
  <si>
    <t>Religion</t>
  </si>
  <si>
    <t>Political opinion</t>
  </si>
  <si>
    <t>Social origin</t>
  </si>
  <si>
    <t>Number of complaints analyzed</t>
  </si>
  <si>
    <t>Partially valid</t>
  </si>
  <si>
    <t>Invalid</t>
  </si>
  <si>
    <t>Inconclusive</t>
  </si>
  <si>
    <t>Under evaluation</t>
  </si>
  <si>
    <t>Correction plan implemented</t>
  </si>
  <si>
    <t>Warning</t>
  </si>
  <si>
    <t>Feedback and Reorientation</t>
  </si>
  <si>
    <t>Workplace transfer</t>
  </si>
  <si>
    <t>Relationship with institutions</t>
  </si>
  <si>
    <t>Contributions</t>
  </si>
  <si>
    <t>Total contributions and other expenses</t>
  </si>
  <si>
    <t>Lobbying, representing interests or similar</t>
  </si>
  <si>
    <t>R$</t>
  </si>
  <si>
    <t>Local, regional, or national polical campaigns/candidates*</t>
  </si>
  <si>
    <t>Data obtained from reports received through our Whistleblower Channel</t>
  </si>
  <si>
    <t>Of the investigated moral harassment reports, 122 were classified as substantiated. In these cases, the disciplinary measures applied included reorientation, verbal warnings, written warnings, or the dismissal of the employee involved.
Among the investigated cases involving sexual harassment, 11 were classified as substantiated. One resulted in a written warning, while the others led to the dismissal of the employee.
Six discrimination reports were classified as substantiated. Two resulted in reorientation, and the others in the dismissal of the employee involved.
In 2024, there were 10 substantiated reports related to the topic of “Conflict of Interest,” which led to two disqualifications and three dismissals, in addition to verbal and written warnings. In the table, this topic is included under “Inappropriate Professional Conduct.”
In 2024, we did not receive any reports of corruption and bribery, money laundering, or customer data breaches.</t>
  </si>
  <si>
    <t>We understand that all complaints received through our Whistleblower Channel reflect, directly or indirectly, a violation of human rights.</t>
  </si>
  <si>
    <t>* We prohibit any kind of corporate contribution to candidates or political parties, whether in the form of a financial donation or any other form of aid. Such prohibitions, as well as other cases of donations, are available in the Corporate Donations and Sponsorship Policy and follow the precepts of current legislation (Laws nº 9,504/1997 and nº 9,096/1995) and the Direct Action of Unconstitutionality nº 4,650 (STF/ 2015).</t>
  </si>
  <si>
    <r>
      <t xml:space="preserve">Result of the Main Overseas Locations </t>
    </r>
    <r>
      <rPr>
        <sz val="12"/>
        <color theme="0"/>
        <rFont val="Montserrat"/>
      </rPr>
      <t>(GRI 207-4b)</t>
    </r>
  </si>
  <si>
    <r>
      <t xml:space="preserve">Brazil </t>
    </r>
    <r>
      <rPr>
        <b/>
        <vertAlign val="superscript"/>
        <sz val="9"/>
        <color theme="1" tint="0.249977111117893"/>
        <rFont val="Bradesco Sans"/>
      </rPr>
      <t>(**)</t>
    </r>
  </si>
  <si>
    <r>
      <t>United States</t>
    </r>
    <r>
      <rPr>
        <b/>
        <vertAlign val="superscript"/>
        <sz val="9"/>
        <color theme="1" tint="0.249977111117893"/>
        <rFont val="Bradesco Sans"/>
      </rPr>
      <t xml:space="preserve"> (1)</t>
    </r>
  </si>
  <si>
    <r>
      <t xml:space="preserve">Argentina </t>
    </r>
    <r>
      <rPr>
        <b/>
        <vertAlign val="superscript"/>
        <sz val="9"/>
        <color theme="1" tint="0.249977111117893"/>
        <rFont val="Bradesco Sans"/>
      </rPr>
      <t>(2)</t>
    </r>
  </si>
  <si>
    <r>
      <t xml:space="preserve">Mexico </t>
    </r>
    <r>
      <rPr>
        <b/>
        <vertAlign val="superscript"/>
        <sz val="9"/>
        <color theme="1" tint="0.249977111117893"/>
        <rFont val="Bradesco Sans"/>
      </rPr>
      <t>(3)</t>
    </r>
  </si>
  <si>
    <r>
      <t>Cayman</t>
    </r>
    <r>
      <rPr>
        <b/>
        <vertAlign val="superscript"/>
        <sz val="9"/>
        <color theme="1" tint="0.249977111117893"/>
        <rFont val="Bradesco Sans"/>
      </rPr>
      <t>(4)</t>
    </r>
  </si>
  <si>
    <r>
      <t>Luxembourg</t>
    </r>
    <r>
      <rPr>
        <b/>
        <vertAlign val="superscript"/>
        <sz val="9"/>
        <color theme="1" tint="0.249977111117893"/>
        <rFont val="Bradesco Sans"/>
      </rPr>
      <t xml:space="preserve"> (5) </t>
    </r>
  </si>
  <si>
    <r>
      <t>Other countries</t>
    </r>
    <r>
      <rPr>
        <b/>
        <vertAlign val="superscript"/>
        <sz val="9"/>
        <color theme="1" tint="0.249977111117893"/>
        <rFont val="Bradesco Sans"/>
      </rPr>
      <t xml:space="preserve"> (6)</t>
    </r>
  </si>
  <si>
    <t>Revenue from financial intermediation</t>
  </si>
  <si>
    <t>Financial intermediation expenses</t>
  </si>
  <si>
    <t>Fee and Commission Income</t>
  </si>
  <si>
    <t>Personnel Expenses</t>
  </si>
  <si>
    <t>Other Administrative Expenses</t>
  </si>
  <si>
    <t>Tax Expenses</t>
  </si>
  <si>
    <t>Equity in the earnings of unconsol. and jointly controlled subsidiaries</t>
  </si>
  <si>
    <t>IR/CS and Other income/expenses</t>
  </si>
  <si>
    <t xml:space="preserve">Net profit/(loss) </t>
  </si>
  <si>
    <t>Number of employees</t>
  </si>
  <si>
    <t>(1) New York branch; Bradesco Securities, Inc.; Bradesco Bank; Bradesco Investments Inc.; and Bradesco Global Advisors Inc.;</t>
  </si>
  <si>
    <t>(2) Bradesco Argentina S.A.; and Bradesco Argentina de Seguros S.A.;</t>
  </si>
  <si>
    <t>(3) Bradescard México, Sociedad de Responsabilidad Limitada and Odontored Seguros Dentales S.A.;</t>
  </si>
  <si>
    <t>(4) Grand Cayman branch; Cidade Capital Markets Ltd.; and Brasília Cayman Investments II Limited;</t>
  </si>
  <si>
    <t>(5) Banco Bradesco Europa S.A.;</t>
  </si>
  <si>
    <t>(6) China: Bradesco Securities Hong Kong Limited; England: Bradesco Securities UK Limited; and Portugal: Bradport - SGPS Sociedade Unipessoal; and</t>
  </si>
  <si>
    <t>(**) Brazil = Bradesco Organization (-) Net balances from elimination of companies abroad.</t>
  </si>
  <si>
    <t>SDG</t>
  </si>
  <si>
    <t>Target</t>
  </si>
  <si>
    <t>Reference in the Integrated Report</t>
  </si>
  <si>
    <t>Reference in the ESG Report</t>
  </si>
  <si>
    <r>
      <rPr>
        <sz val="10"/>
        <color rgb="FFC00000"/>
        <rFont val="Bradesco Sans Medium"/>
      </rPr>
      <t>Target 4.4</t>
    </r>
    <r>
      <rPr>
        <sz val="10"/>
        <rFont val="Bradesco Sans Medium"/>
      </rPr>
      <t xml:space="preserve">: </t>
    </r>
    <r>
      <rPr>
        <sz val="10"/>
        <rFont val="Bradesco Sans"/>
      </rPr>
      <t>By 2030, substantially increase the number of youth and adults who have relevant skills, including technical and vocational skills, for employment, decent jobs and entrepreneurship.</t>
    </r>
  </si>
  <si>
    <r>
      <rPr>
        <sz val="10"/>
        <color rgb="FFC00000"/>
        <rFont val="Bradesco Sans"/>
      </rPr>
      <t>Target 4.5:</t>
    </r>
    <r>
      <rPr>
        <sz val="10"/>
        <rFont val="Bradesco Sans"/>
      </rPr>
      <t xml:space="preserve"> By 2030, eliminate gender disparities in education and ensure equal access to all levels of education and vocational training for the vulnerable, including persons with disabilities, indigenous peoples and children in vulnerable situations.</t>
    </r>
  </si>
  <si>
    <r>
      <rPr>
        <sz val="10"/>
        <color rgb="FFC00000"/>
        <rFont val="Bradesco Sans"/>
      </rPr>
      <t>Target 5.1:</t>
    </r>
    <r>
      <rPr>
        <sz val="10"/>
        <rFont val="Bradesco Sans"/>
      </rPr>
      <t xml:space="preserve"> End all forms of discrimination against all women and girls everywhere.</t>
    </r>
  </si>
  <si>
    <r>
      <rPr>
        <sz val="10"/>
        <color rgb="FFC00000"/>
        <rFont val="Bradesco Sans"/>
      </rPr>
      <t>Target 5.5:</t>
    </r>
    <r>
      <rPr>
        <sz val="10"/>
        <rFont val="Bradesco Sans"/>
      </rPr>
      <t xml:space="preserve"> Ensure women’s full and effective participation and equal opportunities for leadership at all levels of decision-making in political, economic and public life.</t>
    </r>
  </si>
  <si>
    <r>
      <rPr>
        <sz val="10"/>
        <color rgb="FFC00000"/>
        <rFont val="Bradesco Sans"/>
      </rPr>
      <t>Target 5.a:</t>
    </r>
    <r>
      <rPr>
        <sz val="10"/>
        <rFont val="Bradesco Sans"/>
      </rPr>
      <t xml:space="preserve"> Undertake reforms to give women equal rights to economic resources, as well as access to ownership and control over land and other forms of property, financial services, inheritance and natural resources, in accordance with national laws.</t>
    </r>
  </si>
  <si>
    <r>
      <rPr>
        <sz val="10"/>
        <color rgb="FFC00000"/>
        <rFont val="Bradesco Sans"/>
      </rPr>
      <t>Target 5.b:</t>
    </r>
    <r>
      <rPr>
        <sz val="10"/>
        <rFont val="Bradesco Sans"/>
      </rPr>
      <t xml:space="preserve"> Enhance the use of enabling technology, in particular information and communications technology, to promote the empowerment of women.</t>
    </r>
  </si>
  <si>
    <r>
      <rPr>
        <sz val="10"/>
        <color rgb="FFC00000"/>
        <rFont val="Bradesco Sans"/>
      </rPr>
      <t>Target 5.c:</t>
    </r>
    <r>
      <rPr>
        <sz val="10"/>
        <rFont val="Bradesco Sans"/>
      </rPr>
      <t xml:space="preserve"> Adopt and strengthen sound policies and enforceable legislation for the promotion of gender equality and the empowerment of all women and girls at all levels.</t>
    </r>
  </si>
  <si>
    <r>
      <rPr>
        <sz val="10"/>
        <color rgb="FFC00000"/>
        <rFont val="Bradesco Sans"/>
      </rPr>
      <t>Target 8.3:</t>
    </r>
    <r>
      <rPr>
        <sz val="10"/>
        <rFont val="Bradesco Sans"/>
      </rPr>
      <t xml:space="preserve"> Promote development-oriented policies that support productive activities, decent job creation, entrepreneurship, creativity and innovation, and encourage the formalization and growth of micro-, small- and medium-sized enterprises, including through access to financial services.</t>
    </r>
  </si>
  <si>
    <r>
      <rPr>
        <sz val="10"/>
        <color rgb="FFC00000"/>
        <rFont val="Bradesco Sans"/>
      </rPr>
      <t>Target 8.4:</t>
    </r>
    <r>
      <rPr>
        <sz val="10"/>
        <rFont val="Bradesco Sans"/>
      </rPr>
      <t xml:space="preserve">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r>
  </si>
  <si>
    <r>
      <rPr>
        <sz val="10"/>
        <color rgb="FFC00000"/>
        <rFont val="Bradesco Sans"/>
      </rPr>
      <t>Target 8.7:</t>
    </r>
    <r>
      <rPr>
        <sz val="10"/>
        <rFont val="Bradesco Sans"/>
      </rPr>
      <t xml:space="preserve">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r>
  </si>
  <si>
    <r>
      <rPr>
        <sz val="10"/>
        <color rgb="FFC00000"/>
        <rFont val="Bradesco Sans"/>
      </rPr>
      <t>Target 8.10:</t>
    </r>
    <r>
      <rPr>
        <sz val="10"/>
        <rFont val="Bradesco Sans"/>
      </rPr>
      <t xml:space="preserve"> Strengthen the capacity of domestic financial institutions to encourage and expand access to banking, insurance and financial services for all.</t>
    </r>
  </si>
  <si>
    <r>
      <rPr>
        <sz val="10"/>
        <color rgb="FFC00000"/>
        <rFont val="Bradesco Sans"/>
      </rPr>
      <t>Target 9.3:</t>
    </r>
    <r>
      <rPr>
        <sz val="10"/>
        <rFont val="Bradesco Sans"/>
      </rPr>
      <t xml:space="preserve"> Increase the access of small-scale industrial and other enterprises, in particular in developing countries, to financial services, including affordable credit, and their integration into value chains and markets.</t>
    </r>
  </si>
  <si>
    <r>
      <rPr>
        <sz val="10"/>
        <color rgb="FFC00000"/>
        <rFont val="Bradesco Sans"/>
      </rPr>
      <t>Target 9.5:</t>
    </r>
    <r>
      <rPr>
        <sz val="10"/>
        <rFont val="Bradesco Sans"/>
      </rPr>
      <t xml:space="preserve">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r>
  </si>
  <si>
    <r>
      <rPr>
        <sz val="10"/>
        <color rgb="FFC00000"/>
        <rFont val="Bradesco Sans"/>
      </rPr>
      <t>Target 10.2:</t>
    </r>
    <r>
      <rPr>
        <sz val="10"/>
        <rFont val="Bradesco Sans"/>
      </rPr>
      <t xml:space="preserve"> By 2030, empower and promote the social, economic and political inclusion of all, irrespective of age, sex, disability, race, ethnicity, origin, religion or economic or other status.</t>
    </r>
  </si>
  <si>
    <r>
      <rPr>
        <sz val="10"/>
        <color rgb="FFC00000"/>
        <rFont val="Bradesco Sans"/>
      </rPr>
      <t>Target 10.4:</t>
    </r>
    <r>
      <rPr>
        <sz val="10"/>
        <rFont val="Bradesco Sans"/>
      </rPr>
      <t xml:space="preserve"> Adopt policies, especially fiscal, wage and social protection policies, and progressively achieve greater equality</t>
    </r>
  </si>
  <si>
    <r>
      <rPr>
        <sz val="10"/>
        <color rgb="FFC00000"/>
        <rFont val="Bradesco Sans"/>
      </rPr>
      <t>Target 10.5:</t>
    </r>
    <r>
      <rPr>
        <sz val="10"/>
        <rFont val="Bradesco Sans"/>
      </rPr>
      <t xml:space="preserve"> Improve the regulation and monitoring of global financial markets and institutions and strengthen the implementation of such regulations.</t>
    </r>
  </si>
  <si>
    <r>
      <rPr>
        <sz val="10"/>
        <color rgb="FFC00000"/>
        <rFont val="Bradesco Sans"/>
      </rPr>
      <t>Target 13.1:</t>
    </r>
    <r>
      <rPr>
        <sz val="10"/>
        <rFont val="Bradesco Sans"/>
      </rPr>
      <t xml:space="preserve"> Strengthen resilience and adaptive capacity to climate-related hazards and natural disasters in all countries.</t>
    </r>
  </si>
  <si>
    <r>
      <rPr>
        <sz val="10"/>
        <color rgb="FFC00000"/>
        <rFont val="Bradesco Sans"/>
      </rPr>
      <t>Target 13.2:</t>
    </r>
    <r>
      <rPr>
        <sz val="10"/>
        <rFont val="Bradesco Sans"/>
      </rPr>
      <t xml:space="preserve"> Integrate climate change measures into national policies, strategies and planning.</t>
    </r>
  </si>
  <si>
    <r>
      <rPr>
        <sz val="10"/>
        <color rgb="FFC00000"/>
        <rFont val="Bradesco Sans"/>
      </rPr>
      <t>Target 13.3:</t>
    </r>
    <r>
      <rPr>
        <sz val="10"/>
        <rFont val="Bradesco Sans"/>
      </rPr>
      <t xml:space="preserve"> Improve education, awareness-raising and human and institutional capacity on climate change mitigation, adaptation, impact reduction and early warning.</t>
    </r>
  </si>
  <si>
    <r>
      <rPr>
        <sz val="10"/>
        <color rgb="FFC00000"/>
        <rFont val="Bradesco Sans"/>
      </rPr>
      <t>Target 13b:</t>
    </r>
    <r>
      <rPr>
        <sz val="10"/>
        <rFont val="Bradesco Sans"/>
      </rPr>
      <t xml:space="preserve"> Promote mechanisms for raising capacity for effective climate change-related planning and management in least developed countries and small island developing States, including focusing on women, youth and local and marginalized communities.</t>
    </r>
  </si>
  <si>
    <t>Stakeholders Capitalism – Essential Metrics</t>
  </si>
  <si>
    <t>Sources</t>
  </si>
  <si>
    <t>Governance Principles</t>
  </si>
  <si>
    <t>Governing purpose</t>
  </si>
  <si>
    <r>
      <rPr>
        <b/>
        <sz val="10"/>
        <color theme="1" tint="0.249977111117893"/>
        <rFont val="Bradesco Sans"/>
        <scheme val="major"/>
      </rPr>
      <t>Purpose Definition</t>
    </r>
    <r>
      <rPr>
        <sz val="10"/>
        <color theme="1" tint="0.249977111117893"/>
        <rFont val="Bradesco Sans"/>
        <scheme val="major"/>
      </rPr>
      <t xml:space="preserve">
The company’s stated purpose, as the expression of the means by which a business proposes solutions to economic, environmental and social issues. Corporate purpose should create value for all stakeholders, including shareholders.</t>
    </r>
  </si>
  <si>
    <t>Quality of governing body</t>
  </si>
  <si>
    <r>
      <rPr>
        <b/>
        <sz val="10"/>
        <color theme="1" tint="0.249977111117893"/>
        <rFont val="Bradesco Sans"/>
        <scheme val="major"/>
      </rPr>
      <t>Governance Body Composition</t>
    </r>
    <r>
      <rPr>
        <sz val="10"/>
        <color theme="1" tint="0.249977111117893"/>
        <rFont val="Bradesco Sans"/>
        <scheme val="major"/>
      </rPr>
      <t xml:space="preserve">
Composition of the highest governance body and its committees by: competencies relating to economic, environmental and social topics; executive or non-executive; independence; tenure on the governance body; number of each individual’s other significant positions and commitments, and the nature of the commitments; gender; membership of under-represented social groups; skills related to economic, environmental and social issues; stakeholder representation.</t>
    </r>
  </si>
  <si>
    <t>Stakeholder engagement</t>
  </si>
  <si>
    <r>
      <rPr>
        <b/>
        <sz val="10"/>
        <color theme="1" tint="0.249977111117893"/>
        <rFont val="Bradesco Sans"/>
        <scheme val="major"/>
      </rPr>
      <t>Material issues impacting stakeholders</t>
    </r>
    <r>
      <rPr>
        <sz val="10"/>
        <color theme="1" tint="0.249977111117893"/>
        <rFont val="Bradesco Sans"/>
        <scheme val="major"/>
      </rPr>
      <t xml:space="preserve">
A list of the topics that are material to key stakeholders and the company, how the topics were identified and how the stakeholders were engaged.</t>
    </r>
  </si>
  <si>
    <t>Ethical
behaviour</t>
  </si>
  <si>
    <r>
      <rPr>
        <b/>
        <sz val="10"/>
        <color theme="1" tint="0.249977111117893"/>
        <rFont val="Bradesco Sans"/>
        <scheme val="major"/>
      </rPr>
      <t>Anti-corruption</t>
    </r>
    <r>
      <rPr>
        <sz val="10"/>
        <color theme="1" tint="0.249977111117893"/>
        <rFont val="Bradesco Sans"/>
        <scheme val="major"/>
      </rPr>
      <t xml:space="preserve">
1.	Total percentage of governance body members, employees and business partners who have received training on the organization’s anti-corruption policies and procedures, broken down by region. 
2.Total number and percentage of governance body members and employees who have received  training on corruption prevention, broken down by employee category and region.
3.Total number and nature of incidents of corruption.</t>
    </r>
  </si>
  <si>
    <r>
      <rPr>
        <b/>
        <sz val="10"/>
        <color theme="1" tint="0.249977111117893"/>
        <rFont val="Bradesco Sans"/>
        <scheme val="major"/>
      </rPr>
      <t>Protected ethics advice and reporting mechanisms</t>
    </r>
    <r>
      <rPr>
        <sz val="10"/>
        <color theme="1" tint="0.249977111117893"/>
        <rFont val="Bradesco Sans"/>
        <scheme val="major"/>
      </rPr>
      <t xml:space="preserve">
A description of internal and external mechanisms for:
1.	Seeking advice about ethical and lawful behaviour and organizational integrity; and
2.Reporting concerns about unethical or unlawful behaviour.</t>
    </r>
  </si>
  <si>
    <t>Risk and
opportunity
oversight</t>
  </si>
  <si>
    <r>
      <rPr>
        <b/>
        <sz val="10"/>
        <color theme="1" tint="0.249977111117893"/>
        <rFont val="Bradesco Sans"/>
        <scheme val="major"/>
      </rPr>
      <t>Integrating risk and opportunity into business process</t>
    </r>
    <r>
      <rPr>
        <sz val="10"/>
        <color theme="1" tint="0.249977111117893"/>
        <rFont val="Bradesco Sans"/>
        <scheme val="major"/>
      </rPr>
      <t xml:space="preserve">
Company risk factor and opportunity disclosures that clearly identify the principal material risks and opportunities facing the company specifically (as opposed to generic sector risks), the company appetite in respect of these risks, how these risks and opportunities have moved over time and the response to those changes. These opportunities and risks should integrate material economic, environmental and social issues, including climate change and data stewardship.</t>
    </r>
  </si>
  <si>
    <t>Planet</t>
  </si>
  <si>
    <t>Climate Change</t>
  </si>
  <si>
    <r>
      <rPr>
        <b/>
        <sz val="10"/>
        <color theme="1" tint="0.249977111117893"/>
        <rFont val="Bradesco Sans"/>
      </rPr>
      <t>Greenhouse gas (GHC) emissions</t>
    </r>
    <r>
      <rPr>
        <sz val="10"/>
        <color theme="1" tint="0.249977111117893"/>
        <rFont val="Bradesco Sans"/>
      </rPr>
      <t xml:space="preserve"> 
For all relevant greenhouse gases (e.g. carbon dioxide, methane, nitrous oxide, F-gases etc.), report in metric tonnes of carbon dioxide equivalent (tCO2e) GHG Protocol Scope 1 and Scope 2 emissions. Estimate and report material upstream and downstream (GHG Protocol Scope 3) emissions where appropriate.</t>
    </r>
  </si>
  <si>
    <r>
      <rPr>
        <b/>
        <sz val="10"/>
        <color theme="1" tint="0.249977111117893"/>
        <rFont val="Bradesco Sans"/>
      </rPr>
      <t>TCFD Implementation</t>
    </r>
    <r>
      <rPr>
        <sz val="10"/>
        <color theme="1" tint="0.249977111117893"/>
        <rFont val="Bradesco Sans"/>
      </rPr>
      <t xml:space="preserve">
Fully implement the recommendations of the Task Force on Climate-related Financial Disclosures (TCFD). 
Disclose  emissions targets that are in line with the goals of the Paris Agreement – to limit global warming to well below 2°C above preindustrial levels and pursue efforts to limit warming to 1.5°C – and to achieve net-zero emissions before 2050.</t>
    </r>
  </si>
  <si>
    <t xml:space="preserve">Dignity and
equality
 </t>
  </si>
  <si>
    <r>
      <rPr>
        <b/>
        <sz val="10"/>
        <color theme="1" tint="0.249977111117893"/>
        <rFont val="Bradesco Sans"/>
      </rPr>
      <t>Diversity</t>
    </r>
    <r>
      <rPr>
        <sz val="10"/>
        <color theme="1" tint="0.249977111117893"/>
        <rFont val="Bradesco Sans"/>
      </rPr>
      <t xml:space="preserve">
Percentage of employees per employee category, by age group, gender and ethnicity)</t>
    </r>
  </si>
  <si>
    <r>
      <rPr>
        <b/>
        <sz val="10"/>
        <color theme="1" tint="0.249977111117893"/>
        <rFont val="Bradesco Sans"/>
      </rPr>
      <t xml:space="preserve">Pay Equality
</t>
    </r>
    <r>
      <rPr>
        <sz val="10"/>
        <color theme="1" tint="0.249977111117893"/>
        <rFont val="Bradesco Sans"/>
      </rPr>
      <t>Ratio of the base salary and remuneration between women and men</t>
    </r>
  </si>
  <si>
    <r>
      <rPr>
        <b/>
        <sz val="10"/>
        <color theme="1" tint="0.249977111117893"/>
        <rFont val="Bradesco Sans"/>
      </rPr>
      <t>Wage Level</t>
    </r>
    <r>
      <rPr>
        <sz val="10"/>
        <color theme="1" tint="0.249977111117893"/>
        <rFont val="Bradesco Sans"/>
      </rPr>
      <t xml:space="preserve">
Ratio of the annual total compensation of the CEO to the median of the annual total compensation of all its employees, except the CEO.</t>
    </r>
  </si>
  <si>
    <r>
      <rPr>
        <b/>
        <sz val="10"/>
        <color theme="1" tint="0.249977111117893"/>
        <rFont val="Bradesco Sans"/>
      </rPr>
      <t xml:space="preserve">Risk for incidents of child, forced or compulsory labour
</t>
    </r>
    <r>
      <rPr>
        <sz val="10"/>
        <color theme="1" tint="0.249977111117893"/>
        <rFont val="Bradesco Sans"/>
      </rPr>
      <t>An explanation of the operations and suppliers considered to have significant risk for incidents of child labour, forced or compulsory labour. Such risks could emerge in relation to:
a)type of operation (such as manufacturing plant) and type ofsupplier; and
b)countries or geographic areas with operations and suppliers considered at risk.</t>
    </r>
  </si>
  <si>
    <t>Health and
well‑being</t>
  </si>
  <si>
    <r>
      <rPr>
        <b/>
        <sz val="10"/>
        <color theme="1" tint="0.249977111117893"/>
        <rFont val="Bradesco Sans"/>
      </rPr>
      <t>Health and safety</t>
    </r>
    <r>
      <rPr>
        <sz val="10"/>
        <color theme="1" tint="0.249977111117893"/>
        <rFont val="Bradesco Sans"/>
      </rPr>
      <t xml:space="preserve">
1.An explanation of how the organization facilitates workers’ access to non-occupational medical and healthcare services, and the scope of access provided for employees and workers
2.The number and rate of fatalities as a result of work-related injury; high-consequence work-related injuries (excluding fatalities); recordable work-related injuries; main types of work-related injury; and the number of hours worked.</t>
    </r>
  </si>
  <si>
    <t>Skills for the
future</t>
  </si>
  <si>
    <r>
      <rPr>
        <b/>
        <sz val="10"/>
        <color theme="1" tint="0.249977111117893"/>
        <rFont val="Bradesco Sans"/>
      </rPr>
      <t>Training provided</t>
    </r>
    <r>
      <rPr>
        <sz val="10"/>
        <color theme="1" tint="0.249977111117893"/>
        <rFont val="Bradesco Sans"/>
      </rPr>
      <t xml:space="preserve">
Average hours of training by gender and employee category</t>
    </r>
  </si>
  <si>
    <t>Prosperity</t>
  </si>
  <si>
    <t>Employment
and wealth
generation</t>
  </si>
  <si>
    <r>
      <rPr>
        <b/>
        <sz val="10"/>
        <color theme="1" tint="0.249977111117893"/>
        <rFont val="Bradesco Sans"/>
      </rPr>
      <t>New employees hires and turnover</t>
    </r>
    <r>
      <rPr>
        <sz val="10"/>
        <color theme="1" tint="0.249977111117893"/>
        <rFont val="Bradesco Sans"/>
      </rPr>
      <t xml:space="preserve">
1. Total number and rate of new employee hires during the reporting period, by age group, gender and region.
2. Total number and rate of employee turnover during the reporting period, by age group, gender and region.</t>
    </r>
  </si>
  <si>
    <r>
      <rPr>
        <b/>
        <sz val="10"/>
        <color theme="1" tint="0.249977111117893"/>
        <rFont val="Bradesco Sans"/>
      </rPr>
      <t>Economic contribution</t>
    </r>
    <r>
      <rPr>
        <sz val="10"/>
        <color theme="1" tint="0.249977111117893"/>
        <rFont val="Bradesco Sans"/>
      </rPr>
      <t xml:space="preserve">
1.Direct economic value generated and distributed (EVG&amp;D), on an accruals basis, covering the basic components for the organization’s global operations, split out by:
_Direct economic value generated: revenues;
_Distributed economic value: operating costs, employee wages and benefits, payments to providers of capital, payments to government (by country) and community investment;
_Retained economic value: “direct economic value generate” minus  “distributed economic value"
2.Financial assistance received from the government as benefits and tax credit, compensation, among others</t>
    </r>
  </si>
  <si>
    <r>
      <rPr>
        <b/>
        <sz val="10"/>
        <color theme="1" tint="0.249977111117893"/>
        <rFont val="Bradesco Sans"/>
      </rPr>
      <t xml:space="preserve">Financial investment contribution 
</t>
    </r>
    <r>
      <rPr>
        <sz val="10"/>
        <color theme="1" tint="0.249977111117893"/>
        <rFont val="Bradesco Sans"/>
      </rPr>
      <t>_Total capital expenditures (CapEx) minus depreciation, supported by narrative to describe the company’s investment strategy.
_Share buybacks plus dividend payments, supported by narrative to describe the company’s strategy for returns of capital to shareholders.</t>
    </r>
  </si>
  <si>
    <t>Community
and social
vitality</t>
  </si>
  <si>
    <r>
      <rPr>
        <b/>
        <sz val="10"/>
        <color theme="1" tint="0.249977111117893"/>
        <rFont val="Bradesco Sans"/>
      </rPr>
      <t>Total tax paid</t>
    </r>
    <r>
      <rPr>
        <sz val="10"/>
        <color theme="1" tint="0.249977111117893"/>
        <rFont val="Bradesco Sans"/>
      </rPr>
      <t xml:space="preserve">
The total global tax borne by the company, including corporate income taxes, property taxes, non-creditable VAT and other sales taxes, employer-paid payroll taxes, and other taxes that constitute costs to the company, by category of taxes.</t>
    </r>
  </si>
  <si>
    <t>· GRI 305-1, 305-2, 305-3
· TCFD (métricas e metas)
· GHG Protocol</t>
  </si>
  <si>
    <t>· Recommendations of the TCFD
· CDSB REQ-01, REQ-02, REQ-03, REQ-04, REQ-06
· Science Based Targets initiative (SBTi)</t>
  </si>
  <si>
    <t>· As referenced in IAS 7 and US GAAP ASC 230</t>
  </si>
  <si>
    <t>· Adapted from GRI 201-1</t>
  </si>
  <si>
    <t>· Purpose, p. 14
· Ethics, integrity and transparency, p. 66
· Human rights, p. 67
· Materiality, p. 5</t>
  </si>
  <si>
    <t>· Ethics, integrity and transparency, p. 128
· Human rights, p. 118</t>
  </si>
  <si>
    <t>· Corporate Governance, p. 18</t>
  </si>
  <si>
    <t>· Corporate Governance, p. 122</t>
  </si>
  <si>
    <t xml:space="preserve">· Materiality, p. 5
</t>
  </si>
  <si>
    <t>· Materiality, p. 5
· Approach to stakeholder engagement, p. 5</t>
  </si>
  <si>
    <t>· Ethics, integrity and transparency, p. 66
· Whistleblowing channels, p. 67</t>
  </si>
  <si>
    <t>· Integrity and Competition Compliance Programs, p. 129
· Whistleblowing channels, p. 130
· Training and raising awareness, p. 134</t>
  </si>
  <si>
    <t>· Whistleblowing channels, p. 67
· Corporate social responsibility, p. 54</t>
  </si>
  <si>
    <t>· Whistleblowing channels, p. 130
· Social responsibility, p. 67</t>
  </si>
  <si>
    <t>· Social, environmental and climate risks, p. 25
· Climate Risks, p. 35</t>
  </si>
  <si>
    <t xml:space="preserve">· Risk Management, p. 25
· Emerging Risks, p. 29
· Social, environmental and climate risks, p. 33
· Privacy and information security, p. 50
· Sustainable business, p. 44
· Climate agenda, p. 69
</t>
  </si>
  <si>
    <t>· Climate agenda, p. 69</t>
  </si>
  <si>
    <t>· Climate agenda, p. 32</t>
  </si>
  <si>
    <t>· Materiality, p. 5
· Sustainable business, p. 17
· Climate agenda, p. 32</t>
  </si>
  <si>
    <t>· Climate agenda, p. 69
· Operational emissions, p. 71</t>
  </si>
  <si>
    <t>· Metrics and targets, p. 36</t>
  </si>
  <si>
    <t xml:space="preserve">· Diversity on the board of directors, p. 21
· Diversity, equity and inclusion, p. 55
</t>
  </si>
  <si>
    <t>· Diversity at Bradesco, p. 55</t>
  </si>
  <si>
    <t>· Employee profile, p. 58
· Diversity, equity and inclusion, p. 77
· Table | Statutory, Employees and interns by gender (%), p. 80
· Table | Statutory, Employees and interns by color/ethnicity (%), p. 84
· Table | Statutory, Employees and interns with disabilities (%), p. 82
· Table | Statutory, Employees and interns by age group (%), p. 86</t>
  </si>
  <si>
    <t>· Table | Ratio of base salary between women and men, p. 80</t>
  </si>
  <si>
    <t>· Table | Proportion of total annual compensation, p. 127</t>
  </si>
  <si>
    <t>· Compensation, p. 24</t>
  </si>
  <si>
    <t xml:space="preserve">· Bradesco Most Sustainable Supplier, p. 63
</t>
  </si>
  <si>
    <t>· Table | New suppliers that were hired based
on social and environmental criteria, p. 108
· Table | Suppliers with potential and actual negative impacts, p. 109
· Table | Suppliers who could present significant human rights risks, p. 109</t>
  </si>
  <si>
    <t xml:space="preserve">· Health promotion, p. 54
</t>
  </si>
  <si>
    <r>
      <t>· Occupational health and safety, p. 69
· Table | Accidents at work, p. 70
· Table | Occupational disease, p. 70</t>
    </r>
    <r>
      <rPr>
        <sz val="10"/>
        <color rgb="FFFF0000"/>
        <rFont val="Bradesco Sans"/>
      </rPr>
      <t xml:space="preserve">
</t>
    </r>
    <r>
      <rPr>
        <sz val="10"/>
        <rFont val="Bradesco Sans"/>
      </rPr>
      <t>· Other benefits, p. 75</t>
    </r>
  </si>
  <si>
    <t xml:space="preserve">· Development and training, p. 53
</t>
  </si>
  <si>
    <t>· Graphic | Average hours by type of training, p. 62
· Table | Average training hours by functional category and by gender, p. 61</t>
  </si>
  <si>
    <t>· Talent attraction and retention, p. 52</t>
  </si>
  <si>
    <t>· Table | Hiring, p. 59
· Table | Internal movements by gender, p. 59
· ESG Indicators Worksheet 2024, Social.</t>
  </si>
  <si>
    <t>· Added value, p. 42
· Private social investment, p. 64</t>
  </si>
  <si>
    <r>
      <t xml:space="preserve">· Private Social Investment and volunteering in the Amazon biome, p. 42
· Private social investment, p. </t>
    </r>
    <r>
      <rPr>
        <sz val="10"/>
        <rFont val="Bradesco Sans"/>
      </rPr>
      <t>111</t>
    </r>
  </si>
  <si>
    <t>· Added value, p. 42
· Allocation of Dividends / Interest on Equity, p. 42</t>
  </si>
  <si>
    <t>· Distributed Economic Value, p. 42</t>
  </si>
  <si>
    <r>
      <t>· Financial Citizenship, p. 60</t>
    </r>
    <r>
      <rPr>
        <b/>
        <sz val="10"/>
        <rFont val="Bradesco Sans"/>
      </rPr>
      <t xml:space="preserve">
</t>
    </r>
    <r>
      <rPr>
        <sz val="10"/>
        <rFont val="Bradesco Sans"/>
      </rPr>
      <t>· Community, p. 64</t>
    </r>
  </si>
  <si>
    <t>· Human rights, p. 118
· Our people, p. 56
· Social responsibility, p. 67
· Diversity, equity and inclusion, p. 77</t>
  </si>
  <si>
    <t xml:space="preserve">· Human rights, p. 67
· Human Capital, p. 51
· Diversity, equity and inclusion, p. 55
· Corporate social responsibility, p. 54
· Voluntary commitments, p. 62
</t>
  </si>
  <si>
    <t xml:space="preserve">· Social, environmental and climate risks, p. 33
· Materiality, p. 5
· Sustainable business, p. 44
· Climate agenda, p. 69
· Voluntary commitments, p. 62
</t>
  </si>
  <si>
    <t xml:space="preserve">· Social, environmental and climate risks, p. 33
· Financial Citizenship, p. 60
· Talent attraction and retention, p. 52
· Diversity, equity and inclusion, p. 55
· Voluntary commitments, p. 62
· Community, p. 64
</t>
  </si>
  <si>
    <t>· Operations in the Amazon, p. 39
· Financial Citizenship, p. 92
· Community, p. 111</t>
  </si>
  <si>
    <t>· Human rights, p. 118
· Whistleblowing channels, p. 130
· Employee Experience, p. 66 
· Operations in the Amazon, p. 39
· Climate agenda, p. 32
· Suppliers, p. 106</t>
  </si>
  <si>
    <t>· Strategy, p. 16
· Value creation, p. 15
· Innovation and technology, p. 47
· inovabra, p. 49</t>
  </si>
  <si>
    <t>· Strategy, p. 12
· inovabra, p. 148
· Operations in the Amazon, p. 39</t>
  </si>
  <si>
    <t>· How we relate to stakeholders, p. 151
· Financial Citizenship, p. 92
· Employee profile, p. 58
· Diversity, equity and inclusion, p. 77
· Community, p. 111</t>
  </si>
  <si>
    <r>
      <t xml:space="preserve">The cases previously published as 'under investigation' from previous years have been concluded and are now categorized in the table according to the outcome of the analysis. </t>
    </r>
    <r>
      <rPr>
        <b/>
        <sz val="9"/>
        <color theme="1" tint="0.249977111117893"/>
        <rFont val="Bradesco Sans"/>
      </rPr>
      <t>GRI 2-4</t>
    </r>
  </si>
  <si>
    <t>Energy consumption outside of the organization</t>
  </si>
  <si>
    <t>Privacy and data protection</t>
  </si>
  <si>
    <t>Data privacy</t>
  </si>
  <si>
    <t>complaints regarding violations of customer privacy or compliance with standards on privacy of personal data</t>
  </si>
  <si>
    <t>Total volume of shares registered on the Voluntários Bradesco Portal</t>
  </si>
  <si>
    <t>Number of employees and interns who participated in at least one volunteering activity in the year</t>
  </si>
  <si>
    <t>Total volume of hours dedicated by employees and interns in actions registered on the Bradesco Volunteer Portal</t>
  </si>
  <si>
    <t>Total number of people benefiting from actions registered on the Bradesco Volunteer Portal</t>
  </si>
  <si>
    <r>
      <t xml:space="preserve">Until the previous year, the reported figure was calculated using, as the denominator, the total number of employees in the Organization, including interns and statutory personnel. As of this year, in order to enhance the accuracy of the indicator, the denominator has been revised to include only individuals within the functional category. </t>
    </r>
    <r>
      <rPr>
        <b/>
        <sz val="9"/>
        <color theme="1" tint="0.249977111117893"/>
        <rFont val="Bradesco Sans"/>
      </rPr>
      <t>GRI 2-4</t>
    </r>
  </si>
  <si>
    <t>· Value creation, p. 15
· Human rights, p. 67
· Whistleblowing channels, p. 67
· Social, environmental and climate risks, p. 33
· Financial Citizenship, p. 60
· Innovation and technology, p. 47
· Corporate social responsibility, p. 54
· Climate agenda, p. 69
· Voluntary commitments, p. 62
· Suppliers, p. 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</si>
</sst>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 #,##0.00_-;\-&quot;R$&quot;\ * #,##0.00_-;_-&quot;R$&quot;\ * &quot;-&quot;??_-;_-@_-"/>
    <numFmt numFmtId="43" formatCode="_-* #,##0.00_-;\-* #,##0.00_-;_-* &quot;-&quot;??_-;_-@_-"/>
    <numFmt numFmtId="164" formatCode="_-* #,##0.00\ _€_-;\-* #,##0.00\ _€_-;_-* &quot;-&quot;??\ _€_-;_-@_-"/>
    <numFmt numFmtId="165" formatCode="_-* #,##0.0_-;\-* #,##0.0_-;_-* &quot;-&quot;??_-;_-@_-"/>
    <numFmt numFmtId="166" formatCode="_-* #,##0_-;\-* #,##0_-;_-* &quot;-&quot;??_-;_-@_-"/>
    <numFmt numFmtId="167" formatCode="#,##0.00_ ;\-#,##0.00\ "/>
  </numFmts>
  <fonts count="51">
    <font>
      <sz val="10"/>
      <color theme="1"/>
      <name val="Bradesco Sans"/>
      <family val="2"/>
    </font>
    <font>
      <sz val="11"/>
      <color theme="1"/>
      <name val="Bradesco Sans"/>
      <family val="2"/>
      <scheme val="minor"/>
    </font>
    <font>
      <sz val="10"/>
      <name val="Arial"/>
      <family val="2"/>
    </font>
    <font>
      <sz val="10"/>
      <color theme="1"/>
      <name val="Bradesco Sans"/>
      <family val="2"/>
    </font>
    <font>
      <sz val="10"/>
      <color theme="1"/>
      <name val="Bradesco Sans"/>
    </font>
    <font>
      <sz val="10"/>
      <name val="Bradesco Sans"/>
    </font>
    <font>
      <sz val="8"/>
      <name val="Bradesco Sans"/>
      <family val="2"/>
    </font>
    <font>
      <sz val="12"/>
      <color theme="0"/>
      <name val="Bradesco Sans SemiBold"/>
    </font>
    <font>
      <sz val="10"/>
      <color theme="1" tint="0.34998626667073579"/>
      <name val="Bradesco Sans"/>
      <family val="2"/>
    </font>
    <font>
      <sz val="10"/>
      <color rgb="FFC00000"/>
      <name val="Bradesco Sans"/>
    </font>
    <font>
      <b/>
      <sz val="14"/>
      <color rgb="FFC00000"/>
      <name val="Bradesco Sans"/>
    </font>
    <font>
      <sz val="10"/>
      <color rgb="FFC00000"/>
      <name val="Bradesco Sans SemiBold"/>
    </font>
    <font>
      <b/>
      <sz val="10"/>
      <name val="Bradesco Sans"/>
    </font>
    <font>
      <sz val="10"/>
      <color rgb="FFC00000"/>
      <name val="Bradesco Sans"/>
      <scheme val="major"/>
    </font>
    <font>
      <b/>
      <sz val="10"/>
      <color rgb="FFC00000"/>
      <name val="Bradesco Sans"/>
      <scheme val="major"/>
    </font>
    <font>
      <sz val="10"/>
      <name val="Bradesco Sans"/>
      <family val="2"/>
    </font>
    <font>
      <sz val="10"/>
      <color rgb="FF000000"/>
      <name val="Arial"/>
      <family val="2"/>
    </font>
    <font>
      <sz val="8"/>
      <color theme="1"/>
      <name val="Bradesco Sans"/>
      <family val="2"/>
    </font>
    <font>
      <sz val="10"/>
      <color theme="0"/>
      <name val="Bradesco Sans SemiBold"/>
    </font>
    <font>
      <b/>
      <sz val="12"/>
      <color theme="0"/>
      <name val="Montserrat"/>
    </font>
    <font>
      <sz val="12"/>
      <color theme="0"/>
      <name val="Montserrat"/>
    </font>
    <font>
      <sz val="10"/>
      <color theme="0"/>
      <name val="Arial"/>
      <family val="2"/>
    </font>
    <font>
      <sz val="11"/>
      <color theme="1" tint="0.249977111117893"/>
      <name val="Bradesco Sans"/>
    </font>
    <font>
      <b/>
      <sz val="9"/>
      <color theme="1" tint="0.249977111117893"/>
      <name val="Bradesco Sans"/>
    </font>
    <font>
      <b/>
      <vertAlign val="superscript"/>
      <sz val="9"/>
      <color theme="1" tint="0.249977111117893"/>
      <name val="Bradesco Sans"/>
    </font>
    <font>
      <sz val="10"/>
      <color theme="1" tint="0.249977111117893"/>
      <name val="Bradesco Sans"/>
    </font>
    <font>
      <sz val="8"/>
      <color theme="1" tint="0.249977111117893"/>
      <name val="Bradesco Sans"/>
    </font>
    <font>
      <sz val="10"/>
      <color theme="1" tint="0.249977111117893"/>
      <name val="Bradesco Sans"/>
      <family val="2"/>
    </font>
    <font>
      <i/>
      <sz val="10"/>
      <color theme="1" tint="0.249977111117893"/>
      <name val="Bradesco Sans Medium"/>
    </font>
    <font>
      <i/>
      <sz val="10"/>
      <color theme="1" tint="0.249977111117893"/>
      <name val="Bradesco Sans"/>
    </font>
    <font>
      <vertAlign val="subscript"/>
      <sz val="10"/>
      <color theme="1" tint="0.249977111117893"/>
      <name val="Bradesco Sans"/>
    </font>
    <font>
      <sz val="10"/>
      <color theme="1" tint="0.249977111117893"/>
      <name val="Bradesco Sans Medium"/>
    </font>
    <font>
      <sz val="10"/>
      <color theme="1" tint="0.249977111117893"/>
      <name val="Bradesco Sans"/>
      <scheme val="major"/>
    </font>
    <font>
      <sz val="9"/>
      <color theme="1" tint="0.249977111117893"/>
      <name val="Bradesco Sans"/>
    </font>
    <font>
      <b/>
      <sz val="13"/>
      <color theme="1" tint="0.249977111117893"/>
      <name val="Bradesco Sans"/>
    </font>
    <font>
      <b/>
      <sz val="10"/>
      <color theme="1" tint="0.249977111117893"/>
      <name val="Bradesco Sans"/>
    </font>
    <font>
      <i/>
      <sz val="9"/>
      <color theme="1" tint="0.249977111117893"/>
      <name val="Bradesco Sans Medium"/>
    </font>
    <font>
      <sz val="10"/>
      <color rgb="FFFF0000"/>
      <name val="Bradesco Sans"/>
    </font>
    <font>
      <sz val="9"/>
      <color theme="1"/>
      <name val="Bradesco Sans"/>
      <family val="2"/>
    </font>
    <font>
      <sz val="8"/>
      <color theme="1" tint="0.249977111117893"/>
      <name val="Bradesco Sans"/>
      <family val="2"/>
    </font>
    <font>
      <sz val="9"/>
      <color theme="1"/>
      <name val="Bradesco Sans"/>
    </font>
    <font>
      <sz val="9"/>
      <name val="Bradesco Sans"/>
      <scheme val="major"/>
    </font>
    <font>
      <sz val="10"/>
      <name val="Bradesco Sans Medium"/>
    </font>
    <font>
      <sz val="10"/>
      <color rgb="FFC00000"/>
      <name val="Bradesco Sans Medium"/>
    </font>
    <font>
      <b/>
      <sz val="10"/>
      <color theme="1" tint="0.249977111117893"/>
      <name val="Bradesco Sans"/>
      <scheme val="major"/>
    </font>
    <font>
      <b/>
      <sz val="11"/>
      <color theme="1" tint="0.249977111117893"/>
      <name val="Bradesco Sans"/>
    </font>
    <font>
      <sz val="9"/>
      <color theme="1" tint="0.249977111117893"/>
      <name val="Bradesco Sans"/>
      <scheme val="major"/>
    </font>
    <font>
      <sz val="9"/>
      <color theme="1" tint="0.249977111117893"/>
      <name val="Georgia"/>
      <family val="1"/>
    </font>
    <font>
      <sz val="8"/>
      <color theme="1" tint="0.249977111117893"/>
      <name val="Calibri"/>
      <family val="2"/>
    </font>
    <font>
      <b/>
      <sz val="11"/>
      <color theme="1" tint="0.249977111117893"/>
      <name val="Georgia"/>
      <family val="1"/>
    </font>
    <font>
      <sz val="11"/>
      <color theme="1" tint="0.249977111117893"/>
      <name val="Georgia"/>
      <family val="1"/>
    </font>
  </fonts>
  <fills count="6">
    <fill>
      <patternFill patternType="none"/>
    </fill>
    <fill>
      <patternFill patternType="gray125"/>
    </fill>
    <fill>
      <patternFill patternType="solid">
        <fgColor rgb="FFCC092F"/>
        <bgColor indexed="64"/>
      </patternFill>
    </fill>
    <fill>
      <patternFill patternType="solid">
        <fgColor rgb="FFC00000"/>
        <bgColor indexed="64"/>
      </patternFill>
    </fill>
    <fill>
      <patternFill patternType="solid">
        <fgColor theme="2" tint="-9.9978637043366805E-2"/>
        <bgColor indexed="64"/>
      </patternFill>
    </fill>
    <fill>
      <gradientFill degree="180">
        <stop position="0">
          <color rgb="FFA20000"/>
        </stop>
        <stop position="1">
          <color rgb="FFCC092F"/>
        </stop>
      </gradientFill>
    </fill>
  </fills>
  <borders count="108">
    <border>
      <left/>
      <right/>
      <top/>
      <bottom/>
      <diagonal/>
    </border>
    <border>
      <left style="hair">
        <color rgb="FFC00000"/>
      </left>
      <right style="hair">
        <color rgb="FFC00000"/>
      </right>
      <top style="hair">
        <color rgb="FFC00000"/>
      </top>
      <bottom style="hair">
        <color rgb="FFC00000"/>
      </bottom>
      <diagonal/>
    </border>
    <border>
      <left/>
      <right style="hair">
        <color rgb="FFC00000"/>
      </right>
      <top style="hair">
        <color rgb="FFC00000"/>
      </top>
      <bottom style="hair">
        <color rgb="FFC00000"/>
      </bottom>
      <diagonal/>
    </border>
    <border>
      <left style="hair">
        <color rgb="FFC00000"/>
      </left>
      <right style="hair">
        <color rgb="FFC00000"/>
      </right>
      <top style="hair">
        <color rgb="FFC00000"/>
      </top>
      <bottom style="thin">
        <color rgb="FFC00000"/>
      </bottom>
      <diagonal/>
    </border>
    <border>
      <left style="hair">
        <color rgb="FFC00000"/>
      </left>
      <right style="hair">
        <color rgb="FFC00000"/>
      </right>
      <top style="thin">
        <color rgb="FFC00000"/>
      </top>
      <bottom style="hair">
        <color rgb="FFC00000"/>
      </bottom>
      <diagonal/>
    </border>
    <border>
      <left style="hair">
        <color rgb="FFC00000"/>
      </left>
      <right style="hair">
        <color rgb="FFC00000"/>
      </right>
      <top style="hair">
        <color rgb="FFC00000"/>
      </top>
      <bottom/>
      <diagonal/>
    </border>
    <border>
      <left style="hair">
        <color rgb="FFC00000"/>
      </left>
      <right style="hair">
        <color rgb="FFC00000"/>
      </right>
      <top/>
      <bottom/>
      <diagonal/>
    </border>
    <border>
      <left style="hair">
        <color rgb="FFC00000"/>
      </left>
      <right style="hair">
        <color rgb="FFC00000"/>
      </right>
      <top/>
      <bottom style="hair">
        <color rgb="FFC00000"/>
      </bottom>
      <diagonal/>
    </border>
    <border>
      <left style="hair">
        <color rgb="FFC00000"/>
      </left>
      <right style="hair">
        <color rgb="FFC00000"/>
      </right>
      <top style="thin">
        <color rgb="FFC00000"/>
      </top>
      <bottom/>
      <diagonal/>
    </border>
    <border>
      <left/>
      <right style="hair">
        <color rgb="FFC00000"/>
      </right>
      <top/>
      <bottom/>
      <diagonal/>
    </border>
    <border>
      <left style="hair">
        <color rgb="FFC00000"/>
      </left>
      <right style="hair">
        <color rgb="FFC00000"/>
      </right>
      <top/>
      <bottom style="medium">
        <color rgb="FFC00000"/>
      </bottom>
      <diagonal/>
    </border>
    <border>
      <left style="hair">
        <color rgb="FFC00000"/>
      </left>
      <right style="hair">
        <color rgb="FFC00000"/>
      </right>
      <top style="hair">
        <color rgb="FFC00000"/>
      </top>
      <bottom style="medium">
        <color rgb="FFC00000"/>
      </bottom>
      <diagonal/>
    </border>
    <border>
      <left/>
      <right/>
      <top/>
      <bottom style="medium">
        <color rgb="FFC00000"/>
      </bottom>
      <diagonal/>
    </border>
    <border>
      <left style="hair">
        <color rgb="FFC00000"/>
      </left>
      <right/>
      <top/>
      <bottom style="medium">
        <color rgb="FFC00000"/>
      </bottom>
      <diagonal/>
    </border>
    <border>
      <left style="hair">
        <color rgb="FFC00000"/>
      </left>
      <right style="hair">
        <color rgb="FFC00000"/>
      </right>
      <top style="medium">
        <color rgb="FFC00000"/>
      </top>
      <bottom/>
      <diagonal/>
    </border>
    <border>
      <left style="hair">
        <color rgb="FFC00000"/>
      </left>
      <right style="hair">
        <color rgb="FFC00000"/>
      </right>
      <top style="medium">
        <color rgb="FFC00000"/>
      </top>
      <bottom style="hair">
        <color rgb="FFC00000"/>
      </bottom>
      <diagonal/>
    </border>
    <border>
      <left/>
      <right/>
      <top style="medium">
        <color rgb="FFC00000"/>
      </top>
      <bottom/>
      <diagonal/>
    </border>
    <border>
      <left/>
      <right style="hair">
        <color rgb="FFC00000"/>
      </right>
      <top/>
      <bottom style="medium">
        <color rgb="FFC00000"/>
      </bottom>
      <diagonal/>
    </border>
    <border>
      <left/>
      <right style="hair">
        <color rgb="FFC00000"/>
      </right>
      <top style="medium">
        <color rgb="FFC00000"/>
      </top>
      <bottom style="hair">
        <color rgb="FFC00000"/>
      </bottom>
      <diagonal/>
    </border>
    <border>
      <left style="hair">
        <color rgb="FFC00000"/>
      </left>
      <right style="hair">
        <color rgb="FFC00000"/>
      </right>
      <top style="medium">
        <color rgb="FFC00000"/>
      </top>
      <bottom style="medium">
        <color rgb="FFC00000"/>
      </bottom>
      <diagonal/>
    </border>
    <border>
      <left/>
      <right/>
      <top style="medium">
        <color rgb="FFC00000"/>
      </top>
      <bottom style="medium">
        <color rgb="FFC00000"/>
      </bottom>
      <diagonal/>
    </border>
    <border>
      <left style="hair">
        <color rgb="FFC00000"/>
      </left>
      <right style="hair">
        <color rgb="FFC00000"/>
      </right>
      <top style="hair">
        <color rgb="FFC00000"/>
      </top>
      <bottom style="medium">
        <color rgb="FFCC092F"/>
      </bottom>
      <diagonal/>
    </border>
    <border>
      <left style="hair">
        <color rgb="FFC00000"/>
      </left>
      <right style="hair">
        <color rgb="FFC00000"/>
      </right>
      <top style="medium">
        <color rgb="FFCC092F"/>
      </top>
      <bottom style="hair">
        <color rgb="FFC00000"/>
      </bottom>
      <diagonal/>
    </border>
    <border>
      <left style="hair">
        <color rgb="FFC00000"/>
      </left>
      <right style="hair">
        <color rgb="FFC00000"/>
      </right>
      <top/>
      <bottom style="medium">
        <color rgb="FFCC092F"/>
      </bottom>
      <diagonal/>
    </border>
    <border>
      <left/>
      <right/>
      <top style="medium">
        <color rgb="FFC00000"/>
      </top>
      <bottom style="thin">
        <color theme="1" tint="0.34998626667073579"/>
      </bottom>
      <diagonal/>
    </border>
    <border>
      <left/>
      <right/>
      <top style="thin">
        <color theme="1" tint="0.34998626667073579"/>
      </top>
      <bottom/>
      <diagonal/>
    </border>
    <border>
      <left/>
      <right/>
      <top style="thin">
        <color theme="1" tint="0.34998626667073579"/>
      </top>
      <bottom style="thin">
        <color theme="1" tint="0.34998626667073579"/>
      </bottom>
      <diagonal/>
    </border>
    <border>
      <left/>
      <right/>
      <top style="thin">
        <color theme="1" tint="0.34998626667073579"/>
      </top>
      <bottom style="medium">
        <color rgb="FFC00000"/>
      </bottom>
      <diagonal/>
    </border>
    <border>
      <left/>
      <right/>
      <top style="thin">
        <color rgb="FFC00000"/>
      </top>
      <bottom style="thin">
        <color rgb="FFC00000"/>
      </bottom>
      <diagonal/>
    </border>
    <border>
      <left/>
      <right/>
      <top/>
      <bottom style="thin">
        <color theme="1" tint="0.499984740745262"/>
      </bottom>
      <diagonal/>
    </border>
    <border>
      <left/>
      <right/>
      <top style="thin">
        <color theme="1" tint="0.499984740745262"/>
      </top>
      <bottom style="thin">
        <color theme="1" tint="0.499984740745262"/>
      </bottom>
      <diagonal/>
    </border>
    <border>
      <left/>
      <right/>
      <top style="thin">
        <color theme="1" tint="0.499984740745262"/>
      </top>
      <bottom style="thin">
        <color rgb="FFC00000"/>
      </bottom>
      <diagonal/>
    </border>
    <border>
      <left style="medium">
        <color rgb="FFC00000"/>
      </left>
      <right style="hair">
        <color rgb="FFC00000"/>
      </right>
      <top style="medium">
        <color rgb="FFC00000"/>
      </top>
      <bottom/>
      <diagonal/>
    </border>
    <border>
      <left style="hair">
        <color rgb="FFC00000"/>
      </left>
      <right style="medium">
        <color rgb="FFC00000"/>
      </right>
      <top style="medium">
        <color rgb="FFC00000"/>
      </top>
      <bottom/>
      <diagonal/>
    </border>
    <border>
      <left style="hair">
        <color rgb="FFC00000"/>
      </left>
      <right style="medium">
        <color rgb="FFC00000"/>
      </right>
      <top/>
      <bottom style="hair">
        <color rgb="FFC00000"/>
      </bottom>
      <diagonal/>
    </border>
    <border>
      <left style="hair">
        <color rgb="FFC00000"/>
      </left>
      <right style="medium">
        <color rgb="FFC00000"/>
      </right>
      <top style="hair">
        <color rgb="FFC00000"/>
      </top>
      <bottom style="hair">
        <color rgb="FFC00000"/>
      </bottom>
      <diagonal/>
    </border>
    <border>
      <left style="hair">
        <color rgb="FFC00000"/>
      </left>
      <right style="medium">
        <color rgb="FFC00000"/>
      </right>
      <top style="hair">
        <color rgb="FFC00000"/>
      </top>
      <bottom style="medium">
        <color rgb="FFC00000"/>
      </bottom>
      <diagonal/>
    </border>
    <border>
      <left style="hair">
        <color rgb="FFC00000"/>
      </left>
      <right style="medium">
        <color rgb="FFC00000"/>
      </right>
      <top style="medium">
        <color rgb="FFC00000"/>
      </top>
      <bottom style="hair">
        <color rgb="FFC00000"/>
      </bottom>
      <diagonal/>
    </border>
    <border>
      <left style="hair">
        <color rgb="FFC00000"/>
      </left>
      <right style="medium">
        <color rgb="FFC00000"/>
      </right>
      <top style="medium">
        <color rgb="FFCC092F"/>
      </top>
      <bottom style="hair">
        <color rgb="FFC00000"/>
      </bottom>
      <diagonal/>
    </border>
    <border>
      <left style="hair">
        <color rgb="FFC00000"/>
      </left>
      <right style="medium">
        <color rgb="FFC00000"/>
      </right>
      <top/>
      <bottom/>
      <diagonal/>
    </border>
    <border>
      <left style="hair">
        <color rgb="FFC00000"/>
      </left>
      <right style="medium">
        <color rgb="FFC00000"/>
      </right>
      <top style="hair">
        <color rgb="FFC00000"/>
      </top>
      <bottom style="thin">
        <color rgb="FFC00000"/>
      </bottom>
      <diagonal/>
    </border>
    <border>
      <left style="hair">
        <color rgb="FFC00000"/>
      </left>
      <right style="medium">
        <color rgb="FFC00000"/>
      </right>
      <top/>
      <bottom style="medium">
        <color rgb="FFC00000"/>
      </bottom>
      <diagonal/>
    </border>
    <border>
      <left style="hair">
        <color rgb="FFC00000"/>
      </left>
      <right style="medium">
        <color rgb="FFC00000"/>
      </right>
      <top style="thin">
        <color rgb="FFC00000"/>
      </top>
      <bottom style="thin">
        <color rgb="FFC00000"/>
      </bottom>
      <diagonal/>
    </border>
    <border>
      <left style="hair">
        <color rgb="FFC00000"/>
      </left>
      <right style="hair">
        <color rgb="FFC00000"/>
      </right>
      <top style="thin">
        <color rgb="FFC00000"/>
      </top>
      <bottom style="thin">
        <color rgb="FFC00000"/>
      </bottom>
      <diagonal/>
    </border>
    <border>
      <left style="hair">
        <color rgb="FFC00000"/>
      </left>
      <right style="medium">
        <color rgb="FFC00000"/>
      </right>
      <top style="medium">
        <color rgb="FFC00000"/>
      </top>
      <bottom style="medium">
        <color rgb="FFC00000"/>
      </bottom>
      <diagonal/>
    </border>
    <border>
      <left style="hair">
        <color rgb="FFC00000"/>
      </left>
      <right style="hair">
        <color rgb="FFC00000"/>
      </right>
      <top/>
      <bottom style="thin">
        <color rgb="FFC00000"/>
      </bottom>
      <diagonal/>
    </border>
    <border>
      <left style="hair">
        <color rgb="FFC00000"/>
      </left>
      <right style="medium">
        <color rgb="FFC00000"/>
      </right>
      <top/>
      <bottom style="thin">
        <color rgb="FFC00000"/>
      </bottom>
      <diagonal/>
    </border>
    <border>
      <left style="hair">
        <color rgb="FFC00000"/>
      </left>
      <right style="medium">
        <color rgb="FFC00000"/>
      </right>
      <top style="thin">
        <color rgb="FFC00000"/>
      </top>
      <bottom style="medium">
        <color rgb="FFC00000"/>
      </bottom>
      <diagonal/>
    </border>
    <border>
      <left style="hair">
        <color rgb="FFC00000"/>
      </left>
      <right style="hair">
        <color rgb="FFC00000"/>
      </right>
      <top style="thin">
        <color rgb="FFC00000"/>
      </top>
      <bottom style="medium">
        <color rgb="FFC00000"/>
      </bottom>
      <diagonal/>
    </border>
    <border>
      <left style="medium">
        <color rgb="FFC00000"/>
      </left>
      <right/>
      <top style="medium">
        <color rgb="FFC00000"/>
      </top>
      <bottom/>
      <diagonal/>
    </border>
    <border>
      <left style="medium">
        <color rgb="FFC00000"/>
      </left>
      <right style="hair">
        <color rgb="FFC00000"/>
      </right>
      <top/>
      <bottom style="thin">
        <color indexed="64"/>
      </bottom>
      <diagonal/>
    </border>
    <border>
      <left style="medium">
        <color rgb="FFC00000"/>
      </left>
      <right style="hair">
        <color rgb="FFC00000"/>
      </right>
      <top style="thin">
        <color indexed="64"/>
      </top>
      <bottom style="thin">
        <color indexed="64"/>
      </bottom>
      <diagonal/>
    </border>
    <border>
      <left style="medium">
        <color rgb="FFC00000"/>
      </left>
      <right style="hair">
        <color rgb="FFC00000"/>
      </right>
      <top style="thin">
        <color indexed="64"/>
      </top>
      <bottom style="medium">
        <color rgb="FFC00000"/>
      </bottom>
      <diagonal/>
    </border>
    <border>
      <left style="hair">
        <color rgb="FFC00000"/>
      </left>
      <right style="medium">
        <color rgb="FFC00000"/>
      </right>
      <top style="thin">
        <color rgb="FFC00000"/>
      </top>
      <bottom style="hair">
        <color rgb="FFC00000"/>
      </bottom>
      <diagonal/>
    </border>
    <border>
      <left style="hair">
        <color rgb="FFC00000"/>
      </left>
      <right style="medium">
        <color rgb="FFC00000"/>
      </right>
      <top style="thin">
        <color rgb="FFC00000"/>
      </top>
      <bottom/>
      <diagonal/>
    </border>
    <border>
      <left style="hair">
        <color rgb="FFC00000"/>
      </left>
      <right style="hair">
        <color rgb="FFC00000"/>
      </right>
      <top style="medium">
        <color rgb="FFCC092F"/>
      </top>
      <bottom/>
      <diagonal/>
    </border>
    <border>
      <left style="hair">
        <color rgb="FFC00000"/>
      </left>
      <right style="medium">
        <color rgb="FFC00000"/>
      </right>
      <top style="medium">
        <color rgb="FFC00000"/>
      </top>
      <bottom style="thin">
        <color rgb="FFC00000"/>
      </bottom>
      <diagonal/>
    </border>
    <border>
      <left style="medium">
        <color rgb="FFC00000"/>
      </left>
      <right style="hair">
        <color rgb="FFC00000"/>
      </right>
      <top/>
      <bottom/>
      <diagonal/>
    </border>
    <border>
      <left style="medium">
        <color rgb="FFC00000"/>
      </left>
      <right style="hair">
        <color rgb="FFC00000"/>
      </right>
      <top/>
      <bottom style="medium">
        <color rgb="FFC00000"/>
      </bottom>
      <diagonal/>
    </border>
    <border>
      <left style="medium">
        <color rgb="FFC00000"/>
      </left>
      <right/>
      <top/>
      <bottom/>
      <diagonal/>
    </border>
    <border>
      <left style="medium">
        <color rgb="FFC00000"/>
      </left>
      <right/>
      <top/>
      <bottom style="medium">
        <color rgb="FFCC092F"/>
      </bottom>
      <diagonal/>
    </border>
    <border>
      <left style="medium">
        <color rgb="FFC00000"/>
      </left>
      <right/>
      <top/>
      <bottom style="medium">
        <color rgb="FFC00000"/>
      </bottom>
      <diagonal/>
    </border>
    <border>
      <left style="hair">
        <color rgb="FFC00000"/>
      </left>
      <right style="hair">
        <color rgb="FFC00000"/>
      </right>
      <top style="medium">
        <color rgb="FFC00000"/>
      </top>
      <bottom style="thin">
        <color rgb="FFC00000"/>
      </bottom>
      <diagonal/>
    </border>
    <border>
      <left style="hair">
        <color rgb="FFC00000"/>
      </left>
      <right style="medium">
        <color rgb="FFC00000"/>
      </right>
      <top style="medium">
        <color rgb="FFCC092F"/>
      </top>
      <bottom/>
      <diagonal/>
    </border>
    <border>
      <left style="hair">
        <color rgb="FFC00000"/>
      </left>
      <right style="medium">
        <color rgb="FFC00000"/>
      </right>
      <top/>
      <bottom style="medium">
        <color rgb="FFCC092F"/>
      </bottom>
      <diagonal/>
    </border>
    <border>
      <left style="hair">
        <color rgb="FFC00000"/>
      </left>
      <right style="medium">
        <color rgb="FFC00000"/>
      </right>
      <top style="hair">
        <color rgb="FFC00000"/>
      </top>
      <bottom/>
      <diagonal/>
    </border>
    <border>
      <left style="hair">
        <color rgb="FFC00000"/>
      </left>
      <right/>
      <top/>
      <bottom style="thin">
        <color rgb="FFC00000"/>
      </bottom>
      <diagonal/>
    </border>
    <border>
      <left style="hair">
        <color rgb="FFC00000"/>
      </left>
      <right/>
      <top style="hair">
        <color rgb="FFC00000"/>
      </top>
      <bottom style="hair">
        <color rgb="FFC00000"/>
      </bottom>
      <diagonal/>
    </border>
    <border>
      <left style="hair">
        <color rgb="FFC00000"/>
      </left>
      <right/>
      <top style="medium">
        <color rgb="FFC00000"/>
      </top>
      <bottom style="thin">
        <color rgb="FFC00000"/>
      </bottom>
      <diagonal/>
    </border>
    <border>
      <left style="hair">
        <color rgb="FFC00000"/>
      </left>
      <right/>
      <top/>
      <bottom style="medium">
        <color rgb="FFCC092F"/>
      </bottom>
      <diagonal/>
    </border>
    <border>
      <left style="hair">
        <color rgb="FFC00000"/>
      </left>
      <right/>
      <top style="medium">
        <color rgb="FFCC092F"/>
      </top>
      <bottom style="hair">
        <color rgb="FFC00000"/>
      </bottom>
      <diagonal/>
    </border>
    <border>
      <left style="hair">
        <color rgb="FFC00000"/>
      </left>
      <right/>
      <top style="hair">
        <color rgb="FFC00000"/>
      </top>
      <bottom style="medium">
        <color rgb="FFCC092F"/>
      </bottom>
      <diagonal/>
    </border>
    <border>
      <left style="hair">
        <color rgb="FFC00000"/>
      </left>
      <right/>
      <top style="thin">
        <color rgb="FFC00000"/>
      </top>
      <bottom/>
      <diagonal/>
    </border>
    <border>
      <left style="hair">
        <color rgb="FFC00000"/>
      </left>
      <right/>
      <top/>
      <bottom/>
      <diagonal/>
    </border>
    <border>
      <left/>
      <right style="hair">
        <color rgb="FFC00000"/>
      </right>
      <top style="hair">
        <color rgb="FFC00000"/>
      </top>
      <bottom/>
      <diagonal/>
    </border>
    <border>
      <left style="hair">
        <color rgb="FFC00000"/>
      </left>
      <right style="dotted">
        <color rgb="FFC00000"/>
      </right>
      <top/>
      <bottom/>
      <diagonal/>
    </border>
    <border>
      <left style="dotted">
        <color rgb="FFC00000"/>
      </left>
      <right style="medium">
        <color rgb="FFC00000"/>
      </right>
      <top/>
      <bottom/>
      <diagonal/>
    </border>
    <border>
      <left style="hair">
        <color rgb="FFC00000"/>
      </left>
      <right style="dotted">
        <color rgb="FFC00000"/>
      </right>
      <top/>
      <bottom style="medium">
        <color rgb="FFC00000"/>
      </bottom>
      <diagonal/>
    </border>
    <border>
      <left style="dotted">
        <color rgb="FFC00000"/>
      </left>
      <right style="medium">
        <color rgb="FFC00000"/>
      </right>
      <top/>
      <bottom style="medium">
        <color rgb="FFC00000"/>
      </bottom>
      <diagonal/>
    </border>
    <border>
      <left style="hair">
        <color rgb="FFC00000"/>
      </left>
      <right style="dotted">
        <color rgb="FFC00000"/>
      </right>
      <top style="medium">
        <color rgb="FFC00000"/>
      </top>
      <bottom/>
      <diagonal/>
    </border>
    <border>
      <left style="dotted">
        <color rgb="FFC00000"/>
      </left>
      <right style="medium">
        <color rgb="FFC00000"/>
      </right>
      <top style="medium">
        <color rgb="FFC00000"/>
      </top>
      <bottom/>
      <diagonal/>
    </border>
    <border>
      <left style="hair">
        <color rgb="FFC00000"/>
      </left>
      <right style="dotted">
        <color rgb="FFC00000"/>
      </right>
      <top style="medium">
        <color rgb="FFCC092F"/>
      </top>
      <bottom/>
      <diagonal/>
    </border>
    <border>
      <left style="dotted">
        <color rgb="FFC00000"/>
      </left>
      <right style="medium">
        <color rgb="FFC00000"/>
      </right>
      <top style="medium">
        <color rgb="FFCC092F"/>
      </top>
      <bottom/>
      <diagonal/>
    </border>
    <border>
      <left style="hair">
        <color rgb="FFC00000"/>
      </left>
      <right style="dotted">
        <color rgb="FFC00000"/>
      </right>
      <top style="medium">
        <color rgb="FFC00000"/>
      </top>
      <bottom style="medium">
        <color rgb="FFC00000"/>
      </bottom>
      <diagonal/>
    </border>
    <border>
      <left style="dotted">
        <color rgb="FFC00000"/>
      </left>
      <right style="medium">
        <color rgb="FFC00000"/>
      </right>
      <top style="medium">
        <color rgb="FFC00000"/>
      </top>
      <bottom style="medium">
        <color rgb="FFC00000"/>
      </bottom>
      <diagonal/>
    </border>
    <border>
      <left style="hair">
        <color rgb="FFC00000"/>
      </left>
      <right/>
      <top style="hair">
        <color rgb="FFC00000"/>
      </top>
      <bottom/>
      <diagonal/>
    </border>
    <border>
      <left/>
      <right/>
      <top style="hair">
        <color rgb="FFC00000"/>
      </top>
      <bottom/>
      <diagonal/>
    </border>
    <border>
      <left style="medium">
        <color rgb="FFC00000"/>
      </left>
      <right style="hair">
        <color rgb="FFC00000"/>
      </right>
      <top style="hair">
        <color rgb="FFC00000"/>
      </top>
      <bottom style="hair">
        <color rgb="FFC00000"/>
      </bottom>
      <diagonal/>
    </border>
    <border>
      <left style="medium">
        <color rgb="FFC00000"/>
      </left>
      <right style="hair">
        <color rgb="FFC00000"/>
      </right>
      <top style="hair">
        <color rgb="FFC00000"/>
      </top>
      <bottom style="medium">
        <color rgb="FFC00000"/>
      </bottom>
      <diagonal/>
    </border>
    <border>
      <left style="medium">
        <color rgb="FFC00000"/>
      </left>
      <right style="hair">
        <color rgb="FFC00000"/>
      </right>
      <top/>
      <bottom style="hair">
        <color rgb="FFC00000"/>
      </bottom>
      <diagonal/>
    </border>
    <border>
      <left style="medium">
        <color rgb="FFC00000"/>
      </left>
      <right style="hair">
        <color rgb="FFC00000"/>
      </right>
      <top style="medium">
        <color rgb="FFC00000"/>
      </top>
      <bottom style="medium">
        <color rgb="FFC00000"/>
      </bottom>
      <diagonal/>
    </border>
    <border>
      <left/>
      <right style="thin">
        <color indexed="64"/>
      </right>
      <top style="medium">
        <color rgb="FFC00000"/>
      </top>
      <bottom/>
      <diagonal/>
    </border>
    <border>
      <left style="thin">
        <color indexed="64"/>
      </left>
      <right style="thin">
        <color indexed="64"/>
      </right>
      <top style="medium">
        <color rgb="FFC00000"/>
      </top>
      <bottom/>
      <diagonal/>
    </border>
    <border>
      <left style="thin">
        <color indexed="64"/>
      </left>
      <right/>
      <top style="medium">
        <color rgb="FFC00000"/>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rgb="FFC00000"/>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style="hair">
        <color rgb="FFC00000"/>
      </left>
      <right/>
      <top style="medium">
        <color rgb="FFC00000"/>
      </top>
      <bottom style="medium">
        <color rgb="FFC00000"/>
      </bottom>
      <diagonal/>
    </border>
    <border>
      <left style="hair">
        <color rgb="FFC00000"/>
      </left>
      <right/>
      <top style="medium">
        <color rgb="FFC00000"/>
      </top>
      <bottom/>
      <diagonal/>
    </border>
    <border>
      <left/>
      <right style="hair">
        <color rgb="FFC00000"/>
      </right>
      <top style="medium">
        <color rgb="FFC00000"/>
      </top>
      <bottom/>
      <diagonal/>
    </border>
    <border>
      <left/>
      <right style="hair">
        <color rgb="FFC00000"/>
      </right>
      <top style="medium">
        <color rgb="FFC00000"/>
      </top>
      <bottom style="medium">
        <color rgb="FFC00000"/>
      </bottom>
      <diagonal/>
    </border>
    <border>
      <left style="hair">
        <color rgb="FFC00000"/>
      </left>
      <right style="hair">
        <color rgb="FFC00000"/>
      </right>
      <top style="thin">
        <color rgb="FFC00000"/>
      </top>
      <bottom style="dotted">
        <color rgb="FFC00000"/>
      </bottom>
      <diagonal/>
    </border>
    <border>
      <left style="hair">
        <color rgb="FFC00000"/>
      </left>
      <right style="hair">
        <color rgb="FFC00000"/>
      </right>
      <top style="dotted">
        <color rgb="FFC00000"/>
      </top>
      <bottom style="dotted">
        <color rgb="FFC00000"/>
      </bottom>
      <diagonal/>
    </border>
    <border>
      <left style="hair">
        <color rgb="FFC00000"/>
      </left>
      <right style="hair">
        <color rgb="FFC00000"/>
      </right>
      <top style="dotted">
        <color rgb="FFC00000"/>
      </top>
      <bottom style="medium">
        <color rgb="FFC00000"/>
      </bottom>
      <diagonal/>
    </border>
    <border>
      <left/>
      <right style="hair">
        <color rgb="FFC00000"/>
      </right>
      <top style="hair">
        <color rgb="FFC00000"/>
      </top>
      <bottom style="medium">
        <color rgb="FFC00000"/>
      </bottom>
      <diagonal/>
    </border>
  </borders>
  <cellStyleXfs count="23">
    <xf numFmtId="0" fontId="0" fillId="0" borderId="0"/>
    <xf numFmtId="0" fontId="1" fillId="0" borderId="0"/>
    <xf numFmtId="9" fontId="1" fillId="0" borderId="0" applyFont="0" applyFill="0" applyBorder="0" applyAlignment="0" applyProtection="0"/>
    <xf numFmtId="0" fontId="2" fillId="0" borderId="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6"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16" fillId="0" borderId="0" applyFont="0" applyFill="0" applyBorder="0" applyAlignment="0" applyProtection="0"/>
    <xf numFmtId="44" fontId="16" fillId="0" borderId="0" applyFont="0" applyFill="0" applyBorder="0" applyAlignment="0" applyProtection="0"/>
    <xf numFmtId="9" fontId="16"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cellStyleXfs>
  <cellXfs count="719">
    <xf numFmtId="0" fontId="0" fillId="0" borderId="0" xfId="0"/>
    <xf numFmtId="0" fontId="0" fillId="0" borderId="0" xfId="0" applyAlignment="1">
      <alignment horizontal="left" vertical="center"/>
    </xf>
    <xf numFmtId="0" fontId="4" fillId="0" borderId="0" xfId="0" applyFont="1" applyAlignment="1">
      <alignment vertical="center"/>
    </xf>
    <xf numFmtId="0" fontId="4" fillId="0" borderId="0" xfId="0" applyFont="1" applyAlignment="1">
      <alignment horizontal="center" vertical="center"/>
    </xf>
    <xf numFmtId="0" fontId="0" fillId="0" borderId="0" xfId="0" applyAlignment="1">
      <alignment wrapText="1"/>
    </xf>
    <xf numFmtId="0" fontId="0" fillId="0" borderId="0" xfId="0" applyAlignment="1">
      <alignment horizontal="center" vertical="center"/>
    </xf>
    <xf numFmtId="0" fontId="0" fillId="0" borderId="0" xfId="0" applyAlignment="1">
      <alignment vertical="top"/>
    </xf>
    <xf numFmtId="0" fontId="0" fillId="0" borderId="0" xfId="0" applyAlignment="1">
      <alignment vertical="top" wrapText="1"/>
    </xf>
    <xf numFmtId="0" fontId="0" fillId="0" borderId="0" xfId="0" applyAlignment="1">
      <alignment vertical="center" wrapText="1"/>
    </xf>
    <xf numFmtId="0" fontId="5" fillId="0" borderId="25" xfId="0" applyFont="1" applyBorder="1" applyAlignment="1">
      <alignment vertical="top" wrapText="1"/>
    </xf>
    <xf numFmtId="0" fontId="5" fillId="0" borderId="24" xfId="0" applyFont="1" applyBorder="1" applyAlignment="1">
      <alignment vertical="top" wrapText="1"/>
    </xf>
    <xf numFmtId="0" fontId="5" fillId="0" borderId="26" xfId="0" applyFont="1" applyBorder="1" applyAlignment="1">
      <alignment vertical="top" wrapText="1"/>
    </xf>
    <xf numFmtId="0" fontId="5" fillId="0" borderId="27" xfId="0" applyFont="1" applyBorder="1" applyAlignment="1">
      <alignment vertical="top" wrapText="1"/>
    </xf>
    <xf numFmtId="0" fontId="11" fillId="0" borderId="31" xfId="0" applyFont="1" applyBorder="1" applyAlignment="1">
      <alignment vertical="top" wrapText="1"/>
    </xf>
    <xf numFmtId="0" fontId="0" fillId="0" borderId="0" xfId="0" applyAlignment="1">
      <alignment vertical="center"/>
    </xf>
    <xf numFmtId="0" fontId="4" fillId="0" borderId="0" xfId="0" applyFont="1" applyBorder="1" applyAlignment="1">
      <alignment vertical="center"/>
    </xf>
    <xf numFmtId="0" fontId="0" fillId="0" borderId="0" xfId="0" applyBorder="1" applyAlignment="1">
      <alignment vertical="center"/>
    </xf>
    <xf numFmtId="0" fontId="17" fillId="0" borderId="0" xfId="0" applyFont="1" applyAlignment="1">
      <alignment vertical="center" wrapText="1"/>
    </xf>
    <xf numFmtId="0" fontId="0" fillId="0" borderId="0" xfId="0" applyAlignment="1">
      <alignment horizontal="left" vertical="center" indent="1"/>
    </xf>
    <xf numFmtId="0" fontId="0" fillId="0" borderId="12" xfId="0" applyBorder="1" applyAlignment="1">
      <alignment horizontal="center" vertical="center"/>
    </xf>
    <xf numFmtId="0" fontId="7" fillId="5" borderId="99" xfId="0" applyFont="1" applyFill="1" applyBorder="1" applyAlignment="1">
      <alignment horizontal="center" vertical="center" wrapText="1"/>
    </xf>
    <xf numFmtId="0" fontId="7" fillId="2" borderId="90" xfId="0" applyFont="1" applyFill="1" applyBorder="1" applyAlignment="1">
      <alignment horizontal="left" vertical="center" indent="1"/>
    </xf>
    <xf numFmtId="0" fontId="7" fillId="2" borderId="19" xfId="0" applyFont="1" applyFill="1" applyBorder="1" applyAlignment="1">
      <alignment horizontal="left" vertical="center" indent="1"/>
    </xf>
    <xf numFmtId="0" fontId="7" fillId="2" borderId="19" xfId="0" applyFont="1" applyFill="1" applyBorder="1" applyAlignment="1">
      <alignment horizontal="center" vertical="center"/>
    </xf>
    <xf numFmtId="0" fontId="7" fillId="2" borderId="100" xfId="0" applyFont="1" applyFill="1" applyBorder="1" applyAlignment="1">
      <alignment horizontal="center" vertical="center"/>
    </xf>
    <xf numFmtId="0" fontId="7" fillId="2" borderId="44" xfId="0" applyFont="1" applyFill="1" applyBorder="1" applyAlignment="1">
      <alignment horizontal="center" vertical="center"/>
    </xf>
    <xf numFmtId="0" fontId="7" fillId="3" borderId="20" xfId="0" applyFont="1" applyFill="1" applyBorder="1" applyAlignment="1">
      <alignment horizontal="center" vertical="center" wrapText="1"/>
    </xf>
    <xf numFmtId="0" fontId="22" fillId="0" borderId="90" xfId="0" applyFont="1" applyBorder="1" applyAlignment="1">
      <alignment vertical="center"/>
    </xf>
    <xf numFmtId="0" fontId="23" fillId="0" borderId="19" xfId="0" applyFont="1" applyBorder="1" applyAlignment="1">
      <alignment horizontal="center" vertical="center"/>
    </xf>
    <xf numFmtId="0" fontId="23" fillId="0" borderId="44" xfId="0" applyFont="1" applyBorder="1" applyAlignment="1">
      <alignment horizontal="center" vertical="center" wrapText="1"/>
    </xf>
    <xf numFmtId="3" fontId="25" fillId="0" borderId="7" xfId="0" applyNumberFormat="1" applyFont="1" applyBorder="1" applyAlignment="1">
      <alignment horizontal="right" vertical="center"/>
    </xf>
    <xf numFmtId="3" fontId="25" fillId="0" borderId="34" xfId="0" applyNumberFormat="1" applyFont="1" applyBorder="1" applyAlignment="1">
      <alignment horizontal="right" vertical="center"/>
    </xf>
    <xf numFmtId="3" fontId="25" fillId="0" borderId="1" xfId="0" applyNumberFormat="1" applyFont="1" applyBorder="1" applyAlignment="1">
      <alignment horizontal="right" vertical="center"/>
    </xf>
    <xf numFmtId="0" fontId="25" fillId="0" borderId="1" xfId="0" applyFont="1" applyBorder="1" applyAlignment="1">
      <alignment horizontal="right" vertical="center"/>
    </xf>
    <xf numFmtId="1" fontId="25" fillId="0" borderId="35" xfId="0" applyNumberFormat="1" applyFont="1" applyBorder="1" applyAlignment="1">
      <alignment horizontal="right" vertical="center"/>
    </xf>
    <xf numFmtId="3" fontId="25" fillId="0" borderId="35" xfId="0" applyNumberFormat="1" applyFont="1" applyBorder="1" applyAlignment="1">
      <alignment horizontal="right" vertical="center"/>
    </xf>
    <xf numFmtId="1" fontId="25" fillId="0" borderId="1" xfId="0" applyNumberFormat="1" applyFont="1" applyBorder="1" applyAlignment="1">
      <alignment horizontal="right" vertical="center"/>
    </xf>
    <xf numFmtId="0" fontId="25" fillId="0" borderId="35" xfId="0" applyFont="1" applyBorder="1" applyAlignment="1">
      <alignment horizontal="right" vertical="center"/>
    </xf>
    <xf numFmtId="3" fontId="25" fillId="0" borderId="11" xfId="0" applyNumberFormat="1" applyFont="1" applyBorder="1" applyAlignment="1">
      <alignment horizontal="right" vertical="center"/>
    </xf>
    <xf numFmtId="0" fontId="25" fillId="0" borderId="11" xfId="0" applyFont="1" applyBorder="1" applyAlignment="1">
      <alignment horizontal="right" vertical="center"/>
    </xf>
    <xf numFmtId="0" fontId="25" fillId="0" borderId="36" xfId="0" applyFont="1" applyBorder="1" applyAlignment="1">
      <alignment horizontal="right" vertical="center"/>
    </xf>
    <xf numFmtId="0" fontId="25" fillId="0" borderId="7" xfId="0" applyFont="1" applyBorder="1" applyAlignment="1">
      <alignment horizontal="center" vertical="center"/>
    </xf>
    <xf numFmtId="166" fontId="27" fillId="0" borderId="7" xfId="7" applyNumberFormat="1" applyFont="1" applyFill="1" applyBorder="1" applyAlignment="1">
      <alignment horizontal="right" vertical="center"/>
    </xf>
    <xf numFmtId="0" fontId="25" fillId="0" borderId="1" xfId="0" applyFont="1" applyBorder="1" applyAlignment="1">
      <alignment horizontal="center" vertical="center"/>
    </xf>
    <xf numFmtId="166" fontId="27" fillId="0" borderId="1" xfId="7" applyNumberFormat="1" applyFont="1" applyFill="1" applyBorder="1" applyAlignment="1">
      <alignment horizontal="right" vertical="center"/>
    </xf>
    <xf numFmtId="0" fontId="25" fillId="0" borderId="3" xfId="0" applyFont="1" applyBorder="1" applyAlignment="1">
      <alignment horizontal="center" vertical="center"/>
    </xf>
    <xf numFmtId="166" fontId="27" fillId="0" borderId="3" xfId="7" applyNumberFormat="1" applyFont="1" applyFill="1" applyBorder="1" applyAlignment="1">
      <alignment horizontal="right" vertical="center"/>
    </xf>
    <xf numFmtId="0" fontId="28" fillId="0" borderId="43" xfId="0" applyFont="1" applyBorder="1" applyAlignment="1">
      <alignment horizontal="center" vertical="center"/>
    </xf>
    <xf numFmtId="166" fontId="28" fillId="0" borderId="43" xfId="7" applyNumberFormat="1" applyFont="1" applyFill="1" applyBorder="1" applyAlignment="1">
      <alignment horizontal="right" vertical="center"/>
    </xf>
    <xf numFmtId="0" fontId="25" fillId="0" borderId="7" xfId="0" applyFont="1" applyFill="1" applyBorder="1" applyAlignment="1">
      <alignment horizontal="center" vertical="center"/>
    </xf>
    <xf numFmtId="166" fontId="25" fillId="0" borderId="7" xfId="7" applyNumberFormat="1" applyFont="1" applyFill="1" applyBorder="1" applyAlignment="1">
      <alignment horizontal="right" vertical="center"/>
    </xf>
    <xf numFmtId="0" fontId="25" fillId="0" borderId="3" xfId="0" applyFont="1" applyFill="1" applyBorder="1" applyAlignment="1">
      <alignment horizontal="center" vertical="center"/>
    </xf>
    <xf numFmtId="166" fontId="25" fillId="0" borderId="3" xfId="7" applyNumberFormat="1" applyFont="1" applyFill="1" applyBorder="1" applyAlignment="1">
      <alignment horizontal="right" vertical="center"/>
    </xf>
    <xf numFmtId="0" fontId="28" fillId="0" borderId="10" xfId="0" applyFont="1" applyFill="1" applyBorder="1" applyAlignment="1">
      <alignment horizontal="center" vertical="center"/>
    </xf>
    <xf numFmtId="166" fontId="28" fillId="0" borderId="10" xfId="7" applyNumberFormat="1" applyFont="1" applyFill="1" applyBorder="1" applyAlignment="1">
      <alignment horizontal="right" vertical="center"/>
    </xf>
    <xf numFmtId="0" fontId="25" fillId="0" borderId="15" xfId="0" applyFont="1" applyBorder="1" applyAlignment="1">
      <alignment horizontal="left" vertical="center"/>
    </xf>
    <xf numFmtId="0" fontId="25" fillId="0" borderId="15" xfId="0" applyFont="1" applyBorder="1" applyAlignment="1">
      <alignment horizontal="center" vertical="center"/>
    </xf>
    <xf numFmtId="166" fontId="25" fillId="0" borderId="15" xfId="7" applyNumberFormat="1" applyFont="1" applyFill="1" applyBorder="1" applyAlignment="1">
      <alignment horizontal="right" vertical="center"/>
    </xf>
    <xf numFmtId="0" fontId="25" fillId="0" borderId="11" xfId="0" applyFont="1" applyBorder="1" applyAlignment="1">
      <alignment horizontal="left" vertical="center"/>
    </xf>
    <xf numFmtId="0" fontId="25" fillId="0" borderId="11" xfId="0" applyFont="1" applyBorder="1" applyAlignment="1">
      <alignment horizontal="center" vertical="center"/>
    </xf>
    <xf numFmtId="166" fontId="25" fillId="0" borderId="11" xfId="7" applyNumberFormat="1" applyFont="1" applyFill="1" applyBorder="1" applyAlignment="1">
      <alignment horizontal="right" vertical="center"/>
    </xf>
    <xf numFmtId="0" fontId="25" fillId="0" borderId="1" xfId="0" applyFont="1" applyBorder="1" applyAlignment="1">
      <alignment horizontal="left" vertical="center"/>
    </xf>
    <xf numFmtId="166" fontId="25" fillId="0" borderId="1" xfId="7" applyNumberFormat="1" applyFont="1" applyFill="1" applyBorder="1" applyAlignment="1">
      <alignment horizontal="right" vertical="center"/>
    </xf>
    <xf numFmtId="0" fontId="25" fillId="0" borderId="3" xfId="0" applyFont="1" applyBorder="1" applyAlignment="1">
      <alignment horizontal="left" vertical="center"/>
    </xf>
    <xf numFmtId="0" fontId="25" fillId="0" borderId="1" xfId="0" applyFont="1" applyFill="1" applyBorder="1" applyAlignment="1">
      <alignment horizontal="center" vertical="center"/>
    </xf>
    <xf numFmtId="0" fontId="25" fillId="0" borderId="15" xfId="0" applyFont="1" applyBorder="1" applyAlignment="1">
      <alignment horizontal="center" vertical="center" wrapText="1"/>
    </xf>
    <xf numFmtId="165" fontId="25" fillId="0" borderId="15" xfId="7" applyNumberFormat="1" applyFont="1" applyFill="1" applyBorder="1" applyAlignment="1">
      <alignment horizontal="center" vertical="center"/>
    </xf>
    <xf numFmtId="165" fontId="25" fillId="0" borderId="15" xfId="7" applyNumberFormat="1" applyFont="1" applyFill="1" applyBorder="1" applyAlignment="1">
      <alignment vertical="center"/>
    </xf>
    <xf numFmtId="165" fontId="25" fillId="0" borderId="1" xfId="7" applyNumberFormat="1" applyFont="1" applyFill="1" applyBorder="1" applyAlignment="1">
      <alignment horizontal="center" vertical="center"/>
    </xf>
    <xf numFmtId="165" fontId="25" fillId="0" borderId="1" xfId="7" applyNumberFormat="1" applyFont="1" applyFill="1" applyBorder="1" applyAlignment="1">
      <alignment vertical="center"/>
    </xf>
    <xf numFmtId="165" fontId="25" fillId="0" borderId="11" xfId="7" applyNumberFormat="1" applyFont="1" applyFill="1" applyBorder="1" applyAlignment="1">
      <alignment horizontal="center" vertical="center"/>
    </xf>
    <xf numFmtId="166" fontId="25" fillId="0" borderId="15" xfId="7" applyNumberFormat="1" applyFont="1" applyFill="1" applyBorder="1" applyAlignment="1">
      <alignment horizontal="center" vertical="center"/>
    </xf>
    <xf numFmtId="166" fontId="25" fillId="0" borderId="1" xfId="7" applyNumberFormat="1" applyFont="1" applyFill="1" applyBorder="1" applyAlignment="1">
      <alignment horizontal="center" vertical="center"/>
    </xf>
    <xf numFmtId="166" fontId="25" fillId="0" borderId="3" xfId="7" applyNumberFormat="1" applyFont="1" applyFill="1" applyBorder="1" applyAlignment="1">
      <alignment horizontal="center" vertical="center"/>
    </xf>
    <xf numFmtId="0" fontId="28" fillId="0" borderId="10" xfId="0" applyFont="1" applyBorder="1" applyAlignment="1">
      <alignment horizontal="left" vertical="center" wrapText="1"/>
    </xf>
    <xf numFmtId="0" fontId="28" fillId="0" borderId="10" xfId="0" applyFont="1" applyBorder="1" applyAlignment="1">
      <alignment horizontal="center" vertical="center"/>
    </xf>
    <xf numFmtId="166" fontId="28" fillId="0" borderId="10" xfId="7" applyNumberFormat="1" applyFont="1" applyFill="1" applyBorder="1" applyAlignment="1">
      <alignment horizontal="center" vertical="center"/>
    </xf>
    <xf numFmtId="166" fontId="25" fillId="0" borderId="15" xfId="7" applyNumberFormat="1" applyFont="1" applyFill="1" applyBorder="1" applyAlignment="1">
      <alignment vertical="center"/>
    </xf>
    <xf numFmtId="166" fontId="25" fillId="0" borderId="1" xfId="7" applyNumberFormat="1" applyFont="1" applyFill="1" applyBorder="1" applyAlignment="1">
      <alignment vertical="center"/>
    </xf>
    <xf numFmtId="0" fontId="25" fillId="0" borderId="5" xfId="0" applyFont="1" applyBorder="1" applyAlignment="1">
      <alignment horizontal="center" vertical="center"/>
    </xf>
    <xf numFmtId="166" fontId="25" fillId="0" borderId="5" xfId="7" applyNumberFormat="1" applyFont="1" applyFill="1" applyBorder="1" applyAlignment="1">
      <alignment horizontal="center" vertical="center"/>
    </xf>
    <xf numFmtId="166" fontId="28" fillId="0" borderId="43" xfId="7" applyNumberFormat="1" applyFont="1" applyFill="1" applyBorder="1" applyAlignment="1">
      <alignment horizontal="center" vertical="center"/>
    </xf>
    <xf numFmtId="0" fontId="25" fillId="0" borderId="43" xfId="0" applyFont="1" applyBorder="1" applyAlignment="1">
      <alignment horizontal="center" vertical="center"/>
    </xf>
    <xf numFmtId="166" fontId="25" fillId="0" borderId="43" xfId="7" applyNumberFormat="1" applyFont="1" applyFill="1" applyBorder="1" applyAlignment="1">
      <alignment horizontal="center" vertical="center"/>
    </xf>
    <xf numFmtId="0" fontId="28" fillId="0" borderId="10" xfId="0" applyFont="1" applyBorder="1" applyAlignment="1">
      <alignment horizontal="left" vertical="center"/>
    </xf>
    <xf numFmtId="0" fontId="31" fillId="0" borderId="19" xfId="0" applyFont="1" applyBorder="1" applyAlignment="1">
      <alignment horizontal="center" vertical="center"/>
    </xf>
    <xf numFmtId="43" fontId="25" fillId="4" borderId="19" xfId="7" applyFont="1" applyFill="1" applyBorder="1" applyAlignment="1">
      <alignment horizontal="center" vertical="center"/>
    </xf>
    <xf numFmtId="166" fontId="25" fillId="0" borderId="19" xfId="7" applyNumberFormat="1" applyFont="1" applyFill="1" applyBorder="1" applyAlignment="1">
      <alignment horizontal="center" vertical="center"/>
    </xf>
    <xf numFmtId="0" fontId="25" fillId="0" borderId="83" xfId="0" applyFont="1" applyBorder="1" applyAlignment="1">
      <alignment vertical="center"/>
    </xf>
    <xf numFmtId="0" fontId="26" fillId="0" borderId="84" xfId="0" applyFont="1" applyBorder="1" applyAlignment="1">
      <alignment vertical="center" wrapText="1"/>
    </xf>
    <xf numFmtId="0" fontId="25" fillId="0" borderId="7" xfId="0" applyFont="1" applyBorder="1" applyAlignment="1">
      <alignment horizontal="left" vertical="center"/>
    </xf>
    <xf numFmtId="166" fontId="29" fillId="0" borderId="1" xfId="7" applyNumberFormat="1" applyFont="1" applyFill="1" applyBorder="1" applyAlignment="1">
      <alignment horizontal="right" vertical="center"/>
    </xf>
    <xf numFmtId="0" fontId="29" fillId="0" borderId="1" xfId="0" applyFont="1" applyBorder="1" applyAlignment="1">
      <alignment horizontal="center" vertical="center"/>
    </xf>
    <xf numFmtId="166" fontId="29" fillId="0" borderId="1" xfId="7" applyNumberFormat="1" applyFont="1" applyFill="1" applyBorder="1" applyAlignment="1">
      <alignment horizontal="center" vertical="center"/>
    </xf>
    <xf numFmtId="0" fontId="25" fillId="0" borderId="19" xfId="0" applyFont="1" applyBorder="1" applyAlignment="1">
      <alignment horizontal="center" vertical="center"/>
    </xf>
    <xf numFmtId="43" fontId="25" fillId="0" borderId="15" xfId="7" applyFont="1" applyFill="1" applyBorder="1" applyAlignment="1">
      <alignment horizontal="center" vertical="center"/>
    </xf>
    <xf numFmtId="43" fontId="25" fillId="0" borderId="1" xfId="7" applyFont="1" applyFill="1" applyBorder="1" applyAlignment="1">
      <alignment horizontal="center" vertical="center"/>
    </xf>
    <xf numFmtId="43" fontId="25" fillId="0" borderId="11" xfId="7" applyFont="1" applyFill="1" applyBorder="1" applyAlignment="1">
      <alignment horizontal="center" vertical="center"/>
    </xf>
    <xf numFmtId="0" fontId="28" fillId="0" borderId="7" xfId="0" applyFont="1" applyBorder="1" applyAlignment="1">
      <alignment horizontal="center" vertical="center"/>
    </xf>
    <xf numFmtId="166" fontId="28" fillId="0" borderId="23" xfId="7" applyNumberFormat="1" applyFont="1" applyFill="1" applyBorder="1" applyAlignment="1">
      <alignment horizontal="center" vertical="center"/>
    </xf>
    <xf numFmtId="0" fontId="25" fillId="0" borderId="22" xfId="0" applyFont="1" applyBorder="1" applyAlignment="1">
      <alignment horizontal="center" vertical="center"/>
    </xf>
    <xf numFmtId="166" fontId="25" fillId="0" borderId="22" xfId="7" applyNumberFormat="1" applyFont="1" applyFill="1" applyBorder="1" applyAlignment="1">
      <alignment horizontal="center" vertical="center"/>
    </xf>
    <xf numFmtId="0" fontId="28" fillId="0" borderId="6" xfId="0" applyFont="1" applyBorder="1" applyAlignment="1">
      <alignment horizontal="center" vertical="center"/>
    </xf>
    <xf numFmtId="166" fontId="28" fillId="0" borderId="6" xfId="7" applyNumberFormat="1" applyFont="1" applyFill="1" applyBorder="1" applyAlignment="1">
      <alignment horizontal="center" vertical="center"/>
    </xf>
    <xf numFmtId="0" fontId="28" fillId="0" borderId="15" xfId="0" applyFont="1" applyBorder="1" applyAlignment="1">
      <alignment horizontal="center" vertical="center"/>
    </xf>
    <xf numFmtId="43" fontId="28" fillId="0" borderId="15" xfId="7" applyFont="1" applyFill="1" applyBorder="1" applyAlignment="1">
      <alignment horizontal="center" vertical="center"/>
    </xf>
    <xf numFmtId="0" fontId="28" fillId="0" borderId="5" xfId="0" applyFont="1" applyBorder="1" applyAlignment="1">
      <alignment horizontal="center" vertical="center"/>
    </xf>
    <xf numFmtId="43" fontId="28" fillId="0" borderId="5" xfId="7" applyFont="1" applyFill="1" applyBorder="1" applyAlignment="1">
      <alignment horizontal="center" vertical="center"/>
    </xf>
    <xf numFmtId="0" fontId="25" fillId="0" borderId="4" xfId="0" applyFont="1" applyBorder="1" applyAlignment="1">
      <alignment horizontal="left" vertical="center"/>
    </xf>
    <xf numFmtId="0" fontId="28" fillId="0" borderId="4" xfId="0" applyFont="1" applyBorder="1" applyAlignment="1">
      <alignment horizontal="center" vertical="center"/>
    </xf>
    <xf numFmtId="43" fontId="28" fillId="0" borderId="4" xfId="7" applyFont="1" applyFill="1" applyBorder="1" applyAlignment="1">
      <alignment horizontal="center" vertical="center"/>
    </xf>
    <xf numFmtId="0" fontId="28" fillId="0" borderId="3" xfId="0" applyFont="1" applyBorder="1" applyAlignment="1">
      <alignment horizontal="center" vertical="center"/>
    </xf>
    <xf numFmtId="43" fontId="28" fillId="0" borderId="3" xfId="7" applyFont="1" applyFill="1" applyBorder="1" applyAlignment="1">
      <alignment horizontal="center" vertical="center"/>
    </xf>
    <xf numFmtId="43" fontId="28" fillId="0" borderId="10" xfId="7" applyFont="1" applyFill="1" applyBorder="1" applyAlignment="1">
      <alignment horizontal="center" vertical="center"/>
    </xf>
    <xf numFmtId="0" fontId="25" fillId="0" borderId="10" xfId="0" applyFont="1" applyBorder="1" applyAlignment="1">
      <alignment horizontal="left" vertical="center"/>
    </xf>
    <xf numFmtId="0" fontId="25" fillId="0" borderId="10" xfId="0" applyFont="1" applyBorder="1" applyAlignment="1">
      <alignment horizontal="center" vertical="center"/>
    </xf>
    <xf numFmtId="166" fontId="25" fillId="0" borderId="10" xfId="7" applyNumberFormat="1" applyFont="1" applyFill="1" applyBorder="1" applyAlignment="1">
      <alignment horizontal="center" vertical="center"/>
    </xf>
    <xf numFmtId="166" fontId="25" fillId="0" borderId="13" xfId="7" applyNumberFormat="1" applyFont="1" applyFill="1" applyBorder="1" applyAlignment="1">
      <alignment horizontal="center" vertical="center"/>
    </xf>
    <xf numFmtId="166" fontId="25" fillId="0" borderId="10" xfId="7" applyNumberFormat="1" applyFont="1" applyFill="1" applyBorder="1" applyAlignment="1">
      <alignment horizontal="left" vertical="center" wrapText="1"/>
    </xf>
    <xf numFmtId="0" fontId="25" fillId="0" borderId="19" xfId="0" applyFont="1" applyBorder="1" applyAlignment="1">
      <alignment horizontal="left" vertical="center" wrapText="1"/>
    </xf>
    <xf numFmtId="166" fontId="25" fillId="0" borderId="15" xfId="7" applyNumberFormat="1" applyFont="1" applyFill="1" applyBorder="1" applyAlignment="1">
      <alignment horizontal="center" vertical="center" wrapText="1"/>
    </xf>
    <xf numFmtId="166" fontId="25" fillId="0" borderId="1" xfId="7" applyNumberFormat="1" applyFont="1" applyFill="1" applyBorder="1" applyAlignment="1">
      <alignment horizontal="center" vertical="center" wrapText="1"/>
    </xf>
    <xf numFmtId="166" fontId="25" fillId="0" borderId="1" xfId="7" applyNumberFormat="1" applyFont="1" applyFill="1" applyBorder="1" applyAlignment="1">
      <alignment horizontal="right" vertical="center" wrapText="1"/>
    </xf>
    <xf numFmtId="0" fontId="28" fillId="0" borderId="43" xfId="0" applyFont="1" applyBorder="1" applyAlignment="1">
      <alignment horizontal="left" vertical="center" wrapText="1"/>
    </xf>
    <xf numFmtId="0" fontId="28" fillId="0" borderId="43" xfId="0" applyFont="1" applyBorder="1" applyAlignment="1">
      <alignment horizontal="center" vertical="center" wrapText="1"/>
    </xf>
    <xf numFmtId="166" fontId="28" fillId="0" borderId="43" xfId="7" applyNumberFormat="1" applyFont="1" applyFill="1" applyBorder="1" applyAlignment="1">
      <alignment horizontal="center" vertical="center" wrapText="1"/>
    </xf>
    <xf numFmtId="0" fontId="25" fillId="0" borderId="43" xfId="0" applyFont="1" applyBorder="1" applyAlignment="1">
      <alignment horizontal="left" vertical="center" wrapText="1"/>
    </xf>
    <xf numFmtId="0" fontId="25" fillId="0" borderId="48" xfId="0" applyFont="1" applyBorder="1" applyAlignment="1">
      <alignment horizontal="left" vertical="center" wrapText="1"/>
    </xf>
    <xf numFmtId="0" fontId="25" fillId="0" borderId="48" xfId="0" applyFont="1" applyBorder="1" applyAlignment="1">
      <alignment horizontal="center" vertical="center" wrapText="1"/>
    </xf>
    <xf numFmtId="166" fontId="25" fillId="0" borderId="48" xfId="7" applyNumberFormat="1" applyFont="1" applyFill="1" applyBorder="1" applyAlignment="1">
      <alignment horizontal="center" vertical="center" wrapText="1"/>
    </xf>
    <xf numFmtId="166" fontId="25" fillId="0" borderId="48" xfId="7" applyNumberFormat="1" applyFont="1" applyFill="1" applyBorder="1" applyAlignment="1">
      <alignment horizontal="center" vertical="center"/>
    </xf>
    <xf numFmtId="0" fontId="25" fillId="0" borderId="19" xfId="0" applyFont="1" applyBorder="1" applyAlignment="1">
      <alignment horizontal="center" vertical="center" wrapText="1"/>
    </xf>
    <xf numFmtId="166" fontId="25" fillId="0" borderId="19" xfId="7" applyNumberFormat="1" applyFont="1" applyFill="1" applyBorder="1" applyAlignment="1">
      <alignment horizontal="center" vertical="center" wrapText="1"/>
    </xf>
    <xf numFmtId="166" fontId="28" fillId="0" borderId="14" xfId="7" applyNumberFormat="1" applyFont="1" applyFill="1" applyBorder="1" applyAlignment="1">
      <alignment horizontal="center" vertical="center" wrapText="1"/>
    </xf>
    <xf numFmtId="0" fontId="31" fillId="0" borderId="14" xfId="0" applyFont="1" applyBorder="1" applyAlignment="1">
      <alignment vertical="center" wrapText="1"/>
    </xf>
    <xf numFmtId="0" fontId="25" fillId="0" borderId="4" xfId="0" applyFont="1" applyBorder="1" applyAlignment="1">
      <alignment horizontal="center" vertical="center" wrapText="1"/>
    </xf>
    <xf numFmtId="166" fontId="25" fillId="0" borderId="4" xfId="7" applyNumberFormat="1" applyFont="1" applyFill="1" applyBorder="1" applyAlignment="1">
      <alignment horizontal="center" vertical="center" wrapText="1"/>
    </xf>
    <xf numFmtId="43" fontId="25" fillId="0" borderId="7" xfId="7" applyFont="1" applyFill="1" applyBorder="1" applyAlignment="1">
      <alignment horizontal="center" vertical="center" wrapText="1"/>
    </xf>
    <xf numFmtId="43" fontId="25" fillId="0" borderId="1" xfId="7" applyFont="1" applyFill="1" applyBorder="1" applyAlignment="1">
      <alignment horizontal="center" vertical="center" wrapText="1"/>
    </xf>
    <xf numFmtId="0" fontId="25" fillId="0" borderId="5" xfId="0" applyFont="1" applyBorder="1" applyAlignment="1">
      <alignment horizontal="center" vertical="center" wrapText="1"/>
    </xf>
    <xf numFmtId="43" fontId="25" fillId="0" borderId="5" xfId="7" applyFont="1" applyFill="1" applyBorder="1" applyAlignment="1">
      <alignment horizontal="center" vertical="center" wrapText="1"/>
    </xf>
    <xf numFmtId="0" fontId="25" fillId="0" borderId="3" xfId="0" applyFont="1" applyBorder="1" applyAlignment="1">
      <alignment horizontal="center" vertical="center" wrapText="1"/>
    </xf>
    <xf numFmtId="43" fontId="25" fillId="0" borderId="3" xfId="7" applyFont="1" applyFill="1" applyBorder="1" applyAlignment="1">
      <alignment horizontal="center" vertical="center" wrapText="1"/>
    </xf>
    <xf numFmtId="43" fontId="25" fillId="0" borderId="45" xfId="7" applyFont="1" applyFill="1" applyBorder="1" applyAlignment="1">
      <alignment horizontal="center" vertical="center" wrapText="1"/>
    </xf>
    <xf numFmtId="166" fontId="25" fillId="0" borderId="7" xfId="7" applyNumberFormat="1" applyFont="1" applyFill="1" applyBorder="1" applyAlignment="1">
      <alignment horizontal="center" vertical="center" wrapText="1"/>
    </xf>
    <xf numFmtId="43" fontId="25" fillId="0" borderId="7" xfId="7" applyFont="1" applyFill="1" applyBorder="1" applyAlignment="1">
      <alignment horizontal="center" vertical="center"/>
    </xf>
    <xf numFmtId="43" fontId="25" fillId="0" borderId="4" xfId="7" applyFont="1" applyFill="1" applyBorder="1" applyAlignment="1">
      <alignment horizontal="center" vertical="center" wrapText="1"/>
    </xf>
    <xf numFmtId="2" fontId="25" fillId="0" borderId="4" xfId="7" applyNumberFormat="1" applyFont="1" applyFill="1" applyBorder="1" applyAlignment="1">
      <alignment horizontal="right" vertical="center" wrapText="1"/>
    </xf>
    <xf numFmtId="2" fontId="25" fillId="0" borderId="1" xfId="7" applyNumberFormat="1" applyFont="1" applyFill="1" applyBorder="1" applyAlignment="1">
      <alignment horizontal="right" vertical="center" wrapText="1"/>
    </xf>
    <xf numFmtId="2" fontId="25" fillId="0" borderId="3" xfId="7" applyNumberFormat="1" applyFont="1" applyFill="1" applyBorder="1" applyAlignment="1">
      <alignment horizontal="right" vertical="center" wrapText="1"/>
    </xf>
    <xf numFmtId="43" fontId="25" fillId="0" borderId="3" xfId="7" applyFont="1" applyFill="1" applyBorder="1" applyAlignment="1">
      <alignment horizontal="center" vertical="center"/>
    </xf>
    <xf numFmtId="0" fontId="25" fillId="0" borderId="43" xfId="0" applyFont="1" applyBorder="1" applyAlignment="1">
      <alignment horizontal="center" vertical="center" wrapText="1"/>
    </xf>
    <xf numFmtId="43" fontId="25" fillId="0" borderId="43" xfId="7" applyFont="1" applyFill="1" applyBorder="1" applyAlignment="1">
      <alignment horizontal="center" vertical="center" wrapText="1"/>
    </xf>
    <xf numFmtId="166" fontId="25" fillId="0" borderId="11" xfId="7" applyNumberFormat="1" applyFont="1" applyFill="1" applyBorder="1" applyAlignment="1">
      <alignment horizontal="center" vertical="center"/>
    </xf>
    <xf numFmtId="43" fontId="25" fillId="0" borderId="6" xfId="7" applyFont="1" applyFill="1" applyBorder="1" applyAlignment="1">
      <alignment horizontal="center" vertical="center" wrapText="1"/>
    </xf>
    <xf numFmtId="43" fontId="25" fillId="0" borderId="11" xfId="7" applyFont="1" applyFill="1" applyBorder="1" applyAlignment="1">
      <alignment horizontal="center" vertical="center" wrapText="1"/>
    </xf>
    <xf numFmtId="166" fontId="25" fillId="0" borderId="15" xfId="7" applyNumberFormat="1" applyFont="1" applyFill="1" applyBorder="1" applyAlignment="1">
      <alignment horizontal="right" vertical="center" wrapText="1"/>
    </xf>
    <xf numFmtId="166" fontId="25" fillId="0" borderId="3" xfId="7" applyNumberFormat="1" applyFont="1" applyFill="1" applyBorder="1" applyAlignment="1">
      <alignment horizontal="right" vertical="center" wrapText="1"/>
    </xf>
    <xf numFmtId="166" fontId="25" fillId="0" borderId="3" xfId="7" applyNumberFormat="1" applyFont="1" applyFill="1" applyBorder="1" applyAlignment="1">
      <alignment horizontal="center" vertical="center" wrapText="1"/>
    </xf>
    <xf numFmtId="166" fontId="25" fillId="0" borderId="4" xfId="7" applyNumberFormat="1" applyFont="1" applyFill="1" applyBorder="1" applyAlignment="1">
      <alignment horizontal="right" vertical="center" wrapText="1"/>
    </xf>
    <xf numFmtId="43" fontId="25" fillId="0" borderId="4" xfId="7" applyFont="1" applyFill="1" applyBorder="1" applyAlignment="1">
      <alignment horizontal="right" vertical="center" wrapText="1"/>
    </xf>
    <xf numFmtId="43" fontId="25" fillId="0" borderId="3" xfId="7" applyFont="1" applyFill="1" applyBorder="1" applyAlignment="1">
      <alignment horizontal="right" vertical="center" wrapText="1"/>
    </xf>
    <xf numFmtId="43" fontId="25" fillId="0" borderId="19" xfId="7" applyFont="1" applyFill="1" applyBorder="1" applyAlignment="1">
      <alignment horizontal="center" vertical="center" wrapText="1"/>
    </xf>
    <xf numFmtId="0" fontId="25" fillId="0" borderId="19" xfId="0" applyFont="1" applyBorder="1" applyAlignment="1">
      <alignment vertical="center" wrapText="1"/>
    </xf>
    <xf numFmtId="166" fontId="25" fillId="0" borderId="4" xfId="13" applyNumberFormat="1" applyFont="1" applyFill="1" applyBorder="1" applyAlignment="1">
      <alignment horizontal="center" vertical="center" wrapText="1"/>
    </xf>
    <xf numFmtId="166" fontId="25" fillId="0" borderId="1" xfId="13" applyNumberFormat="1" applyFont="1" applyFill="1" applyBorder="1" applyAlignment="1">
      <alignment horizontal="center" vertical="center" wrapText="1"/>
    </xf>
    <xf numFmtId="166" fontId="25" fillId="0" borderId="5" xfId="7" applyNumberFormat="1" applyFont="1" applyFill="1" applyBorder="1" applyAlignment="1">
      <alignment horizontal="center" vertical="center" wrapText="1"/>
    </xf>
    <xf numFmtId="166" fontId="25" fillId="0" borderId="6" xfId="7" applyNumberFormat="1" applyFont="1" applyFill="1" applyBorder="1" applyAlignment="1">
      <alignment horizontal="center" vertical="center" wrapText="1"/>
    </xf>
    <xf numFmtId="166" fontId="25" fillId="0" borderId="11" xfId="7" applyNumberFormat="1" applyFont="1" applyFill="1" applyBorder="1" applyAlignment="1">
      <alignment horizontal="center" vertical="center" wrapText="1"/>
    </xf>
    <xf numFmtId="0" fontId="25" fillId="0" borderId="45" xfId="0" applyFont="1" applyBorder="1" applyAlignment="1">
      <alignment horizontal="center" vertical="center" wrapText="1"/>
    </xf>
    <xf numFmtId="166" fontId="25" fillId="0" borderId="45" xfId="7" applyNumberFormat="1" applyFont="1" applyFill="1" applyBorder="1" applyAlignment="1">
      <alignment horizontal="right" vertical="center" wrapText="1"/>
    </xf>
    <xf numFmtId="165" fontId="25" fillId="0" borderId="45" xfId="7" applyNumberFormat="1" applyFont="1" applyFill="1" applyBorder="1" applyAlignment="1">
      <alignment horizontal="center" vertical="center" wrapText="1"/>
    </xf>
    <xf numFmtId="0" fontId="25" fillId="0" borderId="62" xfId="0" applyFont="1" applyBorder="1" applyAlignment="1">
      <alignment horizontal="left" vertical="center" wrapText="1"/>
    </xf>
    <xf numFmtId="166" fontId="25" fillId="0" borderId="6" xfId="7" applyNumberFormat="1" applyFont="1" applyFill="1" applyBorder="1" applyAlignment="1">
      <alignment horizontal="right" vertical="center" wrapText="1"/>
    </xf>
    <xf numFmtId="165" fontId="25" fillId="0" borderId="6" xfId="7" applyNumberFormat="1" applyFont="1" applyFill="1" applyBorder="1" applyAlignment="1">
      <alignment horizontal="center" vertical="center" wrapText="1"/>
    </xf>
    <xf numFmtId="43" fontId="25" fillId="0" borderId="15" xfId="7" applyFont="1" applyFill="1" applyBorder="1" applyAlignment="1">
      <alignment horizontal="center" vertical="center" wrapText="1"/>
    </xf>
    <xf numFmtId="43" fontId="25" fillId="0" borderId="4" xfId="7" applyFont="1" applyFill="1" applyBorder="1" applyAlignment="1">
      <alignment horizontal="center" vertical="center"/>
    </xf>
    <xf numFmtId="166" fontId="25" fillId="0" borderId="1" xfId="7" applyNumberFormat="1" applyFont="1" applyFill="1" applyBorder="1" applyAlignment="1">
      <alignment horizontal="left" vertical="center" wrapText="1"/>
    </xf>
    <xf numFmtId="166" fontId="25" fillId="0" borderId="1" xfId="7" applyNumberFormat="1" applyFont="1" applyFill="1" applyBorder="1" applyAlignment="1">
      <alignment horizontal="left" vertical="center"/>
    </xf>
    <xf numFmtId="43" fontId="25" fillId="0" borderId="8" xfId="7" applyFont="1" applyFill="1" applyBorder="1" applyAlignment="1">
      <alignment horizontal="center" vertical="center" wrapText="1"/>
    </xf>
    <xf numFmtId="0" fontId="26" fillId="0" borderId="1" xfId="0" applyFont="1" applyBorder="1" applyAlignment="1">
      <alignment horizontal="left" vertical="center" wrapText="1"/>
    </xf>
    <xf numFmtId="43" fontId="33" fillId="0" borderId="10" xfId="7" applyFont="1" applyFill="1" applyBorder="1" applyAlignment="1">
      <alignment horizontal="center" vertical="center" wrapText="1"/>
    </xf>
    <xf numFmtId="0" fontId="28" fillId="0" borderId="14" xfId="0" applyFont="1" applyBorder="1" applyAlignment="1">
      <alignment vertical="center" wrapText="1"/>
    </xf>
    <xf numFmtId="0" fontId="28" fillId="0" borderId="1" xfId="0" applyFont="1" applyBorder="1" applyAlignment="1">
      <alignment horizontal="left" vertical="center"/>
    </xf>
    <xf numFmtId="0" fontId="28" fillId="0" borderId="1" xfId="0" applyFont="1" applyBorder="1" applyAlignment="1">
      <alignment horizontal="center" vertical="center"/>
    </xf>
    <xf numFmtId="166" fontId="28" fillId="0" borderId="1" xfId="7" applyNumberFormat="1" applyFont="1" applyFill="1" applyBorder="1" applyAlignment="1">
      <alignment horizontal="center" vertical="center"/>
    </xf>
    <xf numFmtId="0" fontId="28" fillId="0" borderId="6" xfId="0" applyFont="1" applyBorder="1" applyAlignment="1">
      <alignment vertical="center" wrapText="1"/>
    </xf>
    <xf numFmtId="0" fontId="25" fillId="0" borderId="0" xfId="0" applyFont="1" applyAlignment="1">
      <alignment horizontal="left" vertical="center" indent="1"/>
    </xf>
    <xf numFmtId="0" fontId="25" fillId="0" borderId="0" xfId="0" applyFont="1" applyAlignment="1">
      <alignment horizontal="left" vertical="center"/>
    </xf>
    <xf numFmtId="0" fontId="25" fillId="0" borderId="0" xfId="0" applyFont="1" applyAlignment="1">
      <alignment horizontal="center" vertical="center"/>
    </xf>
    <xf numFmtId="0" fontId="25" fillId="0" borderId="0" xfId="0" applyFont="1" applyAlignment="1">
      <alignment vertical="center"/>
    </xf>
    <xf numFmtId="0" fontId="25" fillId="0" borderId="0" xfId="0" applyFont="1" applyAlignment="1">
      <alignment vertical="center" wrapText="1"/>
    </xf>
    <xf numFmtId="0" fontId="25" fillId="0" borderId="0" xfId="0" applyFont="1" applyAlignment="1">
      <alignment horizontal="left" vertical="center" wrapText="1"/>
    </xf>
    <xf numFmtId="0" fontId="25" fillId="0" borderId="7" xfId="0" applyFont="1" applyBorder="1" applyAlignment="1">
      <alignment vertical="center"/>
    </xf>
    <xf numFmtId="0" fontId="32" fillId="0" borderId="7" xfId="0" applyFont="1" applyBorder="1" applyAlignment="1">
      <alignment horizontal="center" vertical="center"/>
    </xf>
    <xf numFmtId="165" fontId="25" fillId="0" borderId="7" xfId="7" applyNumberFormat="1" applyFont="1" applyFill="1" applyBorder="1" applyAlignment="1">
      <alignment horizontal="center" vertical="center"/>
    </xf>
    <xf numFmtId="0" fontId="25" fillId="0" borderId="1" xfId="0" applyFont="1" applyBorder="1" applyAlignment="1">
      <alignment vertical="center"/>
    </xf>
    <xf numFmtId="165" fontId="25" fillId="0" borderId="1" xfId="7" applyNumberFormat="1" applyFont="1" applyFill="1" applyBorder="1" applyAlignment="1">
      <alignment horizontal="right" vertical="center"/>
    </xf>
    <xf numFmtId="0" fontId="25" fillId="0" borderId="3" xfId="0" applyFont="1" applyBorder="1" applyAlignment="1">
      <alignment vertical="center"/>
    </xf>
    <xf numFmtId="165" fontId="25" fillId="0" borderId="3" xfId="7" applyNumberFormat="1" applyFont="1" applyFill="1" applyBorder="1" applyAlignment="1">
      <alignment horizontal="center" vertical="center"/>
    </xf>
    <xf numFmtId="0" fontId="25" fillId="0" borderId="11" xfId="0" applyFont="1" applyBorder="1" applyAlignment="1">
      <alignment vertical="center"/>
    </xf>
    <xf numFmtId="0" fontId="29" fillId="0" borderId="14" xfId="0" applyFont="1" applyBorder="1" applyAlignment="1">
      <alignment vertical="center" wrapText="1"/>
    </xf>
    <xf numFmtId="0" fontId="29" fillId="0" borderId="14" xfId="0" applyFont="1" applyBorder="1" applyAlignment="1">
      <alignment horizontal="center" vertical="center"/>
    </xf>
    <xf numFmtId="166" fontId="29" fillId="0" borderId="14" xfId="7" applyNumberFormat="1" applyFont="1" applyFill="1" applyBorder="1" applyAlignment="1">
      <alignment horizontal="center" vertical="center"/>
    </xf>
    <xf numFmtId="0" fontId="25" fillId="0" borderId="4" xfId="0" applyFont="1" applyBorder="1" applyAlignment="1">
      <alignment vertical="center"/>
    </xf>
    <xf numFmtId="0" fontId="25" fillId="0" borderId="4" xfId="0" applyFont="1" applyBorder="1" applyAlignment="1">
      <alignment horizontal="center" vertical="center"/>
    </xf>
    <xf numFmtId="166" fontId="25" fillId="0" borderId="4" xfId="7" applyNumberFormat="1" applyFont="1" applyFill="1" applyBorder="1" applyAlignment="1">
      <alignment horizontal="center" vertical="center"/>
    </xf>
    <xf numFmtId="0" fontId="25" fillId="0" borderId="10" xfId="0" applyFont="1" applyBorder="1" applyAlignment="1">
      <alignment vertical="center"/>
    </xf>
    <xf numFmtId="166" fontId="25" fillId="0" borderId="3" xfId="7" applyNumberFormat="1" applyFont="1" applyFill="1" applyBorder="1" applyAlignment="1">
      <alignment vertical="center"/>
    </xf>
    <xf numFmtId="166" fontId="25" fillId="0" borderId="3" xfId="7" applyNumberFormat="1" applyFont="1" applyFill="1" applyBorder="1" applyAlignment="1">
      <alignment horizontal="left" vertical="center"/>
    </xf>
    <xf numFmtId="165" fontId="25" fillId="0" borderId="62" xfId="7" applyNumberFormat="1" applyFont="1" applyFill="1" applyBorder="1" applyAlignment="1">
      <alignment horizontal="center" vertical="center"/>
    </xf>
    <xf numFmtId="165" fontId="25" fillId="0" borderId="68" xfId="7" applyNumberFormat="1" applyFont="1" applyFill="1" applyBorder="1" applyAlignment="1">
      <alignment horizontal="center" vertical="center"/>
    </xf>
    <xf numFmtId="0" fontId="25" fillId="0" borderId="62" xfId="0" applyFont="1" applyBorder="1" applyAlignment="1">
      <alignment vertical="center" wrapText="1"/>
    </xf>
    <xf numFmtId="0" fontId="25" fillId="0" borderId="56" xfId="0" applyFont="1" applyBorder="1" applyAlignment="1">
      <alignment vertical="center" wrapText="1"/>
    </xf>
    <xf numFmtId="43" fontId="25" fillId="0" borderId="4" xfId="7" applyFont="1" applyFill="1" applyBorder="1" applyAlignment="1">
      <alignment vertical="center"/>
    </xf>
    <xf numFmtId="43" fontId="25" fillId="0" borderId="3" xfId="7" applyFont="1" applyFill="1" applyBorder="1" applyAlignment="1">
      <alignment vertical="center"/>
    </xf>
    <xf numFmtId="43" fontId="25" fillId="0" borderId="7" xfId="7" applyFont="1" applyFill="1" applyBorder="1" applyAlignment="1">
      <alignment vertical="center"/>
    </xf>
    <xf numFmtId="43" fontId="25" fillId="0" borderId="1" xfId="7" applyFont="1" applyFill="1" applyBorder="1" applyAlignment="1">
      <alignment vertical="center"/>
    </xf>
    <xf numFmtId="43" fontId="25" fillId="0" borderId="5" xfId="7" applyFont="1" applyFill="1" applyBorder="1" applyAlignment="1">
      <alignment vertical="center"/>
    </xf>
    <xf numFmtId="43" fontId="25" fillId="0" borderId="15" xfId="7" applyFont="1" applyFill="1" applyBorder="1" applyAlignment="1">
      <alignment vertical="center"/>
    </xf>
    <xf numFmtId="43" fontId="25" fillId="0" borderId="10" xfId="7" applyFont="1" applyFill="1" applyBorder="1" applyAlignment="1">
      <alignment vertical="center"/>
    </xf>
    <xf numFmtId="165" fontId="25" fillId="0" borderId="10" xfId="7" applyNumberFormat="1" applyFont="1" applyFill="1" applyBorder="1" applyAlignment="1">
      <alignment horizontal="center" vertical="center"/>
    </xf>
    <xf numFmtId="165" fontId="25" fillId="0" borderId="11" xfId="7" applyNumberFormat="1" applyFont="1" applyFill="1" applyBorder="1" applyAlignment="1">
      <alignment vertical="center"/>
    </xf>
    <xf numFmtId="166" fontId="25" fillId="0" borderId="23" xfId="7" applyNumberFormat="1" applyFont="1" applyFill="1" applyBorder="1" applyAlignment="1">
      <alignment horizontal="center" vertical="center"/>
    </xf>
    <xf numFmtId="166" fontId="25" fillId="0" borderId="69" xfId="7" applyNumberFormat="1" applyFont="1" applyFill="1" applyBorder="1" applyAlignment="1">
      <alignment horizontal="center" vertical="center"/>
    </xf>
    <xf numFmtId="166" fontId="25" fillId="0" borderId="70" xfId="7" applyNumberFormat="1" applyFont="1" applyFill="1" applyBorder="1" applyAlignment="1">
      <alignment horizontal="center" vertical="center"/>
    </xf>
    <xf numFmtId="166" fontId="25" fillId="0" borderId="67" xfId="7" applyNumberFormat="1" applyFont="1" applyFill="1" applyBorder="1" applyAlignment="1">
      <alignment horizontal="center" vertical="center"/>
    </xf>
    <xf numFmtId="166" fontId="25" fillId="0" borderId="21" xfId="7" applyNumberFormat="1" applyFont="1" applyFill="1" applyBorder="1" applyAlignment="1">
      <alignment horizontal="center" vertical="center"/>
    </xf>
    <xf numFmtId="166" fontId="25" fillId="0" borderId="71" xfId="7" applyNumberFormat="1" applyFont="1" applyFill="1" applyBorder="1" applyAlignment="1">
      <alignment horizontal="center" vertical="center"/>
    </xf>
    <xf numFmtId="0" fontId="25" fillId="0" borderId="15" xfId="0" applyFont="1" applyBorder="1" applyAlignment="1">
      <alignment vertical="center"/>
    </xf>
    <xf numFmtId="0" fontId="25" fillId="0" borderId="29" xfId="0" applyFont="1" applyBorder="1" applyAlignment="1">
      <alignment vertical="top" wrapText="1"/>
    </xf>
    <xf numFmtId="0" fontId="25" fillId="0" borderId="0" xfId="0" applyFont="1" applyAlignment="1">
      <alignment vertical="top" wrapText="1"/>
    </xf>
    <xf numFmtId="0" fontId="25" fillId="0" borderId="30" xfId="0" applyFont="1" applyBorder="1" applyAlignment="1">
      <alignment vertical="top" wrapText="1"/>
    </xf>
    <xf numFmtId="0" fontId="25" fillId="0" borderId="31" xfId="0" applyFont="1" applyBorder="1" applyAlignment="1">
      <alignment vertical="top" wrapText="1"/>
    </xf>
    <xf numFmtId="0" fontId="7" fillId="3" borderId="20" xfId="0" applyFont="1" applyFill="1" applyBorder="1" applyAlignment="1">
      <alignment horizontal="left" vertical="center" wrapText="1"/>
    </xf>
    <xf numFmtId="0" fontId="0" fillId="0" borderId="0" xfId="0" applyFill="1" applyAlignment="1">
      <alignment vertical="center" wrapText="1"/>
    </xf>
    <xf numFmtId="0" fontId="7" fillId="0" borderId="0" xfId="0" applyFont="1" applyFill="1" applyBorder="1" applyAlignment="1">
      <alignment horizontal="left" vertical="center" wrapText="1"/>
    </xf>
    <xf numFmtId="0" fontId="0" fillId="0" borderId="0" xfId="0" applyFill="1" applyAlignment="1">
      <alignment vertical="top" wrapText="1"/>
    </xf>
    <xf numFmtId="0" fontId="0" fillId="0" borderId="0" xfId="0" applyBorder="1" applyAlignment="1" applyProtection="1">
      <alignment vertical="top" wrapText="1"/>
      <protection locked="0"/>
    </xf>
    <xf numFmtId="0" fontId="11" fillId="0" borderId="0" xfId="0" applyFont="1" applyBorder="1" applyAlignment="1" applyProtection="1">
      <alignment vertical="top" wrapText="1"/>
      <protection locked="0"/>
    </xf>
    <xf numFmtId="0" fontId="25" fillId="0" borderId="0" xfId="0" applyFont="1" applyBorder="1" applyAlignment="1" applyProtection="1">
      <alignment vertical="top" wrapText="1"/>
      <protection locked="0"/>
    </xf>
    <xf numFmtId="0" fontId="25" fillId="0" borderId="21" xfId="0" applyFont="1" applyBorder="1" applyAlignment="1">
      <alignment vertical="center" wrapText="1"/>
    </xf>
    <xf numFmtId="166" fontId="25" fillId="0" borderId="5" xfId="7" applyNumberFormat="1" applyFont="1" applyFill="1" applyBorder="1" applyAlignment="1">
      <alignment vertical="center"/>
    </xf>
    <xf numFmtId="0" fontId="0" fillId="0" borderId="0" xfId="0" applyAlignment="1">
      <alignment horizontal="left" vertical="top"/>
    </xf>
    <xf numFmtId="43" fontId="25" fillId="0" borderId="11" xfId="7" applyFont="1" applyFill="1" applyBorder="1" applyAlignment="1">
      <alignment vertical="center"/>
    </xf>
    <xf numFmtId="0" fontId="25" fillId="0" borderId="7" xfId="0" applyFont="1" applyBorder="1" applyAlignment="1">
      <alignment horizontal="center" vertical="center" wrapText="1"/>
    </xf>
    <xf numFmtId="0" fontId="25" fillId="0" borderId="5" xfId="0" applyFont="1" applyBorder="1" applyAlignment="1">
      <alignment vertical="center"/>
    </xf>
    <xf numFmtId="166" fontId="25" fillId="0" borderId="4" xfId="7" applyNumberFormat="1" applyFont="1" applyFill="1" applyBorder="1" applyAlignment="1">
      <alignment vertical="center"/>
    </xf>
    <xf numFmtId="166" fontId="25" fillId="0" borderId="11" xfId="7" applyNumberFormat="1" applyFont="1" applyFill="1" applyBorder="1" applyAlignment="1">
      <alignment vertical="center"/>
    </xf>
    <xf numFmtId="166" fontId="25" fillId="0" borderId="14" xfId="7" applyNumberFormat="1" applyFont="1" applyFill="1" applyBorder="1" applyAlignment="1">
      <alignment vertical="center"/>
    </xf>
    <xf numFmtId="43" fontId="25" fillId="0" borderId="15" xfId="7" applyNumberFormat="1" applyFont="1" applyFill="1" applyBorder="1" applyAlignment="1">
      <alignment horizontal="center" vertical="center"/>
    </xf>
    <xf numFmtId="43" fontId="25" fillId="0" borderId="15" xfId="7" applyNumberFormat="1" applyFont="1" applyFill="1" applyBorder="1" applyAlignment="1">
      <alignment vertical="center"/>
    </xf>
    <xf numFmtId="43" fontId="25" fillId="0" borderId="1" xfId="7" applyNumberFormat="1" applyFont="1" applyFill="1" applyBorder="1" applyAlignment="1">
      <alignment horizontal="center" vertical="center"/>
    </xf>
    <xf numFmtId="43" fontId="25" fillId="0" borderId="1" xfId="7" applyNumberFormat="1" applyFont="1" applyFill="1" applyBorder="1" applyAlignment="1">
      <alignment vertical="center"/>
    </xf>
    <xf numFmtId="43" fontId="25" fillId="0" borderId="11" xfId="7" applyNumberFormat="1" applyFont="1" applyFill="1" applyBorder="1" applyAlignment="1">
      <alignment horizontal="center" vertical="center"/>
    </xf>
    <xf numFmtId="0" fontId="17" fillId="0" borderId="0" xfId="0" applyFont="1" applyFill="1" applyAlignment="1">
      <alignment vertical="center" wrapText="1"/>
    </xf>
    <xf numFmtId="0" fontId="18" fillId="0" borderId="0" xfId="0" applyFont="1" applyFill="1" applyBorder="1" applyAlignment="1">
      <alignment horizontal="center" vertical="center" wrapText="1"/>
    </xf>
    <xf numFmtId="0" fontId="26" fillId="0" borderId="0" xfId="0" applyFont="1" applyFill="1" applyBorder="1" applyAlignment="1">
      <alignment vertical="center" wrapText="1"/>
    </xf>
    <xf numFmtId="0" fontId="26" fillId="0" borderId="0" xfId="0" quotePrefix="1" applyFont="1" applyFill="1" applyBorder="1" applyAlignment="1">
      <alignment vertical="center" wrapText="1"/>
    </xf>
    <xf numFmtId="0" fontId="26" fillId="0" borderId="0" xfId="0" applyFont="1" applyFill="1" applyBorder="1" applyAlignment="1">
      <alignment horizontal="left" vertical="center" wrapText="1"/>
    </xf>
    <xf numFmtId="0" fontId="0" fillId="0" borderId="0" xfId="0" applyFill="1" applyAlignment="1">
      <alignment vertical="center"/>
    </xf>
    <xf numFmtId="0" fontId="25" fillId="0" borderId="1" xfId="0" applyFont="1" applyBorder="1" applyAlignment="1">
      <alignment horizontal="center" vertical="center" wrapText="1"/>
    </xf>
    <xf numFmtId="0" fontId="25" fillId="0" borderId="11" xfId="0" applyFont="1" applyBorder="1" applyAlignment="1">
      <alignment horizontal="center" vertical="center" wrapText="1"/>
    </xf>
    <xf numFmtId="43" fontId="25" fillId="0" borderId="1" xfId="7" applyNumberFormat="1" applyFont="1" applyFill="1" applyBorder="1" applyAlignment="1">
      <alignment horizontal="center" vertical="center" wrapText="1"/>
    </xf>
    <xf numFmtId="167" fontId="25" fillId="0" borderId="3" xfId="7" applyNumberFormat="1" applyFont="1" applyFill="1" applyBorder="1" applyAlignment="1">
      <alignment horizontal="right" vertical="center" wrapText="1"/>
    </xf>
    <xf numFmtId="167" fontId="25" fillId="0" borderId="1" xfId="7" applyNumberFormat="1" applyFont="1" applyFill="1" applyBorder="1" applyAlignment="1">
      <alignment horizontal="right" vertical="center" wrapText="1"/>
    </xf>
    <xf numFmtId="0" fontId="28" fillId="0" borderId="15" xfId="0" applyFont="1" applyBorder="1" applyAlignment="1">
      <alignment horizontal="left" vertical="center"/>
    </xf>
    <xf numFmtId="166" fontId="28" fillId="0" borderId="15" xfId="7" applyNumberFormat="1" applyFont="1" applyFill="1" applyBorder="1" applyAlignment="1">
      <alignment horizontal="center" vertical="center"/>
    </xf>
    <xf numFmtId="0" fontId="28" fillId="0" borderId="10" xfId="0" applyFont="1" applyBorder="1" applyAlignment="1">
      <alignment vertical="center" wrapText="1"/>
    </xf>
    <xf numFmtId="166" fontId="25" fillId="0" borderId="5" xfId="7" applyNumberFormat="1" applyFont="1" applyFill="1" applyBorder="1" applyAlignment="1">
      <alignment horizontal="right" vertical="center"/>
    </xf>
    <xf numFmtId="0" fontId="7" fillId="2" borderId="19" xfId="0" applyFont="1" applyFill="1" applyBorder="1" applyAlignment="1">
      <alignment horizontal="center" vertical="center"/>
    </xf>
    <xf numFmtId="0" fontId="0" fillId="3" borderId="0" xfId="0" applyFill="1"/>
    <xf numFmtId="0" fontId="0" fillId="0" borderId="0" xfId="0" applyAlignment="1">
      <alignment horizontal="left" vertical="center" wrapText="1"/>
    </xf>
    <xf numFmtId="0" fontId="27" fillId="0" borderId="7" xfId="0" applyFont="1" applyBorder="1" applyAlignment="1">
      <alignment vertical="center" wrapText="1"/>
    </xf>
    <xf numFmtId="0" fontId="27" fillId="0" borderId="1" xfId="0" applyFont="1" applyBorder="1" applyAlignment="1">
      <alignment vertical="center" wrapText="1"/>
    </xf>
    <xf numFmtId="0" fontId="27" fillId="0" borderId="3" xfId="0" applyFont="1" applyBorder="1" applyAlignment="1">
      <alignment vertical="center" wrapText="1"/>
    </xf>
    <xf numFmtId="0" fontId="28" fillId="0" borderId="6" xfId="0" applyFont="1" applyBorder="1" applyAlignment="1">
      <alignment horizontal="left" vertical="center" wrapText="1"/>
    </xf>
    <xf numFmtId="0" fontId="28" fillId="0" borderId="23" xfId="0" applyFont="1" applyBorder="1" applyAlignment="1">
      <alignment horizontal="left" vertical="center" wrapText="1"/>
    </xf>
    <xf numFmtId="0" fontId="0" fillId="0" borderId="0" xfId="0" applyFill="1"/>
    <xf numFmtId="0" fontId="25" fillId="0" borderId="77" xfId="0" applyFont="1" applyBorder="1" applyAlignment="1">
      <alignment vertical="center"/>
    </xf>
    <xf numFmtId="0" fontId="25" fillId="0" borderId="10" xfId="0" applyFont="1" applyBorder="1" applyAlignment="1">
      <alignment horizontal="left" vertical="center" wrapText="1"/>
    </xf>
    <xf numFmtId="0" fontId="7" fillId="2" borderId="19" xfId="0" applyFont="1" applyFill="1" applyBorder="1" applyAlignment="1">
      <alignment horizontal="center" vertical="center"/>
    </xf>
    <xf numFmtId="0" fontId="25" fillId="0" borderId="15" xfId="0" applyFont="1" applyBorder="1" applyAlignment="1">
      <alignment horizontal="left" vertical="center" wrapText="1"/>
    </xf>
    <xf numFmtId="0" fontId="25" fillId="0" borderId="1" xfId="0" applyFont="1" applyBorder="1" applyAlignment="1">
      <alignment horizontal="left" vertical="center" wrapText="1"/>
    </xf>
    <xf numFmtId="0" fontId="25" fillId="0" borderId="3" xfId="0" applyFont="1" applyBorder="1" applyAlignment="1">
      <alignment horizontal="left" vertical="center" wrapText="1"/>
    </xf>
    <xf numFmtId="0" fontId="25" fillId="0" borderId="7" xfId="0" applyFont="1" applyBorder="1" applyAlignment="1">
      <alignment horizontal="left" vertical="center" wrapText="1"/>
    </xf>
    <xf numFmtId="0" fontId="25" fillId="0" borderId="11" xfId="0" applyFont="1" applyBorder="1" applyAlignment="1">
      <alignment horizontal="left" vertical="center" wrapText="1"/>
    </xf>
    <xf numFmtId="0" fontId="25" fillId="0" borderId="6" xfId="0" applyFont="1" applyBorder="1" applyAlignment="1">
      <alignment horizontal="left" vertical="center" wrapText="1"/>
    </xf>
    <xf numFmtId="0" fontId="25" fillId="0" borderId="45" xfId="0" applyFont="1" applyBorder="1" applyAlignment="1">
      <alignment horizontal="left" vertical="center" wrapText="1"/>
    </xf>
    <xf numFmtId="0" fontId="25" fillId="0" borderId="4" xfId="0" applyFont="1" applyBorder="1" applyAlignment="1">
      <alignment horizontal="left" vertical="center" wrapText="1"/>
    </xf>
    <xf numFmtId="0" fontId="25" fillId="0" borderId="6" xfId="0" applyFont="1" applyBorder="1" applyAlignment="1">
      <alignment vertical="center" wrapText="1"/>
    </xf>
    <xf numFmtId="0" fontId="25" fillId="0" borderId="14" xfId="0" applyFont="1" applyBorder="1" applyAlignment="1">
      <alignment vertical="center" wrapText="1"/>
    </xf>
    <xf numFmtId="0" fontId="25" fillId="0" borderId="5" xfId="0" applyFont="1" applyBorder="1" applyAlignment="1">
      <alignment horizontal="left" vertical="center" wrapText="1"/>
    </xf>
    <xf numFmtId="0" fontId="25" fillId="0" borderId="3" xfId="0" applyFont="1" applyBorder="1" applyAlignment="1">
      <alignment vertical="center" wrapText="1"/>
    </xf>
    <xf numFmtId="0" fontId="25" fillId="0" borderId="15" xfId="0" applyFont="1" applyBorder="1" applyAlignment="1">
      <alignment vertical="center" wrapText="1"/>
    </xf>
    <xf numFmtId="0" fontId="25" fillId="0" borderId="1" xfId="0" applyFont="1" applyBorder="1" applyAlignment="1">
      <alignment vertical="center" wrapText="1"/>
    </xf>
    <xf numFmtId="0" fontId="25" fillId="0" borderId="11" xfId="0" applyFont="1" applyBorder="1" applyAlignment="1">
      <alignment vertical="center" wrapText="1"/>
    </xf>
    <xf numFmtId="0" fontId="25" fillId="0" borderId="10" xfId="0" applyFont="1" applyBorder="1" applyAlignment="1">
      <alignment vertical="center" wrapText="1"/>
    </xf>
    <xf numFmtId="0" fontId="25" fillId="0" borderId="39" xfId="0" applyFont="1" applyBorder="1" applyAlignment="1">
      <alignment vertical="center" wrapText="1"/>
    </xf>
    <xf numFmtId="0" fontId="25" fillId="0" borderId="33" xfId="0" applyFont="1" applyBorder="1" applyAlignment="1">
      <alignment vertical="center" wrapText="1"/>
    </xf>
    <xf numFmtId="0" fontId="25" fillId="0" borderId="6" xfId="0" applyFont="1" applyBorder="1" applyAlignment="1">
      <alignment horizontal="center" vertical="center" wrapText="1"/>
    </xf>
    <xf numFmtId="0" fontId="25" fillId="0" borderId="10" xfId="0" applyFont="1" applyBorder="1" applyAlignment="1">
      <alignment horizontal="center" vertical="center" wrapText="1"/>
    </xf>
    <xf numFmtId="0" fontId="32" fillId="0" borderId="10" xfId="0" applyFont="1" applyBorder="1" applyAlignment="1">
      <alignment vertical="center" wrapText="1"/>
    </xf>
    <xf numFmtId="0" fontId="25" fillId="0" borderId="23" xfId="0" applyFont="1" applyBorder="1" applyAlignment="1">
      <alignment vertical="center" wrapText="1"/>
    </xf>
    <xf numFmtId="166" fontId="25" fillId="0" borderId="7" xfId="7" applyNumberFormat="1" applyFont="1" applyFill="1" applyBorder="1" applyAlignment="1">
      <alignment vertical="center"/>
    </xf>
    <xf numFmtId="166" fontId="25" fillId="0" borderId="7" xfId="7" applyNumberFormat="1" applyFont="1" applyFill="1" applyBorder="1" applyAlignment="1">
      <alignment horizontal="center" vertical="center"/>
    </xf>
    <xf numFmtId="0" fontId="25" fillId="0" borderId="23" xfId="0" applyFont="1" applyBorder="1" applyAlignment="1">
      <alignment horizontal="left" vertical="center" wrapText="1"/>
    </xf>
    <xf numFmtId="0" fontId="25" fillId="0" borderId="22" xfId="0" applyFont="1" applyBorder="1" applyAlignment="1">
      <alignment horizontal="left" vertical="center" wrapText="1"/>
    </xf>
    <xf numFmtId="0" fontId="32" fillId="0" borderId="4" xfId="0" applyFont="1" applyBorder="1" applyAlignment="1">
      <alignment horizontal="left" vertical="center"/>
    </xf>
    <xf numFmtId="0" fontId="32" fillId="0" borderId="1" xfId="0" applyFont="1" applyBorder="1" applyAlignment="1">
      <alignment horizontal="left" vertical="center"/>
    </xf>
    <xf numFmtId="0" fontId="32" fillId="0" borderId="3" xfId="0" applyFont="1" applyBorder="1" applyAlignment="1">
      <alignment horizontal="left" vertical="center"/>
    </xf>
    <xf numFmtId="0" fontId="32" fillId="0" borderId="10" xfId="0" applyFont="1" applyBorder="1" applyAlignment="1">
      <alignment horizontal="left" vertical="center"/>
    </xf>
    <xf numFmtId="0" fontId="25" fillId="0" borderId="41" xfId="0" applyFont="1" applyBorder="1" applyAlignment="1">
      <alignment vertical="center" wrapText="1"/>
    </xf>
    <xf numFmtId="0" fontId="25" fillId="0" borderId="64" xfId="0" applyFont="1" applyBorder="1" applyAlignment="1">
      <alignment vertical="center" wrapText="1"/>
    </xf>
    <xf numFmtId="0" fontId="11" fillId="0" borderId="29" xfId="0" applyFont="1" applyBorder="1" applyAlignment="1">
      <alignment vertical="top" wrapText="1"/>
    </xf>
    <xf numFmtId="0" fontId="11" fillId="0" borderId="30" xfId="0" applyFont="1" applyBorder="1" applyAlignment="1">
      <alignment vertical="top" wrapText="1"/>
    </xf>
    <xf numFmtId="0" fontId="39" fillId="0" borderId="0" xfId="0" applyFont="1" applyAlignment="1">
      <alignment vertical="center" wrapText="1"/>
    </xf>
    <xf numFmtId="0" fontId="39" fillId="0" borderId="0" xfId="0" applyFont="1" applyAlignment="1">
      <alignment vertical="center"/>
    </xf>
    <xf numFmtId="0" fontId="31" fillId="0" borderId="10" xfId="0" applyFont="1" applyBorder="1" applyAlignment="1">
      <alignment horizontal="left" vertical="center" wrapText="1"/>
    </xf>
    <xf numFmtId="0" fontId="29" fillId="0" borderId="1" xfId="0" applyFont="1" applyBorder="1" applyAlignment="1">
      <alignment horizontal="left" vertical="center" indent="1"/>
    </xf>
    <xf numFmtId="0" fontId="29" fillId="0" borderId="1" xfId="0" applyFont="1" applyBorder="1" applyAlignment="1">
      <alignment horizontal="left" vertical="center" wrapText="1" indent="1"/>
    </xf>
    <xf numFmtId="0" fontId="25" fillId="0" borderId="22" xfId="0" applyFont="1" applyBorder="1" applyAlignment="1">
      <alignment vertical="center" wrapText="1"/>
    </xf>
    <xf numFmtId="0" fontId="26" fillId="0" borderId="44" xfId="0" applyFont="1" applyBorder="1" applyAlignment="1">
      <alignment vertical="center" wrapText="1"/>
    </xf>
    <xf numFmtId="0" fontId="26" fillId="0" borderId="41" xfId="0" applyFont="1" applyBorder="1" applyAlignment="1">
      <alignment vertical="center" wrapText="1"/>
    </xf>
    <xf numFmtId="0" fontId="7" fillId="2" borderId="44" xfId="0" applyFont="1" applyFill="1" applyBorder="1" applyAlignment="1">
      <alignment horizontal="center" vertical="center" wrapText="1"/>
    </xf>
    <xf numFmtId="166" fontId="25" fillId="0" borderId="13" xfId="7" applyNumberFormat="1" applyFont="1" applyFill="1" applyBorder="1" applyAlignment="1">
      <alignment horizontal="left" vertical="center" wrapText="1"/>
    </xf>
    <xf numFmtId="166" fontId="25" fillId="0" borderId="1" xfId="7" applyNumberFormat="1" applyFont="1" applyFill="1" applyBorder="1" applyAlignment="1">
      <alignment horizontal="right" vertical="center" wrapText="1" indent="1"/>
    </xf>
    <xf numFmtId="166" fontId="25" fillId="0" borderId="13" xfId="7" applyNumberFormat="1" applyFont="1" applyFill="1" applyBorder="1" applyAlignment="1">
      <alignment horizontal="right" vertical="center"/>
    </xf>
    <xf numFmtId="0" fontId="28" fillId="0" borderId="43" xfId="0" applyFont="1" applyBorder="1" applyAlignment="1">
      <alignment vertical="center" wrapText="1"/>
    </xf>
    <xf numFmtId="0" fontId="25" fillId="0" borderId="48" xfId="0" applyFont="1" applyBorder="1" applyAlignment="1">
      <alignment vertical="center" wrapText="1"/>
    </xf>
    <xf numFmtId="0" fontId="33" fillId="0" borderId="43" xfId="0" applyFont="1" applyBorder="1" applyAlignment="1">
      <alignment horizontal="left" vertical="center" wrapText="1"/>
    </xf>
    <xf numFmtId="0" fontId="33" fillId="0" borderId="48" xfId="0" applyFont="1" applyBorder="1" applyAlignment="1">
      <alignment horizontal="left" vertical="center" wrapText="1"/>
    </xf>
    <xf numFmtId="0" fontId="33" fillId="0" borderId="19" xfId="0" applyFont="1" applyBorder="1" applyAlignment="1">
      <alignment horizontal="left" vertical="center" wrapText="1"/>
    </xf>
    <xf numFmtId="0" fontId="33" fillId="0" borderId="43" xfId="0" applyFont="1" applyBorder="1" applyAlignment="1">
      <alignment vertical="center" wrapText="1"/>
    </xf>
    <xf numFmtId="166" fontId="33" fillId="0" borderId="10" xfId="7" applyNumberFormat="1" applyFont="1" applyFill="1" applyBorder="1" applyAlignment="1">
      <alignment horizontal="left" vertical="center" wrapText="1"/>
    </xf>
    <xf numFmtId="0" fontId="33" fillId="0" borderId="19" xfId="0" applyFont="1" applyBorder="1" applyAlignment="1">
      <alignment vertical="center" wrapText="1"/>
    </xf>
    <xf numFmtId="0" fontId="33" fillId="0" borderId="62" xfId="0" applyFont="1" applyBorder="1" applyAlignment="1">
      <alignment horizontal="left" vertical="center" wrapText="1"/>
    </xf>
    <xf numFmtId="0" fontId="33" fillId="0" borderId="6" xfId="0" applyFont="1" applyBorder="1" applyAlignment="1">
      <alignment horizontal="left" vertical="center" wrapText="1"/>
    </xf>
    <xf numFmtId="0" fontId="33" fillId="0" borderId="15" xfId="0" applyFont="1" applyBorder="1" applyAlignment="1">
      <alignment horizontal="left" vertical="center" wrapText="1"/>
    </xf>
    <xf numFmtId="0" fontId="33" fillId="0" borderId="1" xfId="0" applyFont="1" applyBorder="1" applyAlignment="1">
      <alignment horizontal="left" vertical="center" wrapText="1"/>
    </xf>
    <xf numFmtId="0" fontId="33" fillId="0" borderId="3" xfId="0" applyFont="1" applyBorder="1" applyAlignment="1">
      <alignment horizontal="left" vertical="center" wrapText="1"/>
    </xf>
    <xf numFmtId="0" fontId="33" fillId="0" borderId="4" xfId="0" applyFont="1" applyBorder="1" applyAlignment="1">
      <alignment horizontal="left" vertical="center" wrapText="1"/>
    </xf>
    <xf numFmtId="0" fontId="33" fillId="0" borderId="11" xfId="0" applyFont="1" applyBorder="1" applyAlignment="1">
      <alignment horizontal="left" vertical="center" wrapText="1"/>
    </xf>
    <xf numFmtId="0" fontId="36" fillId="0" borderId="14" xfId="0" applyFont="1" applyBorder="1" applyAlignment="1">
      <alignment vertical="center" wrapText="1"/>
    </xf>
    <xf numFmtId="0" fontId="33" fillId="0" borderId="15" xfId="0" applyFont="1" applyBorder="1" applyAlignment="1">
      <alignment vertical="center" wrapText="1"/>
    </xf>
    <xf numFmtId="0" fontId="33" fillId="0" borderId="1" xfId="0" applyFont="1" applyBorder="1" applyAlignment="1">
      <alignment vertical="center" wrapText="1"/>
    </xf>
    <xf numFmtId="0" fontId="33" fillId="0" borderId="11" xfId="0" applyFont="1" applyBorder="1" applyAlignment="1">
      <alignment vertical="center" wrapText="1"/>
    </xf>
    <xf numFmtId="0" fontId="33" fillId="0" borderId="0" xfId="0" applyFont="1" applyAlignment="1">
      <alignment horizontal="left" vertical="center" wrapText="1"/>
    </xf>
    <xf numFmtId="0" fontId="38" fillId="0" borderId="0" xfId="0" applyFont="1" applyAlignment="1">
      <alignment vertical="center" wrapText="1"/>
    </xf>
    <xf numFmtId="0" fontId="40" fillId="0" borderId="0" xfId="0" applyFont="1" applyAlignment="1">
      <alignment vertical="center"/>
    </xf>
    <xf numFmtId="0" fontId="41" fillId="0" borderId="0" xfId="0" applyFont="1" applyAlignment="1">
      <alignment vertical="center"/>
    </xf>
    <xf numFmtId="0" fontId="32" fillId="0" borderId="7" xfId="0" applyFont="1" applyBorder="1" applyAlignment="1">
      <alignment vertical="center"/>
    </xf>
    <xf numFmtId="0" fontId="32" fillId="0" borderId="1" xfId="0" applyFont="1" applyBorder="1" applyAlignment="1">
      <alignment vertical="center"/>
    </xf>
    <xf numFmtId="0" fontId="32" fillId="0" borderId="1" xfId="0" applyFont="1" applyBorder="1" applyAlignment="1">
      <alignment horizontal="center" vertical="center"/>
    </xf>
    <xf numFmtId="0" fontId="32" fillId="0" borderId="11" xfId="0" applyFont="1" applyBorder="1" applyAlignment="1">
      <alignment vertical="center"/>
    </xf>
    <xf numFmtId="0" fontId="32" fillId="0" borderId="11" xfId="0" applyFont="1" applyBorder="1" applyAlignment="1">
      <alignment horizontal="center" vertical="center"/>
    </xf>
    <xf numFmtId="0" fontId="32" fillId="0" borderId="15" xfId="0" applyFont="1" applyBorder="1" applyAlignment="1">
      <alignment vertical="center"/>
    </xf>
    <xf numFmtId="0" fontId="32" fillId="0" borderId="15" xfId="0" applyFont="1" applyBorder="1" applyAlignment="1">
      <alignment horizontal="center" vertical="center"/>
    </xf>
    <xf numFmtId="0" fontId="32" fillId="0" borderId="62" xfId="0" applyFont="1" applyBorder="1" applyAlignment="1">
      <alignment horizontal="left" vertical="center"/>
    </xf>
    <xf numFmtId="0" fontId="32" fillId="0" borderId="62" xfId="0" applyFont="1" applyBorder="1" applyAlignment="1">
      <alignment horizontal="center" vertical="center"/>
    </xf>
    <xf numFmtId="0" fontId="32" fillId="0" borderId="4" xfId="0" applyFont="1" applyBorder="1" applyAlignment="1">
      <alignment horizontal="center" vertical="center"/>
    </xf>
    <xf numFmtId="0" fontId="32" fillId="0" borderId="3" xfId="0" applyFont="1" applyBorder="1" applyAlignment="1">
      <alignment horizontal="center" vertical="center"/>
    </xf>
    <xf numFmtId="0" fontId="32" fillId="0" borderId="7" xfId="0" applyFont="1" applyBorder="1" applyAlignment="1">
      <alignment horizontal="left" vertical="center" wrapText="1"/>
    </xf>
    <xf numFmtId="0" fontId="32" fillId="0" borderId="1" xfId="0" applyFont="1" applyBorder="1" applyAlignment="1">
      <alignment horizontal="left" vertical="center" wrapText="1"/>
    </xf>
    <xf numFmtId="0" fontId="32" fillId="0" borderId="3" xfId="0" applyFont="1" applyBorder="1" applyAlignment="1">
      <alignment horizontal="left" vertical="center" wrapText="1"/>
    </xf>
    <xf numFmtId="0" fontId="32" fillId="0" borderId="15" xfId="0" applyFont="1" applyBorder="1" applyAlignment="1">
      <alignment horizontal="left" vertical="center"/>
    </xf>
    <xf numFmtId="0" fontId="32" fillId="0" borderId="10" xfId="0" applyFont="1" applyBorder="1" applyAlignment="1">
      <alignment horizontal="center" vertical="center"/>
    </xf>
    <xf numFmtId="0" fontId="32" fillId="0" borderId="4" xfId="0" applyFont="1" applyBorder="1" applyAlignment="1">
      <alignment horizontal="left" vertical="center" wrapText="1"/>
    </xf>
    <xf numFmtId="0" fontId="33" fillId="0" borderId="13" xfId="0" applyFont="1" applyBorder="1" applyAlignment="1">
      <alignment vertical="center" wrapText="1"/>
    </xf>
    <xf numFmtId="0" fontId="33" fillId="0" borderId="3" xfId="0" applyFont="1" applyBorder="1" applyAlignment="1">
      <alignment vertical="center" wrapText="1"/>
    </xf>
    <xf numFmtId="0" fontId="33" fillId="0" borderId="23" xfId="0" applyFont="1" applyBorder="1" applyAlignment="1">
      <alignment vertical="center" wrapText="1"/>
    </xf>
    <xf numFmtId="0" fontId="32" fillId="0" borderId="11" xfId="0" applyFont="1" applyBorder="1" applyAlignment="1">
      <alignment horizontal="left" vertical="center" wrapText="1"/>
    </xf>
    <xf numFmtId="0" fontId="32" fillId="0" borderId="22" xfId="0" applyFont="1" applyBorder="1" applyAlignment="1">
      <alignment horizontal="left" vertical="center"/>
    </xf>
    <xf numFmtId="0" fontId="32" fillId="0" borderId="22" xfId="0" applyFont="1" applyBorder="1" applyAlignment="1">
      <alignment horizontal="center" vertical="center"/>
    </xf>
    <xf numFmtId="0" fontId="32" fillId="0" borderId="21" xfId="0" applyFont="1" applyBorder="1" applyAlignment="1">
      <alignment horizontal="left" vertical="center"/>
    </xf>
    <xf numFmtId="0" fontId="32" fillId="0" borderId="21" xfId="0" applyFont="1" applyBorder="1" applyAlignment="1">
      <alignment horizontal="center" vertical="center"/>
    </xf>
    <xf numFmtId="166" fontId="25" fillId="0" borderId="89" xfId="7" applyNumberFormat="1" applyFont="1" applyBorder="1" applyAlignment="1">
      <alignment vertical="center"/>
    </xf>
    <xf numFmtId="166" fontId="25" fillId="0" borderId="87" xfId="7" applyNumberFormat="1" applyFont="1" applyBorder="1" applyAlignment="1">
      <alignment vertical="center"/>
    </xf>
    <xf numFmtId="166" fontId="25" fillId="0" borderId="88" xfId="7" applyNumberFormat="1" applyFont="1" applyBorder="1" applyAlignment="1">
      <alignment vertical="center" wrapText="1"/>
    </xf>
    <xf numFmtId="0" fontId="7" fillId="3" borderId="0" xfId="0" applyFont="1" applyFill="1" applyAlignment="1">
      <alignment horizontal="center" vertical="center"/>
    </xf>
    <xf numFmtId="0" fontId="7" fillId="3" borderId="0" xfId="0" applyFont="1" applyFill="1" applyAlignment="1">
      <alignment horizontal="center" vertical="center" wrapText="1"/>
    </xf>
    <xf numFmtId="0" fontId="42" fillId="0" borderId="24" xfId="0" applyFont="1" applyBorder="1" applyAlignment="1">
      <alignment vertical="top" wrapText="1"/>
    </xf>
    <xf numFmtId="0" fontId="7" fillId="3" borderId="98" xfId="0" applyFont="1" applyFill="1" applyBorder="1" applyAlignment="1">
      <alignment horizontal="center" vertical="center" wrapText="1"/>
    </xf>
    <xf numFmtId="0" fontId="32" fillId="0" borderId="29" xfId="0" applyFont="1" applyBorder="1" applyAlignment="1">
      <alignment vertical="top" wrapText="1"/>
    </xf>
    <xf numFmtId="0" fontId="32" fillId="0" borderId="30" xfId="0" applyFont="1" applyBorder="1" applyAlignment="1">
      <alignment vertical="top" wrapText="1"/>
    </xf>
    <xf numFmtId="0" fontId="11" fillId="0" borderId="31" xfId="0" applyFont="1" applyBorder="1" applyAlignment="1">
      <alignment horizontal="left" vertical="top" wrapText="1"/>
    </xf>
    <xf numFmtId="0" fontId="32" fillId="0" borderId="31" xfId="0" applyFont="1" applyBorder="1" applyAlignment="1">
      <alignment vertical="top" wrapText="1"/>
    </xf>
    <xf numFmtId="166" fontId="33" fillId="0" borderId="41" xfId="7" applyNumberFormat="1" applyFont="1" applyFill="1" applyBorder="1" applyAlignment="1">
      <alignment horizontal="left" vertical="center" wrapText="1"/>
    </xf>
    <xf numFmtId="166" fontId="33" fillId="0" borderId="44" xfId="7" applyNumberFormat="1" applyFont="1" applyFill="1" applyBorder="1" applyAlignment="1">
      <alignment horizontal="left" vertical="center" wrapText="1"/>
    </xf>
    <xf numFmtId="0" fontId="33" fillId="0" borderId="42" xfId="0" applyFont="1" applyBorder="1" applyAlignment="1">
      <alignment horizontal="left" vertical="center" wrapText="1"/>
    </xf>
    <xf numFmtId="0" fontId="33" fillId="0" borderId="47" xfId="0" applyFont="1" applyBorder="1" applyAlignment="1">
      <alignment horizontal="left" vertical="center" wrapText="1"/>
    </xf>
    <xf numFmtId="0" fontId="33" fillId="0" borderId="44" xfId="0" applyFont="1" applyBorder="1" applyAlignment="1">
      <alignment horizontal="left" vertical="center" wrapText="1"/>
    </xf>
    <xf numFmtId="0" fontId="36" fillId="0" borderId="33" xfId="0" applyFont="1" applyBorder="1" applyAlignment="1">
      <alignment vertical="center" wrapText="1"/>
    </xf>
    <xf numFmtId="0" fontId="33" fillId="0" borderId="40" xfId="0" applyFont="1" applyBorder="1" applyAlignment="1">
      <alignment vertical="center" wrapText="1"/>
    </xf>
    <xf numFmtId="0" fontId="33" fillId="0" borderId="39" xfId="0" applyFont="1" applyBorder="1" applyAlignment="1">
      <alignment vertical="center" wrapText="1"/>
    </xf>
    <xf numFmtId="0" fontId="33" fillId="0" borderId="46" xfId="0" applyFont="1" applyBorder="1" applyAlignment="1">
      <alignment vertical="center" wrapText="1"/>
    </xf>
    <xf numFmtId="0" fontId="33" fillId="0" borderId="39" xfId="0" applyFont="1" applyBorder="1" applyAlignment="1">
      <alignment horizontal="left" vertical="center" wrapText="1"/>
    </xf>
    <xf numFmtId="0" fontId="33" fillId="0" borderId="46" xfId="0" applyFont="1" applyBorder="1" applyAlignment="1">
      <alignment horizontal="left" vertical="center" wrapText="1"/>
    </xf>
    <xf numFmtId="0" fontId="33" fillId="0" borderId="56" xfId="0" applyFont="1" applyBorder="1" applyAlignment="1">
      <alignment horizontal="center" vertical="center" wrapText="1"/>
    </xf>
    <xf numFmtId="0" fontId="33" fillId="0" borderId="39" xfId="0" applyFont="1" applyBorder="1" applyAlignment="1">
      <alignment horizontal="center" vertical="center" wrapText="1"/>
    </xf>
    <xf numFmtId="0" fontId="33" fillId="0" borderId="37"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40" xfId="0" applyFont="1" applyBorder="1" applyAlignment="1">
      <alignment horizontal="center" vertical="center" wrapText="1"/>
    </xf>
    <xf numFmtId="0" fontId="33" fillId="0" borderId="53" xfId="0" applyFont="1" applyBorder="1" applyAlignment="1">
      <alignment horizontal="center" vertical="center" wrapText="1"/>
    </xf>
    <xf numFmtId="0" fontId="33" fillId="0" borderId="35" xfId="0" applyFont="1" applyBorder="1" applyAlignment="1">
      <alignment horizontal="left" vertical="center" wrapText="1"/>
    </xf>
    <xf numFmtId="0" fontId="33" fillId="0" borderId="36" xfId="0" applyFont="1" applyBorder="1" applyAlignment="1">
      <alignment horizontal="center" vertical="center" wrapText="1"/>
    </xf>
    <xf numFmtId="0" fontId="36" fillId="0" borderId="39" xfId="0" applyFont="1" applyBorder="1" applyAlignment="1">
      <alignment vertical="center" wrapText="1"/>
    </xf>
    <xf numFmtId="0" fontId="36" fillId="0" borderId="41" xfId="0" applyFont="1" applyBorder="1" applyAlignment="1">
      <alignment vertical="center" wrapText="1"/>
    </xf>
    <xf numFmtId="0" fontId="33" fillId="0" borderId="0" xfId="0" applyFont="1" applyAlignment="1">
      <alignment vertical="center" wrapText="1"/>
    </xf>
    <xf numFmtId="0" fontId="45" fillId="0" borderId="0" xfId="0" applyFont="1" applyAlignment="1">
      <alignment vertical="center"/>
    </xf>
    <xf numFmtId="0" fontId="28" fillId="0" borderId="14" xfId="0" applyFont="1" applyBorder="1" applyAlignment="1">
      <alignment horizontal="left" vertical="center" wrapText="1"/>
    </xf>
    <xf numFmtId="0" fontId="28" fillId="0" borderId="14" xfId="0" applyFont="1" applyBorder="1" applyAlignment="1">
      <alignment horizontal="center" vertical="center" wrapText="1"/>
    </xf>
    <xf numFmtId="0" fontId="46" fillId="0" borderId="14" xfId="0" applyFont="1" applyBorder="1" applyAlignment="1">
      <alignment vertical="center" wrapText="1"/>
    </xf>
    <xf numFmtId="0" fontId="32" fillId="0" borderId="4"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3" xfId="0" applyFont="1" applyBorder="1" applyAlignment="1">
      <alignment horizontal="center" vertical="center" wrapText="1"/>
    </xf>
    <xf numFmtId="3" fontId="25" fillId="0" borderId="0" xfId="0" applyNumberFormat="1" applyFont="1" applyAlignment="1">
      <alignment vertical="center"/>
    </xf>
    <xf numFmtId="0" fontId="47" fillId="0" borderId="0" xfId="0" applyFont="1" applyAlignment="1">
      <alignment horizontal="right" vertical="center"/>
    </xf>
    <xf numFmtId="0" fontId="48" fillId="0" borderId="0" xfId="0" applyFont="1" applyAlignment="1">
      <alignment vertical="center"/>
    </xf>
    <xf numFmtId="0" fontId="27" fillId="0" borderId="0" xfId="0" applyFont="1" applyAlignment="1">
      <alignment vertical="center"/>
    </xf>
    <xf numFmtId="0" fontId="49" fillId="0" borderId="0" xfId="0" applyFont="1" applyAlignment="1">
      <alignment vertical="center" wrapText="1"/>
    </xf>
    <xf numFmtId="0" fontId="50" fillId="0" borderId="0" xfId="0" applyFont="1" applyAlignment="1">
      <alignment vertical="center" wrapText="1"/>
    </xf>
    <xf numFmtId="0" fontId="32" fillId="0" borderId="43" xfId="0" applyFont="1" applyBorder="1" applyAlignment="1">
      <alignment vertical="center" wrapText="1"/>
    </xf>
    <xf numFmtId="0" fontId="32" fillId="0" borderId="43" xfId="0" applyFont="1" applyBorder="1" applyAlignment="1">
      <alignment horizontal="left" vertical="center" wrapText="1"/>
    </xf>
    <xf numFmtId="0" fontId="33" fillId="0" borderId="10" xfId="0" applyFont="1" applyBorder="1" applyAlignment="1">
      <alignment vertical="center" wrapText="1"/>
    </xf>
    <xf numFmtId="0" fontId="25" fillId="0" borderId="68" xfId="0" applyFont="1" applyBorder="1" applyAlignment="1">
      <alignment vertical="center" wrapText="1"/>
    </xf>
    <xf numFmtId="0" fontId="27" fillId="0" borderId="104" xfId="0" applyFont="1" applyBorder="1" applyAlignment="1">
      <alignment vertical="center" wrapText="1"/>
    </xf>
    <xf numFmtId="0" fontId="25" fillId="0" borderId="104" xfId="0" applyFont="1" applyBorder="1" applyAlignment="1">
      <alignment horizontal="center" vertical="center" wrapText="1"/>
    </xf>
    <xf numFmtId="0" fontId="27" fillId="0" borderId="105" xfId="0" applyFont="1" applyBorder="1" applyAlignment="1">
      <alignment vertical="center" wrapText="1"/>
    </xf>
    <xf numFmtId="0" fontId="25" fillId="0" borderId="105" xfId="0" applyFont="1" applyBorder="1" applyAlignment="1">
      <alignment horizontal="center" vertical="center" wrapText="1"/>
    </xf>
    <xf numFmtId="0" fontId="25" fillId="0" borderId="106" xfId="0" applyFont="1" applyBorder="1" applyAlignment="1">
      <alignment horizontal="left" vertical="center" wrapText="1"/>
    </xf>
    <xf numFmtId="0" fontId="25" fillId="0" borderId="106" xfId="0" applyFont="1" applyBorder="1" applyAlignment="1">
      <alignment horizontal="center" vertical="center" wrapText="1"/>
    </xf>
    <xf numFmtId="0" fontId="32" fillId="0" borderId="15" xfId="0" applyFont="1" applyBorder="1" applyAlignment="1">
      <alignment horizontal="left" vertical="center" wrapText="1"/>
    </xf>
    <xf numFmtId="0" fontId="25" fillId="0" borderId="0" xfId="0" applyFont="1" applyBorder="1" applyAlignment="1">
      <alignment vertical="center"/>
    </xf>
    <xf numFmtId="0" fontId="27" fillId="0" borderId="0" xfId="0" applyFont="1" applyBorder="1" applyAlignment="1">
      <alignment vertical="center"/>
    </xf>
    <xf numFmtId="0" fontId="27" fillId="0" borderId="0" xfId="0" applyFont="1" applyAlignment="1">
      <alignment horizontal="left" vertical="center" indent="1"/>
    </xf>
    <xf numFmtId="0" fontId="27" fillId="0" borderId="0" xfId="0" applyFont="1" applyAlignment="1">
      <alignment horizontal="left" vertical="center" wrapText="1"/>
    </xf>
    <xf numFmtId="0" fontId="27" fillId="0" borderId="0" xfId="0" applyFont="1" applyAlignment="1">
      <alignment horizontal="center" vertical="center"/>
    </xf>
    <xf numFmtId="0" fontId="27" fillId="0" borderId="0" xfId="0" applyFont="1" applyFill="1" applyAlignment="1">
      <alignment vertical="center"/>
    </xf>
    <xf numFmtId="0" fontId="27" fillId="0" borderId="0" xfId="0" applyFont="1" applyAlignment="1">
      <alignment horizontal="center" vertical="center" wrapText="1"/>
    </xf>
    <xf numFmtId="0" fontId="39" fillId="0" borderId="0" xfId="0" applyFont="1" applyFill="1" applyAlignment="1">
      <alignment vertical="center" wrapText="1"/>
    </xf>
    <xf numFmtId="0" fontId="39" fillId="0" borderId="0" xfId="0" applyFont="1" applyFill="1" applyAlignment="1">
      <alignment vertical="center"/>
    </xf>
    <xf numFmtId="0" fontId="25" fillId="0" borderId="0" xfId="0" applyFont="1"/>
    <xf numFmtId="0" fontId="38" fillId="0" borderId="0" xfId="0" applyFont="1" applyAlignment="1">
      <alignment horizontal="center" wrapText="1"/>
    </xf>
    <xf numFmtId="0" fontId="38" fillId="0" borderId="0" xfId="0" applyFont="1" applyAlignment="1">
      <alignment horizontal="center"/>
    </xf>
    <xf numFmtId="0" fontId="25" fillId="0" borderId="57" xfId="0" applyFont="1" applyBorder="1" applyAlignment="1">
      <alignment horizontal="left" vertical="center" indent="1"/>
    </xf>
    <xf numFmtId="0" fontId="25" fillId="0" borderId="58" xfId="0" applyFont="1" applyBorder="1" applyAlignment="1">
      <alignment horizontal="left" vertical="center" indent="1"/>
    </xf>
    <xf numFmtId="0" fontId="25" fillId="0" borderId="75" xfId="0" applyFont="1" applyBorder="1" applyAlignment="1">
      <alignment vertical="center"/>
    </xf>
    <xf numFmtId="0" fontId="25" fillId="0" borderId="77" xfId="0" applyFont="1" applyBorder="1" applyAlignment="1">
      <alignment vertical="center"/>
    </xf>
    <xf numFmtId="0" fontId="25" fillId="0" borderId="79" xfId="0" applyFont="1" applyBorder="1" applyAlignment="1">
      <alignment vertical="center"/>
    </xf>
    <xf numFmtId="0" fontId="25" fillId="0" borderId="8" xfId="0" applyFont="1" applyBorder="1" applyAlignment="1">
      <alignment vertical="center" wrapText="1"/>
    </xf>
    <xf numFmtId="0" fontId="25" fillId="0" borderId="10" xfId="0" applyFont="1" applyBorder="1" applyAlignment="1">
      <alignment vertical="center" wrapText="1"/>
    </xf>
    <xf numFmtId="0" fontId="25" fillId="0" borderId="8" xfId="0" applyFont="1" applyBorder="1" applyAlignment="1">
      <alignment horizontal="left" vertical="center" wrapText="1"/>
    </xf>
    <xf numFmtId="0" fontId="25" fillId="0" borderId="10" xfId="0" applyFont="1" applyBorder="1" applyAlignment="1">
      <alignment horizontal="left" vertical="center" wrapText="1"/>
    </xf>
    <xf numFmtId="0" fontId="25" fillId="0" borderId="81" xfId="0" applyFont="1" applyBorder="1" applyAlignment="1">
      <alignment vertical="center"/>
    </xf>
    <xf numFmtId="0" fontId="25" fillId="0" borderId="79" xfId="0" applyFont="1" applyBorder="1" applyAlignment="1">
      <alignment horizontal="left" vertical="center"/>
    </xf>
    <xf numFmtId="0" fontId="25" fillId="0" borderId="75" xfId="0" applyFont="1" applyBorder="1" applyAlignment="1">
      <alignment horizontal="left" vertical="center"/>
    </xf>
    <xf numFmtId="0" fontId="25" fillId="0" borderId="77" xfId="0" applyFont="1" applyBorder="1" applyAlignment="1">
      <alignment horizontal="left" vertical="center"/>
    </xf>
    <xf numFmtId="0" fontId="7" fillId="2" borderId="19" xfId="0" applyFont="1" applyFill="1" applyBorder="1" applyAlignment="1">
      <alignment horizontal="center" vertical="center"/>
    </xf>
    <xf numFmtId="0" fontId="25" fillId="0" borderId="7" xfId="0" applyFont="1" applyBorder="1" applyAlignment="1">
      <alignment horizontal="left" vertical="center" wrapText="1" indent="1"/>
    </xf>
    <xf numFmtId="0" fontId="25" fillId="0" borderId="1" xfId="0" applyFont="1" applyBorder="1" applyAlignment="1">
      <alignment horizontal="left" vertical="center" wrapText="1" indent="1"/>
    </xf>
    <xf numFmtId="0" fontId="25" fillId="0" borderId="5" xfId="0" applyFont="1" applyBorder="1" applyAlignment="1">
      <alignment horizontal="left" vertical="center" wrapText="1" indent="1"/>
    </xf>
    <xf numFmtId="0" fontId="25" fillId="0" borderId="11" xfId="0" applyFont="1" applyBorder="1" applyAlignment="1">
      <alignment horizontal="left" vertical="center" wrapText="1" indent="1"/>
    </xf>
    <xf numFmtId="0" fontId="25" fillId="0" borderId="22" xfId="0" applyFont="1" applyBorder="1" applyAlignment="1">
      <alignment vertical="center" wrapText="1"/>
    </xf>
    <xf numFmtId="0" fontId="25" fillId="0" borderId="1" xfId="0" applyFont="1" applyBorder="1" applyAlignment="1">
      <alignment vertical="center" wrapText="1"/>
    </xf>
    <xf numFmtId="0" fontId="25" fillId="0" borderId="5" xfId="0" applyFont="1" applyBorder="1" applyAlignment="1">
      <alignment vertical="center" wrapText="1"/>
    </xf>
    <xf numFmtId="0" fontId="25" fillId="0" borderId="15" xfId="0" applyFont="1" applyBorder="1" applyAlignment="1">
      <alignment horizontal="left" vertical="center" wrapText="1" indent="1"/>
    </xf>
    <xf numFmtId="0" fontId="25" fillId="0" borderId="15" xfId="0" applyFont="1" applyBorder="1" applyAlignment="1">
      <alignment vertical="center" wrapText="1"/>
    </xf>
    <xf numFmtId="0" fontId="25" fillId="0" borderId="11" xfId="0" applyFont="1" applyBorder="1" applyAlignment="1">
      <alignment vertical="center" wrapText="1"/>
    </xf>
    <xf numFmtId="0" fontId="25" fillId="0" borderId="21" xfId="0" applyFont="1" applyBorder="1" applyAlignment="1">
      <alignment horizontal="left" vertical="center" wrapText="1" indent="1"/>
    </xf>
    <xf numFmtId="0" fontId="25" fillId="0" borderId="22" xfId="0" applyFont="1" applyBorder="1" applyAlignment="1">
      <alignment horizontal="left" vertical="center" wrapText="1" indent="1"/>
    </xf>
    <xf numFmtId="0" fontId="25" fillId="0" borderId="55" xfId="0" applyFont="1" applyBorder="1" applyAlignment="1">
      <alignment horizontal="left" vertical="center" wrapText="1" indent="1"/>
    </xf>
    <xf numFmtId="0" fontId="25" fillId="0" borderId="6" xfId="0" applyFont="1" applyBorder="1" applyAlignment="1">
      <alignment horizontal="left" vertical="center" wrapText="1" indent="1"/>
    </xf>
    <xf numFmtId="0" fontId="25" fillId="0" borderId="23" xfId="0" applyFont="1" applyBorder="1" applyAlignment="1">
      <alignment horizontal="left" vertical="center" wrapText="1" indent="1"/>
    </xf>
    <xf numFmtId="0" fontId="25" fillId="0" borderId="14" xfId="0" applyFont="1" applyBorder="1" applyAlignment="1">
      <alignment vertical="center" wrapText="1"/>
    </xf>
    <xf numFmtId="0" fontId="25" fillId="0" borderId="6" xfId="0" applyFont="1" applyBorder="1" applyAlignment="1">
      <alignment vertical="center" wrapText="1"/>
    </xf>
    <xf numFmtId="0" fontId="25" fillId="0" borderId="14" xfId="0" applyFont="1" applyBorder="1" applyAlignment="1">
      <alignment horizontal="left" vertical="center" wrapText="1" indent="1"/>
    </xf>
    <xf numFmtId="0" fontId="25" fillId="0" borderId="10" xfId="0" applyFont="1" applyBorder="1" applyAlignment="1">
      <alignment horizontal="left" vertical="center" wrapText="1" indent="1"/>
    </xf>
    <xf numFmtId="0" fontId="26" fillId="0" borderId="80" xfId="0" applyFont="1" applyBorder="1" applyAlignment="1">
      <alignment vertical="center" wrapText="1"/>
    </xf>
    <xf numFmtId="0" fontId="26" fillId="0" borderId="76" xfId="0" applyFont="1" applyBorder="1" applyAlignment="1">
      <alignment vertical="center" wrapText="1"/>
    </xf>
    <xf numFmtId="0" fontId="26" fillId="0" borderId="80" xfId="0" applyFont="1" applyBorder="1" applyAlignment="1">
      <alignment horizontal="left" vertical="center" wrapText="1"/>
    </xf>
    <xf numFmtId="0" fontId="26" fillId="0" borderId="76" xfId="0" applyFont="1" applyBorder="1" applyAlignment="1">
      <alignment horizontal="left" vertical="center" wrapText="1"/>
    </xf>
    <xf numFmtId="0" fontId="26" fillId="0" borderId="78" xfId="0" applyFont="1" applyBorder="1" applyAlignment="1">
      <alignment horizontal="left" vertical="center" wrapText="1"/>
    </xf>
    <xf numFmtId="0" fontId="25" fillId="0" borderId="4" xfId="0" applyFont="1" applyBorder="1" applyAlignment="1">
      <alignment vertical="center" wrapText="1"/>
    </xf>
    <xf numFmtId="0" fontId="25" fillId="0" borderId="3" xfId="0" applyFont="1" applyBorder="1" applyAlignment="1">
      <alignment vertical="center" wrapText="1"/>
    </xf>
    <xf numFmtId="0" fontId="26" fillId="0" borderId="82" xfId="0" applyFont="1" applyBorder="1" applyAlignment="1">
      <alignment vertical="center" wrapText="1"/>
    </xf>
    <xf numFmtId="0" fontId="26" fillId="0" borderId="78" xfId="0" applyFont="1" applyBorder="1" applyAlignment="1">
      <alignment vertical="center" wrapText="1"/>
    </xf>
    <xf numFmtId="0" fontId="26" fillId="0" borderId="33"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80" xfId="0" quotePrefix="1" applyFont="1" applyBorder="1" applyAlignment="1">
      <alignment vertical="center" wrapText="1"/>
    </xf>
    <xf numFmtId="0" fontId="33" fillId="0" borderId="8" xfId="0" applyFont="1" applyBorder="1" applyAlignment="1">
      <alignment horizontal="left" vertical="center" wrapText="1"/>
    </xf>
    <xf numFmtId="0" fontId="33" fillId="0" borderId="10" xfId="0" applyFont="1" applyBorder="1" applyAlignment="1">
      <alignment horizontal="left" vertical="center" wrapText="1"/>
    </xf>
    <xf numFmtId="0" fontId="33" fillId="0" borderId="6" xfId="0" applyFont="1" applyBorder="1" applyAlignment="1">
      <alignment horizontal="left" vertical="center" wrapText="1"/>
    </xf>
    <xf numFmtId="0" fontId="33" fillId="0" borderId="45" xfId="0" applyFont="1" applyBorder="1" applyAlignment="1">
      <alignment horizontal="left" vertical="center" wrapText="1"/>
    </xf>
    <xf numFmtId="0" fontId="25" fillId="0" borderId="32" xfId="0" applyFont="1" applyBorder="1" applyAlignment="1">
      <alignment horizontal="left" vertical="center" wrapText="1" indent="1"/>
    </xf>
    <xf numFmtId="0" fontId="25" fillId="0" borderId="57" xfId="0" applyFont="1" applyBorder="1" applyAlignment="1">
      <alignment horizontal="left" vertical="center" wrapText="1" indent="1"/>
    </xf>
    <xf numFmtId="0" fontId="25" fillId="0" borderId="58" xfId="0" applyFont="1" applyBorder="1" applyAlignment="1">
      <alignment horizontal="left" vertical="center" wrapText="1" indent="1"/>
    </xf>
    <xf numFmtId="0" fontId="25" fillId="0" borderId="14" xfId="0" applyFont="1" applyBorder="1" applyAlignment="1">
      <alignment horizontal="left" vertical="center" wrapText="1"/>
    </xf>
    <xf numFmtId="0" fontId="25" fillId="0" borderId="6" xfId="0" applyFont="1" applyBorder="1" applyAlignment="1">
      <alignment horizontal="left" vertical="center" wrapText="1"/>
    </xf>
    <xf numFmtId="0" fontId="25" fillId="0" borderId="45" xfId="0" applyFont="1" applyBorder="1" applyAlignment="1">
      <alignment horizontal="left" vertical="center" wrapText="1"/>
    </xf>
    <xf numFmtId="0" fontId="25" fillId="0" borderId="45" xfId="0" applyFont="1" applyBorder="1" applyAlignment="1">
      <alignment vertical="center" wrapText="1"/>
    </xf>
    <xf numFmtId="0" fontId="33" fillId="0" borderId="14" xfId="0" applyFont="1" applyBorder="1" applyAlignment="1">
      <alignment horizontal="left" vertical="center" wrapText="1"/>
    </xf>
    <xf numFmtId="0" fontId="33" fillId="0" borderId="8" xfId="0" applyFont="1" applyBorder="1" applyAlignment="1">
      <alignment vertical="center" wrapText="1"/>
    </xf>
    <xf numFmtId="0" fontId="33" fillId="0" borderId="6" xfId="0" applyFont="1" applyBorder="1" applyAlignment="1">
      <alignment vertical="center" wrapText="1"/>
    </xf>
    <xf numFmtId="0" fontId="33" fillId="0" borderId="45" xfId="0" applyFont="1" applyBorder="1" applyAlignment="1">
      <alignment vertical="center" wrapText="1"/>
    </xf>
    <xf numFmtId="0" fontId="33" fillId="0" borderId="14" xfId="0" applyFont="1" applyFill="1" applyBorder="1" applyAlignment="1">
      <alignment vertical="center" wrapText="1"/>
    </xf>
    <xf numFmtId="0" fontId="33" fillId="0" borderId="45" xfId="0" applyFont="1" applyFill="1" applyBorder="1" applyAlignment="1">
      <alignment vertical="center" wrapText="1"/>
    </xf>
    <xf numFmtId="0" fontId="33" fillId="0" borderId="8"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10" xfId="0" applyFont="1" applyFill="1" applyBorder="1" applyAlignment="1">
      <alignment horizontal="left" vertical="center" wrapText="1"/>
    </xf>
    <xf numFmtId="0" fontId="33" fillId="0" borderId="45" xfId="0" applyFont="1" applyFill="1" applyBorder="1" applyAlignment="1">
      <alignment horizontal="left" vertical="center" wrapText="1"/>
    </xf>
    <xf numFmtId="0" fontId="32" fillId="0" borderId="5" xfId="0" applyFont="1" applyBorder="1" applyAlignment="1">
      <alignment horizontal="left" vertical="center" wrapText="1"/>
    </xf>
    <xf numFmtId="0" fontId="32" fillId="0" borderId="45" xfId="0" applyFont="1" applyBorder="1" applyAlignment="1">
      <alignment horizontal="left" vertical="center" wrapText="1"/>
    </xf>
    <xf numFmtId="0" fontId="32" fillId="0" borderId="8" xfId="0" applyFont="1" applyBorder="1" applyAlignment="1">
      <alignment horizontal="left" vertical="center" wrapText="1"/>
    </xf>
    <xf numFmtId="0" fontId="32" fillId="0" borderId="7" xfId="0" applyFont="1" applyBorder="1" applyAlignment="1">
      <alignment horizontal="left" vertical="center" wrapText="1"/>
    </xf>
    <xf numFmtId="0" fontId="32" fillId="0" borderId="1" xfId="0" applyFont="1" applyBorder="1" applyAlignment="1">
      <alignment horizontal="left" vertical="center" wrapText="1"/>
    </xf>
    <xf numFmtId="0" fontId="32" fillId="0" borderId="6" xfId="0" applyFont="1" applyBorder="1" applyAlignment="1">
      <alignment horizontal="left" vertical="center" wrapText="1"/>
    </xf>
    <xf numFmtId="0" fontId="25" fillId="0" borderId="5" xfId="0" applyFont="1" applyBorder="1" applyAlignment="1">
      <alignment horizontal="left" vertical="center" wrapText="1"/>
    </xf>
    <xf numFmtId="0" fontId="25" fillId="0" borderId="7" xfId="0" applyFont="1" applyBorder="1" applyAlignment="1">
      <alignment horizontal="left" vertical="center" wrapText="1"/>
    </xf>
    <xf numFmtId="0" fontId="32" fillId="0" borderId="14" xfId="0" applyFont="1" applyBorder="1" applyAlignment="1">
      <alignment horizontal="left" vertical="center" wrapText="1"/>
    </xf>
    <xf numFmtId="0" fontId="25" fillId="0" borderId="100" xfId="0" applyFont="1" applyBorder="1" applyAlignment="1">
      <alignment horizontal="left" vertical="center" wrapText="1" indent="1"/>
    </xf>
    <xf numFmtId="0" fontId="25" fillId="0" borderId="103" xfId="0" applyFont="1" applyBorder="1" applyAlignment="1">
      <alignment horizontal="left" vertical="center" wrapText="1" indent="1"/>
    </xf>
    <xf numFmtId="0" fontId="25" fillId="0" borderId="1" xfId="0" applyFont="1" applyBorder="1" applyAlignment="1">
      <alignment horizontal="left" vertical="center" wrapText="1"/>
    </xf>
    <xf numFmtId="0" fontId="25" fillId="0" borderId="4" xfId="0" applyFont="1" applyBorder="1" applyAlignment="1">
      <alignment horizontal="left" vertical="center" wrapText="1"/>
    </xf>
    <xf numFmtId="0" fontId="25" fillId="0" borderId="3" xfId="0" applyFont="1" applyBorder="1" applyAlignment="1">
      <alignment horizontal="left" vertical="center" wrapText="1"/>
    </xf>
    <xf numFmtId="0" fontId="25" fillId="0" borderId="50" xfId="0" applyFont="1" applyBorder="1" applyAlignment="1">
      <alignment horizontal="left" vertical="center" wrapText="1" indent="1"/>
    </xf>
    <xf numFmtId="0" fontId="25" fillId="0" borderId="51" xfId="0" applyFont="1" applyBorder="1" applyAlignment="1">
      <alignment horizontal="left" vertical="center" wrapText="1" indent="1"/>
    </xf>
    <xf numFmtId="0" fontId="25" fillId="0" borderId="52" xfId="0" applyFont="1" applyBorder="1" applyAlignment="1">
      <alignment horizontal="left" vertical="center" wrapText="1" indent="1"/>
    </xf>
    <xf numFmtId="0" fontId="32" fillId="0" borderId="4" xfId="0" applyFont="1" applyBorder="1" applyAlignment="1">
      <alignment vertical="center" wrapText="1"/>
    </xf>
    <xf numFmtId="0" fontId="32" fillId="0" borderId="1" xfId="0" applyFont="1" applyBorder="1" applyAlignment="1">
      <alignment vertical="center" wrapText="1"/>
    </xf>
    <xf numFmtId="0" fontId="32" fillId="0" borderId="11" xfId="0" applyFont="1" applyBorder="1" applyAlignment="1">
      <alignment vertical="center" wrapText="1"/>
    </xf>
    <xf numFmtId="0" fontId="32" fillId="0" borderId="15" xfId="0" applyFont="1" applyBorder="1" applyAlignment="1">
      <alignment vertical="center" wrapText="1"/>
    </xf>
    <xf numFmtId="0" fontId="32" fillId="0" borderId="7" xfId="0" applyFont="1" applyBorder="1" applyAlignment="1">
      <alignment vertical="center" wrapText="1"/>
    </xf>
    <xf numFmtId="0" fontId="32" fillId="0" borderId="3" xfId="0" applyFont="1" applyBorder="1" applyAlignment="1">
      <alignment vertical="center" wrapText="1"/>
    </xf>
    <xf numFmtId="0" fontId="25" fillId="0" borderId="32" xfId="0" applyFont="1" applyBorder="1" applyAlignment="1">
      <alignment vertical="center" wrapText="1"/>
    </xf>
    <xf numFmtId="0" fontId="25" fillId="0" borderId="57" xfId="0" applyFont="1" applyBorder="1" applyAlignment="1">
      <alignment vertical="center" wrapText="1"/>
    </xf>
    <xf numFmtId="0" fontId="25" fillId="0" borderId="58" xfId="0" applyFont="1" applyBorder="1" applyAlignment="1">
      <alignment vertical="center" wrapText="1"/>
    </xf>
    <xf numFmtId="0" fontId="32" fillId="0" borderId="9" xfId="0" applyFont="1" applyBorder="1" applyAlignment="1">
      <alignment vertical="center" wrapText="1"/>
    </xf>
    <xf numFmtId="0" fontId="32" fillId="0" borderId="17" xfId="0" applyFont="1" applyBorder="1" applyAlignment="1">
      <alignment vertical="center" wrapText="1"/>
    </xf>
    <xf numFmtId="0" fontId="32" fillId="0" borderId="8" xfId="0" applyFont="1" applyBorder="1" applyAlignment="1">
      <alignment vertical="center" wrapText="1"/>
    </xf>
    <xf numFmtId="0" fontId="32" fillId="0" borderId="6" xfId="0" applyFont="1" applyBorder="1" applyAlignment="1">
      <alignment vertical="center" wrapText="1"/>
    </xf>
    <xf numFmtId="0" fontId="32" fillId="0" borderId="45" xfId="0" applyFont="1" applyBorder="1" applyAlignment="1">
      <alignment vertical="center" wrapText="1"/>
    </xf>
    <xf numFmtId="0" fontId="49" fillId="0" borderId="0" xfId="0" applyFont="1" applyAlignment="1">
      <alignment vertical="center" wrapText="1"/>
    </xf>
    <xf numFmtId="0" fontId="33" fillId="0" borderId="14" xfId="0" applyFont="1" applyBorder="1" applyAlignment="1">
      <alignment vertical="center" wrapText="1"/>
    </xf>
    <xf numFmtId="0" fontId="25" fillId="0" borderId="101" xfId="0" applyFont="1" applyBorder="1" applyAlignment="1">
      <alignment vertical="center" wrapText="1"/>
    </xf>
    <xf numFmtId="0" fontId="25" fillId="0" borderId="102" xfId="0" applyFont="1" applyBorder="1" applyAlignment="1">
      <alignment vertical="center" wrapText="1"/>
    </xf>
    <xf numFmtId="0" fontId="25" fillId="0" borderId="13" xfId="0" applyFont="1" applyBorder="1" applyAlignment="1">
      <alignment vertical="center" wrapText="1"/>
    </xf>
    <xf numFmtId="0" fontId="25" fillId="0" borderId="17" xfId="0" applyFont="1" applyBorder="1" applyAlignment="1">
      <alignment vertical="center" wrapText="1"/>
    </xf>
    <xf numFmtId="0" fontId="33" fillId="0" borderId="54" xfId="0" applyFont="1" applyBorder="1" applyAlignment="1">
      <alignment vertical="center" wrapText="1"/>
    </xf>
    <xf numFmtId="0" fontId="33" fillId="0" borderId="39" xfId="0" applyFont="1" applyBorder="1" applyAlignment="1">
      <alignment vertical="center" wrapText="1"/>
    </xf>
    <xf numFmtId="0" fontId="33" fillId="0" borderId="46" xfId="0" applyFont="1" applyBorder="1" applyAlignment="1">
      <alignment vertical="center" wrapText="1"/>
    </xf>
    <xf numFmtId="0" fontId="33" fillId="0" borderId="54" xfId="0" applyFont="1" applyBorder="1" applyAlignment="1">
      <alignment horizontal="left" vertical="center" wrapText="1"/>
    </xf>
    <xf numFmtId="0" fontId="33" fillId="0" borderId="39" xfId="0" applyFont="1" applyBorder="1" applyAlignment="1">
      <alignment horizontal="left" vertical="center" wrapText="1"/>
    </xf>
    <xf numFmtId="0" fontId="33" fillId="0" borderId="46" xfId="0" applyFont="1" applyBorder="1" applyAlignment="1">
      <alignment horizontal="left" vertical="center" wrapText="1"/>
    </xf>
    <xf numFmtId="0" fontId="33" fillId="0" borderId="54" xfId="0" applyFont="1" applyFill="1" applyBorder="1" applyAlignment="1">
      <alignment horizontal="left" vertical="center" wrapText="1"/>
    </xf>
    <xf numFmtId="0" fontId="33" fillId="0" borderId="39" xfId="0" applyFont="1" applyFill="1" applyBorder="1" applyAlignment="1">
      <alignment horizontal="left" vertical="center" wrapText="1"/>
    </xf>
    <xf numFmtId="0" fontId="33" fillId="0" borderId="46" xfId="0" applyFont="1" applyFill="1" applyBorder="1" applyAlignment="1">
      <alignment horizontal="left" vertical="center" wrapText="1"/>
    </xf>
    <xf numFmtId="0" fontId="33" fillId="0" borderId="54" xfId="0" applyFont="1" applyFill="1" applyBorder="1" applyAlignment="1">
      <alignment vertical="center" wrapText="1"/>
    </xf>
    <xf numFmtId="0" fontId="33" fillId="0" borderId="39" xfId="0" applyFont="1" applyFill="1" applyBorder="1" applyAlignment="1">
      <alignment vertical="center" wrapText="1"/>
    </xf>
    <xf numFmtId="0" fontId="33" fillId="0" borderId="46" xfId="0" applyFont="1" applyFill="1" applyBorder="1" applyAlignment="1">
      <alignment vertical="center" wrapText="1"/>
    </xf>
    <xf numFmtId="0" fontId="33" fillId="0" borderId="41" xfId="0" applyFont="1" applyBorder="1" applyAlignment="1">
      <alignment horizontal="left" vertical="center" wrapText="1"/>
    </xf>
    <xf numFmtId="0" fontId="33" fillId="0" borderId="33" xfId="0" applyFont="1" applyBorder="1" applyAlignment="1">
      <alignment horizontal="left" vertical="center" wrapText="1"/>
    </xf>
    <xf numFmtId="0" fontId="33" fillId="0" borderId="10" xfId="0" applyFont="1" applyBorder="1" applyAlignment="1">
      <alignment vertical="center" wrapText="1"/>
    </xf>
    <xf numFmtId="0" fontId="33" fillId="0" borderId="54" xfId="0" applyFont="1" applyBorder="1" applyAlignment="1">
      <alignment horizontal="center" vertical="center" wrapText="1"/>
    </xf>
    <xf numFmtId="0" fontId="33" fillId="0" borderId="46" xfId="0" applyFont="1" applyBorder="1" applyAlignment="1">
      <alignment horizontal="center" vertical="center" wrapText="1"/>
    </xf>
    <xf numFmtId="0" fontId="33" fillId="0" borderId="4" xfId="0" applyFont="1" applyBorder="1" applyAlignment="1">
      <alignment horizontal="left" vertical="center" wrapText="1"/>
    </xf>
    <xf numFmtId="0" fontId="33" fillId="0" borderId="1" xfId="0" applyFont="1" applyBorder="1" applyAlignment="1">
      <alignment horizontal="left" vertical="center" wrapText="1"/>
    </xf>
    <xf numFmtId="0" fontId="33" fillId="0" borderId="5" xfId="0" applyFont="1" applyBorder="1" applyAlignment="1">
      <alignment horizontal="left" vertical="center" wrapText="1"/>
    </xf>
    <xf numFmtId="0" fontId="33" fillId="0" borderId="3" xfId="0" applyFont="1" applyBorder="1" applyAlignment="1">
      <alignment horizontal="left" vertical="center" wrapText="1"/>
    </xf>
    <xf numFmtId="0" fontId="33" fillId="0" borderId="15" xfId="0" applyFont="1" applyBorder="1" applyAlignment="1">
      <alignment horizontal="left" vertical="center" wrapText="1"/>
    </xf>
    <xf numFmtId="0" fontId="33" fillId="0" borderId="53" xfId="0" applyFont="1" applyBorder="1" applyAlignment="1">
      <alignment horizontal="left" vertical="center" wrapText="1"/>
    </xf>
    <xf numFmtId="0" fontId="33" fillId="0" borderId="35" xfId="0" applyFont="1" applyBorder="1" applyAlignment="1">
      <alignment horizontal="left" vertical="center" wrapText="1"/>
    </xf>
    <xf numFmtId="0" fontId="33" fillId="0" borderId="40" xfId="0" applyFont="1" applyBorder="1" applyAlignment="1">
      <alignment horizontal="left" vertical="center" wrapText="1"/>
    </xf>
    <xf numFmtId="0" fontId="33" fillId="0" borderId="65" xfId="0" applyFont="1" applyBorder="1" applyAlignment="1">
      <alignment horizontal="left" vertical="center" wrapText="1"/>
    </xf>
    <xf numFmtId="0" fontId="33" fillId="0" borderId="37" xfId="0" applyFont="1" applyBorder="1" applyAlignment="1">
      <alignment horizontal="left" vertical="center" wrapText="1"/>
    </xf>
    <xf numFmtId="0" fontId="25" fillId="0" borderId="3" xfId="0" applyFont="1" applyBorder="1" applyAlignment="1">
      <alignment horizontal="left" vertical="center" wrapText="1" indent="1"/>
    </xf>
    <xf numFmtId="0" fontId="32" fillId="0" borderId="3" xfId="0" applyFont="1" applyBorder="1" applyAlignment="1">
      <alignment horizontal="left" vertical="center" wrapText="1"/>
    </xf>
    <xf numFmtId="0" fontId="25" fillId="0" borderId="101" xfId="0" applyFont="1" applyBorder="1" applyAlignment="1">
      <alignment horizontal="left" vertical="center" wrapText="1" indent="1"/>
    </xf>
    <xf numFmtId="0" fontId="25" fillId="0" borderId="102" xfId="0" applyFont="1" applyBorder="1" applyAlignment="1">
      <alignment horizontal="left" vertical="center" wrapText="1" indent="1"/>
    </xf>
    <xf numFmtId="0" fontId="25" fillId="0" borderId="73" xfId="0" applyFont="1" applyBorder="1" applyAlignment="1">
      <alignment horizontal="left" vertical="center" wrapText="1" indent="1"/>
    </xf>
    <xf numFmtId="0" fontId="25" fillId="0" borderId="9" xfId="0" applyFont="1" applyBorder="1" applyAlignment="1">
      <alignment horizontal="left" vertical="center" wrapText="1" indent="1"/>
    </xf>
    <xf numFmtId="0" fontId="25" fillId="0" borderId="13" xfId="0" applyFont="1" applyBorder="1" applyAlignment="1">
      <alignment horizontal="left" vertical="center" wrapText="1" indent="1"/>
    </xf>
    <xf numFmtId="0" fontId="25" fillId="0" borderId="17" xfId="0" applyFont="1" applyBorder="1" applyAlignment="1">
      <alignment horizontal="left" vertical="center" wrapText="1" indent="1"/>
    </xf>
    <xf numFmtId="0" fontId="25" fillId="0" borderId="72" xfId="0" applyFont="1" applyBorder="1" applyAlignment="1">
      <alignment horizontal="left" vertical="center" wrapText="1"/>
    </xf>
    <xf numFmtId="0" fontId="25" fillId="0" borderId="73" xfId="0" applyFont="1" applyBorder="1" applyAlignment="1">
      <alignment horizontal="left" vertical="center" wrapText="1"/>
    </xf>
    <xf numFmtId="0" fontId="25" fillId="0" borderId="66" xfId="0" applyFont="1" applyBorder="1" applyAlignment="1">
      <alignment horizontal="left" vertical="center" wrapText="1"/>
    </xf>
    <xf numFmtId="0" fontId="25" fillId="0" borderId="7" xfId="0" applyFont="1" applyBorder="1" applyAlignment="1">
      <alignment vertical="center" wrapText="1"/>
    </xf>
    <xf numFmtId="0" fontId="33" fillId="0" borderId="36" xfId="0" applyFont="1" applyBorder="1" applyAlignment="1">
      <alignment horizontal="left" vertical="center" wrapText="1"/>
    </xf>
    <xf numFmtId="0" fontId="33" fillId="0" borderId="41" xfId="0" applyFont="1" applyBorder="1" applyAlignment="1">
      <alignment horizontal="center" vertical="center" wrapText="1"/>
    </xf>
    <xf numFmtId="0" fontId="33" fillId="0" borderId="39" xfId="0" applyFont="1" applyBorder="1" applyAlignment="1">
      <alignment horizontal="center" vertical="center" wrapText="1"/>
    </xf>
    <xf numFmtId="0" fontId="33" fillId="0" borderId="7" xfId="0" applyFont="1" applyBorder="1" applyAlignment="1">
      <alignment horizontal="left" vertical="center" wrapText="1"/>
    </xf>
    <xf numFmtId="0" fontId="33" fillId="0" borderId="11" xfId="0" applyFont="1" applyBorder="1" applyAlignment="1">
      <alignment horizontal="left" vertical="center" wrapText="1"/>
    </xf>
    <xf numFmtId="0" fontId="33" fillId="0" borderId="33" xfId="0" applyFont="1" applyBorder="1" applyAlignment="1">
      <alignment vertical="center" wrapText="1"/>
    </xf>
    <xf numFmtId="0" fontId="25" fillId="0" borderId="14"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10" xfId="0" applyFont="1" applyBorder="1" applyAlignment="1">
      <alignment horizontal="center" vertical="center" wrapText="1"/>
    </xf>
    <xf numFmtId="0" fontId="33" fillId="0" borderId="37" xfId="0" applyFont="1" applyBorder="1" applyAlignment="1">
      <alignment vertical="center" wrapText="1"/>
    </xf>
    <xf numFmtId="0" fontId="33" fillId="0" borderId="35" xfId="0" applyFont="1" applyBorder="1" applyAlignment="1">
      <alignment vertical="center" wrapText="1"/>
    </xf>
    <xf numFmtId="0" fontId="33" fillId="0" borderId="40" xfId="0" applyFont="1" applyBorder="1" applyAlignment="1">
      <alignment vertical="center" wrapText="1"/>
    </xf>
    <xf numFmtId="0" fontId="33" fillId="0" borderId="34" xfId="0" applyFont="1" applyBorder="1" applyAlignment="1">
      <alignment vertical="center" wrapText="1"/>
    </xf>
    <xf numFmtId="0" fontId="33" fillId="0" borderId="36" xfId="0" applyFont="1" applyBorder="1" applyAlignment="1">
      <alignment vertical="center" wrapText="1"/>
    </xf>
    <xf numFmtId="0" fontId="25" fillId="0" borderId="101" xfId="0" applyFont="1" applyBorder="1" applyAlignment="1">
      <alignment horizontal="left" vertical="center" wrapText="1"/>
    </xf>
    <xf numFmtId="0" fontId="25" fillId="0" borderId="102" xfId="0" applyFont="1" applyBorder="1" applyAlignment="1">
      <alignment horizontal="left" vertical="center" wrapText="1"/>
    </xf>
    <xf numFmtId="0" fontId="25" fillId="0" borderId="9" xfId="0" applyFont="1" applyBorder="1" applyAlignment="1">
      <alignment horizontal="left" vertical="center" wrapText="1"/>
    </xf>
    <xf numFmtId="0" fontId="25" fillId="0" borderId="13" xfId="0" applyFont="1" applyBorder="1" applyAlignment="1">
      <alignment horizontal="left" vertical="center" wrapText="1"/>
    </xf>
    <xf numFmtId="0" fontId="25" fillId="0" borderId="17" xfId="0" applyFont="1" applyBorder="1" applyAlignment="1">
      <alignment horizontal="left" vertical="center" wrapText="1"/>
    </xf>
    <xf numFmtId="0" fontId="32" fillId="0" borderId="14" xfId="0" applyFont="1" applyBorder="1" applyAlignment="1">
      <alignment vertical="center" wrapText="1"/>
    </xf>
    <xf numFmtId="0" fontId="32" fillId="0" borderId="10" xfId="0" applyFont="1" applyBorder="1" applyAlignment="1">
      <alignment vertical="center" wrapText="1"/>
    </xf>
    <xf numFmtId="0" fontId="33" fillId="0" borderId="33" xfId="0" applyFont="1" applyBorder="1" applyAlignment="1">
      <alignment horizontal="center" vertical="center" wrapText="1"/>
    </xf>
    <xf numFmtId="0" fontId="25" fillId="0" borderId="15" xfId="0" applyFont="1" applyBorder="1" applyAlignment="1">
      <alignment horizontal="left" vertical="center" wrapText="1"/>
    </xf>
    <xf numFmtId="0" fontId="25" fillId="0" borderId="11" xfId="0" applyFont="1" applyBorder="1" applyAlignment="1">
      <alignment horizontal="left" vertical="center" wrapText="1"/>
    </xf>
    <xf numFmtId="43" fontId="33" fillId="0" borderId="85" xfId="7" applyFont="1" applyFill="1" applyBorder="1" applyAlignment="1">
      <alignment horizontal="center" vertical="center" wrapText="1"/>
    </xf>
    <xf numFmtId="43" fontId="33" fillId="0" borderId="86" xfId="7" applyFont="1" applyFill="1" applyBorder="1" applyAlignment="1">
      <alignment horizontal="center" vertical="center" wrapText="1"/>
    </xf>
    <xf numFmtId="43" fontId="33" fillId="0" borderId="74" xfId="7" applyFont="1" applyFill="1" applyBorder="1" applyAlignment="1">
      <alignment horizontal="center" vertical="center" wrapText="1"/>
    </xf>
    <xf numFmtId="0" fontId="25" fillId="0" borderId="23" xfId="0" applyFont="1" applyBorder="1" applyAlignment="1">
      <alignment vertical="center" wrapText="1"/>
    </xf>
    <xf numFmtId="166" fontId="25" fillId="0" borderId="8" xfId="7" applyNumberFormat="1" applyFont="1" applyFill="1" applyBorder="1" applyAlignment="1">
      <alignment vertical="center"/>
    </xf>
    <xf numFmtId="166" fontId="25" fillId="0" borderId="7" xfId="7" applyNumberFormat="1" applyFont="1" applyFill="1" applyBorder="1" applyAlignment="1">
      <alignment vertical="center"/>
    </xf>
    <xf numFmtId="166" fontId="25" fillId="0" borderId="8" xfId="7" applyNumberFormat="1" applyFont="1" applyFill="1" applyBorder="1" applyAlignment="1">
      <alignment horizontal="center" vertical="center"/>
    </xf>
    <xf numFmtId="166" fontId="25" fillId="0" borderId="7" xfId="7" applyNumberFormat="1" applyFont="1" applyFill="1" applyBorder="1" applyAlignment="1">
      <alignment horizontal="center" vertical="center"/>
    </xf>
    <xf numFmtId="0" fontId="25" fillId="0" borderId="32" xfId="0" applyFont="1" applyBorder="1" applyAlignment="1">
      <alignment horizontal="left" vertical="center" wrapText="1"/>
    </xf>
    <xf numFmtId="0" fontId="25" fillId="0" borderId="57" xfId="0" applyFont="1" applyBorder="1" applyAlignment="1">
      <alignment horizontal="left" vertical="center" wrapText="1"/>
    </xf>
    <xf numFmtId="0" fontId="25" fillId="0" borderId="58" xfId="0" applyFont="1" applyBorder="1" applyAlignment="1">
      <alignment horizontal="left" vertical="center" wrapText="1"/>
    </xf>
    <xf numFmtId="0" fontId="25" fillId="0" borderId="23" xfId="0" applyFont="1" applyBorder="1" applyAlignment="1">
      <alignment horizontal="left" vertical="center" wrapText="1"/>
    </xf>
    <xf numFmtId="43" fontId="25" fillId="0" borderId="55" xfId="7" applyFont="1" applyFill="1" applyBorder="1" applyAlignment="1">
      <alignment vertical="center" wrapText="1"/>
    </xf>
    <xf numFmtId="43" fontId="25" fillId="0" borderId="6" xfId="7" applyFont="1" applyFill="1" applyBorder="1" applyAlignment="1">
      <alignment vertical="center" wrapText="1"/>
    </xf>
    <xf numFmtId="43" fontId="25" fillId="0" borderId="10" xfId="7" applyFont="1" applyFill="1" applyBorder="1" applyAlignment="1">
      <alignment vertical="center" wrapText="1"/>
    </xf>
    <xf numFmtId="0" fontId="26" fillId="0" borderId="16" xfId="0" applyFont="1" applyBorder="1" applyAlignment="1">
      <alignment vertical="center" wrapText="1"/>
    </xf>
    <xf numFmtId="0" fontId="25" fillId="0" borderId="55" xfId="0" applyFont="1" applyBorder="1" applyAlignment="1">
      <alignment vertical="center" wrapText="1"/>
    </xf>
    <xf numFmtId="0" fontId="32" fillId="0" borderId="49" xfId="0" applyFont="1" applyBorder="1" applyAlignment="1">
      <alignment vertical="center" wrapText="1"/>
    </xf>
    <xf numFmtId="0" fontId="32" fillId="0" borderId="59" xfId="0" applyFont="1" applyBorder="1" applyAlignment="1">
      <alignment vertical="center" wrapText="1"/>
    </xf>
    <xf numFmtId="0" fontId="32" fillId="0" borderId="61" xfId="0" applyFont="1" applyBorder="1" applyAlignment="1">
      <alignment vertical="center" wrapText="1"/>
    </xf>
    <xf numFmtId="0" fontId="32" fillId="0" borderId="15" xfId="0" applyFont="1" applyBorder="1" applyAlignment="1">
      <alignment horizontal="left" vertical="center" wrapText="1"/>
    </xf>
    <xf numFmtId="0" fontId="32" fillId="0" borderId="11" xfId="0" applyFont="1" applyBorder="1" applyAlignment="1">
      <alignment horizontal="left" vertical="center" wrapText="1"/>
    </xf>
    <xf numFmtId="0" fontId="32" fillId="0" borderId="10" xfId="0" applyFont="1" applyBorder="1" applyAlignment="1">
      <alignment horizontal="left" vertical="center" wrapText="1"/>
    </xf>
    <xf numFmtId="0" fontId="25" fillId="0" borderId="49" xfId="0" applyFont="1" applyBorder="1" applyAlignment="1">
      <alignment horizontal="left" vertical="center" wrapText="1"/>
    </xf>
    <xf numFmtId="0" fontId="25" fillId="0" borderId="59" xfId="0" applyFont="1" applyBorder="1" applyAlignment="1">
      <alignment horizontal="left" vertical="center" wrapText="1"/>
    </xf>
    <xf numFmtId="0" fontId="25" fillId="0" borderId="60" xfId="0" applyFont="1" applyBorder="1" applyAlignment="1">
      <alignment horizontal="left" vertical="center" wrapText="1"/>
    </xf>
    <xf numFmtId="0" fontId="32" fillId="0" borderId="55" xfId="0" applyFont="1" applyBorder="1" applyAlignment="1">
      <alignment horizontal="left" vertical="center" wrapText="1"/>
    </xf>
    <xf numFmtId="0" fontId="25" fillId="0" borderId="49" xfId="0" applyFont="1" applyBorder="1" applyAlignment="1">
      <alignment vertical="center" wrapText="1"/>
    </xf>
    <xf numFmtId="0" fontId="25" fillId="0" borderId="59" xfId="0" applyFont="1" applyBorder="1" applyAlignment="1">
      <alignment vertical="center" wrapText="1"/>
    </xf>
    <xf numFmtId="0" fontId="25" fillId="0" borderId="61" xfId="0" applyFont="1" applyBorder="1" applyAlignment="1">
      <alignment vertical="center" wrapText="1"/>
    </xf>
    <xf numFmtId="0" fontId="32" fillId="0" borderId="18" xfId="0" applyFont="1" applyBorder="1" applyAlignment="1">
      <alignment horizontal="left" vertical="center" wrapText="1"/>
    </xf>
    <xf numFmtId="0" fontId="32" fillId="0" borderId="2" xfId="0" applyFont="1" applyBorder="1" applyAlignment="1">
      <alignment horizontal="left" vertical="center" wrapText="1"/>
    </xf>
    <xf numFmtId="0" fontId="32" fillId="0" borderId="107" xfId="0" applyFont="1" applyBorder="1" applyAlignment="1">
      <alignment horizontal="left" vertical="center" wrapText="1"/>
    </xf>
    <xf numFmtId="0" fontId="32" fillId="0" borderId="39" xfId="0" applyFont="1" applyBorder="1" applyAlignment="1">
      <alignment horizontal="center" vertical="center" wrapText="1"/>
    </xf>
    <xf numFmtId="0" fontId="32" fillId="0" borderId="46" xfId="0" applyFont="1" applyBorder="1" applyAlignment="1">
      <alignment horizontal="center" vertical="center" wrapText="1"/>
    </xf>
    <xf numFmtId="0" fontId="32" fillId="0" borderId="41" xfId="0" applyFont="1" applyBorder="1" applyAlignment="1">
      <alignment horizontal="center" vertical="center" wrapText="1"/>
    </xf>
    <xf numFmtId="0" fontId="25" fillId="0" borderId="37" xfId="0" applyFont="1" applyBorder="1" applyAlignment="1">
      <alignment vertical="center" wrapText="1"/>
    </xf>
    <xf numFmtId="0" fontId="25" fillId="0" borderId="35" xfId="0" applyFont="1" applyBorder="1" applyAlignment="1">
      <alignment vertical="center" wrapText="1"/>
    </xf>
    <xf numFmtId="0" fontId="25" fillId="0" borderId="65" xfId="0" applyFont="1" applyBorder="1" applyAlignment="1">
      <alignment vertical="center" wrapText="1"/>
    </xf>
    <xf numFmtId="0" fontId="25" fillId="0" borderId="36" xfId="0" applyFont="1" applyBorder="1" applyAlignment="1">
      <alignment vertical="center" wrapText="1"/>
    </xf>
    <xf numFmtId="0" fontId="32" fillId="0" borderId="6" xfId="0" applyFont="1" applyBorder="1" applyAlignment="1">
      <alignment horizontal="center" vertical="center" wrapText="1"/>
    </xf>
    <xf numFmtId="0" fontId="32" fillId="0" borderId="45" xfId="0" applyFont="1" applyBorder="1" applyAlignment="1">
      <alignment horizontal="center" vertical="center" wrapText="1"/>
    </xf>
    <xf numFmtId="0" fontId="32" fillId="0" borderId="10" xfId="0" applyFont="1" applyBorder="1" applyAlignment="1">
      <alignment horizontal="center" vertical="center" wrapText="1"/>
    </xf>
    <xf numFmtId="0" fontId="33" fillId="0" borderId="33" xfId="0" applyFont="1" applyFill="1" applyBorder="1" applyAlignment="1">
      <alignment vertical="center" wrapText="1"/>
    </xf>
    <xf numFmtId="0" fontId="33" fillId="0" borderId="41" xfId="0" applyFont="1" applyFill="1" applyBorder="1" applyAlignment="1">
      <alignment vertical="center" wrapText="1"/>
    </xf>
    <xf numFmtId="0" fontId="25" fillId="0" borderId="33" xfId="0" applyFont="1" applyBorder="1" applyAlignment="1">
      <alignment vertical="center" wrapText="1"/>
    </xf>
    <xf numFmtId="0" fontId="25" fillId="0" borderId="39" xfId="0" applyFont="1" applyBorder="1" applyAlignment="1">
      <alignment vertical="center" wrapText="1"/>
    </xf>
    <xf numFmtId="0" fontId="25" fillId="0" borderId="46" xfId="0" applyFont="1" applyBorder="1" applyAlignment="1">
      <alignment vertical="center" wrapText="1"/>
    </xf>
    <xf numFmtId="0" fontId="33" fillId="0" borderId="64" xfId="0" applyFont="1" applyBorder="1" applyAlignment="1">
      <alignment vertical="center" wrapText="1"/>
    </xf>
    <xf numFmtId="0" fontId="33" fillId="0" borderId="55"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10" xfId="0" applyFont="1" applyBorder="1" applyAlignment="1">
      <alignment horizontal="center" vertical="center" wrapText="1"/>
    </xf>
    <xf numFmtId="0" fontId="32" fillId="0" borderId="57" xfId="0" applyFont="1" applyBorder="1" applyAlignment="1">
      <alignment vertical="center" wrapText="1"/>
    </xf>
    <xf numFmtId="0" fontId="32" fillId="0" borderId="58" xfId="0" applyFont="1" applyBorder="1" applyAlignment="1">
      <alignment vertical="center" wrapText="1"/>
    </xf>
    <xf numFmtId="0" fontId="32" fillId="0" borderId="4" xfId="0" applyFont="1" applyBorder="1" applyAlignment="1">
      <alignment horizontal="left" vertical="center"/>
    </xf>
    <xf numFmtId="0" fontId="32" fillId="0" borderId="1" xfId="0" applyFont="1" applyBorder="1" applyAlignment="1">
      <alignment horizontal="left" vertical="center"/>
    </xf>
    <xf numFmtId="0" fontId="32" fillId="0" borderId="3" xfId="0" applyFont="1" applyBorder="1" applyAlignment="1">
      <alignment horizontal="left" vertical="center"/>
    </xf>
    <xf numFmtId="0" fontId="32" fillId="0" borderId="6" xfId="0" applyFont="1" applyBorder="1" applyAlignment="1">
      <alignment horizontal="left" vertical="center"/>
    </xf>
    <xf numFmtId="0" fontId="32" fillId="0" borderId="10" xfId="0" applyFont="1" applyBorder="1" applyAlignment="1">
      <alignment horizontal="left" vertical="center"/>
    </xf>
    <xf numFmtId="0" fontId="32" fillId="0" borderId="14" xfId="0" applyFont="1" applyBorder="1" applyAlignment="1">
      <alignment horizontal="left" vertical="center"/>
    </xf>
    <xf numFmtId="0" fontId="32" fillId="0" borderId="32" xfId="0" applyFont="1" applyBorder="1" applyAlignment="1">
      <alignment horizontal="left" vertical="center" wrapText="1"/>
    </xf>
    <xf numFmtId="0" fontId="32" fillId="0" borderId="57" xfId="0" applyFont="1" applyBorder="1" applyAlignment="1">
      <alignment horizontal="left" vertical="center" wrapText="1"/>
    </xf>
    <xf numFmtId="0" fontId="32" fillId="0" borderId="58" xfId="0" applyFont="1" applyBorder="1" applyAlignment="1">
      <alignment horizontal="left" vertical="center" wrapText="1"/>
    </xf>
    <xf numFmtId="0" fontId="25" fillId="0" borderId="63" xfId="0" applyFont="1" applyBorder="1" applyAlignment="1">
      <alignment vertical="center" wrapText="1"/>
    </xf>
    <xf numFmtId="0" fontId="25" fillId="0" borderId="41" xfId="0" applyFont="1" applyBorder="1" applyAlignment="1">
      <alignment vertical="center" wrapText="1"/>
    </xf>
    <xf numFmtId="0" fontId="25" fillId="0" borderId="38" xfId="0" applyFont="1" applyBorder="1" applyAlignment="1">
      <alignment horizontal="left" vertical="center" wrapText="1"/>
    </xf>
    <xf numFmtId="0" fontId="25" fillId="0" borderId="35" xfId="0" applyFont="1" applyBorder="1" applyAlignment="1">
      <alignment horizontal="left" vertical="center" wrapText="1"/>
    </xf>
    <xf numFmtId="0" fontId="25" fillId="0" borderId="36" xfId="0" applyFont="1" applyBorder="1" applyAlignment="1">
      <alignment horizontal="left" vertical="center" wrapText="1"/>
    </xf>
    <xf numFmtId="0" fontId="33" fillId="0" borderId="55" xfId="0" applyFont="1" applyBorder="1" applyAlignment="1">
      <alignment horizontal="left" vertical="center" wrapText="1"/>
    </xf>
    <xf numFmtId="0" fontId="33" fillId="0" borderId="23" xfId="0" applyFont="1" applyBorder="1" applyAlignment="1">
      <alignment horizontal="left" vertical="center" wrapText="1"/>
    </xf>
    <xf numFmtId="0" fontId="25" fillId="0" borderId="54" xfId="0" applyFont="1" applyBorder="1" applyAlignment="1">
      <alignment horizontal="left" vertical="center" wrapText="1"/>
    </xf>
    <xf numFmtId="0" fontId="25" fillId="0" borderId="46" xfId="0" applyFont="1" applyBorder="1" applyAlignment="1">
      <alignment horizontal="left" vertical="center" wrapText="1"/>
    </xf>
    <xf numFmtId="0" fontId="25" fillId="0" borderId="64" xfId="0" applyFont="1" applyBorder="1" applyAlignment="1">
      <alignment vertical="center" wrapText="1"/>
    </xf>
    <xf numFmtId="0" fontId="26" fillId="0" borderId="94" xfId="0" applyFont="1" applyBorder="1" applyAlignment="1">
      <alignment vertical="center" wrapText="1"/>
    </xf>
    <xf numFmtId="0" fontId="26" fillId="0" borderId="95" xfId="0" applyFont="1" applyBorder="1" applyAlignment="1">
      <alignment vertical="center" wrapText="1"/>
    </xf>
    <xf numFmtId="0" fontId="26" fillId="0" borderId="96" xfId="0" applyFont="1" applyBorder="1" applyAlignment="1">
      <alignment vertical="center" wrapText="1"/>
    </xf>
    <xf numFmtId="0" fontId="19" fillId="2" borderId="90" xfId="0" applyFont="1" applyFill="1" applyBorder="1" applyAlignment="1">
      <alignment horizontal="left" vertical="center"/>
    </xf>
    <xf numFmtId="0" fontId="19" fillId="2" borderId="19" xfId="0" applyFont="1" applyFill="1" applyBorder="1" applyAlignment="1">
      <alignment horizontal="left" vertical="center"/>
    </xf>
    <xf numFmtId="0" fontId="21" fillId="2" borderId="19" xfId="0" applyFont="1" applyFill="1" applyBorder="1" applyAlignment="1">
      <alignment horizontal="left" vertical="center"/>
    </xf>
    <xf numFmtId="0" fontId="21" fillId="2" borderId="44" xfId="0" applyFont="1" applyFill="1" applyBorder="1" applyAlignment="1">
      <alignment horizontal="left" vertical="center"/>
    </xf>
    <xf numFmtId="0" fontId="26" fillId="0" borderId="91" xfId="0" applyFont="1" applyBorder="1" applyAlignment="1">
      <alignment vertical="center" wrapText="1"/>
    </xf>
    <xf numFmtId="0" fontId="26" fillId="0" borderId="92" xfId="0" applyFont="1" applyBorder="1" applyAlignment="1">
      <alignment vertical="center" wrapText="1"/>
    </xf>
    <xf numFmtId="0" fontId="26" fillId="0" borderId="93" xfId="0" applyFont="1" applyBorder="1" applyAlignment="1">
      <alignment vertical="center" wrapText="1"/>
    </xf>
    <xf numFmtId="0" fontId="8" fillId="0" borderId="24" xfId="0" applyFont="1" applyBorder="1" applyAlignment="1">
      <alignment vertical="top"/>
    </xf>
    <xf numFmtId="0" fontId="8" fillId="0" borderId="25" xfId="0" applyFont="1" applyBorder="1" applyAlignment="1">
      <alignment vertical="top"/>
    </xf>
    <xf numFmtId="0" fontId="15" fillId="0" borderId="16" xfId="0" applyFont="1" applyBorder="1" applyAlignment="1">
      <alignment horizontal="left" vertical="top" wrapText="1" indent="1"/>
    </xf>
    <xf numFmtId="0" fontId="15" fillId="0" borderId="12" xfId="0" applyFont="1" applyBorder="1" applyAlignment="1">
      <alignment horizontal="left" vertical="top" wrapText="1" indent="1"/>
    </xf>
    <xf numFmtId="0" fontId="5" fillId="0" borderId="16" xfId="0" applyFont="1" applyBorder="1" applyAlignment="1">
      <alignment horizontal="left" vertical="top" wrapText="1" indent="1"/>
    </xf>
    <xf numFmtId="0" fontId="5" fillId="0" borderId="12" xfId="0" applyFont="1" applyBorder="1" applyAlignment="1">
      <alignment horizontal="left" vertical="top" wrapText="1" indent="1"/>
    </xf>
    <xf numFmtId="0" fontId="8" fillId="0" borderId="26" xfId="0" applyFont="1" applyBorder="1" applyAlignment="1">
      <alignment vertical="top"/>
    </xf>
    <xf numFmtId="0" fontId="15" fillId="0" borderId="24" xfId="0" applyFont="1" applyBorder="1" applyAlignment="1">
      <alignment horizontal="left" vertical="top" wrapText="1" indent="1"/>
    </xf>
    <xf numFmtId="0" fontId="15" fillId="0" borderId="26" xfId="0" applyFont="1" applyBorder="1" applyAlignment="1">
      <alignment horizontal="left" vertical="top" wrapText="1" indent="1"/>
    </xf>
    <xf numFmtId="0" fontId="15" fillId="0" borderId="25" xfId="0" applyFont="1" applyBorder="1" applyAlignment="1">
      <alignment horizontal="left" vertical="top" wrapText="1" indent="1"/>
    </xf>
    <xf numFmtId="0" fontId="5" fillId="0" borderId="24" xfId="0" applyFont="1" applyBorder="1" applyAlignment="1">
      <alignment horizontal="left" vertical="top" wrapText="1" indent="1"/>
    </xf>
    <xf numFmtId="0" fontId="5" fillId="0" borderId="26" xfId="0" applyFont="1" applyBorder="1" applyAlignment="1">
      <alignment horizontal="left" vertical="top" wrapText="1" indent="1"/>
    </xf>
    <xf numFmtId="0" fontId="5" fillId="0" borderId="25" xfId="0" applyFont="1" applyBorder="1" applyAlignment="1">
      <alignment horizontal="left" vertical="top" wrapText="1" indent="1"/>
    </xf>
    <xf numFmtId="0" fontId="8" fillId="0" borderId="27" xfId="0" applyFont="1" applyBorder="1" applyAlignment="1">
      <alignment vertical="top"/>
    </xf>
    <xf numFmtId="0" fontId="5" fillId="0" borderId="27" xfId="0" applyFont="1" applyBorder="1" applyAlignment="1">
      <alignment horizontal="left" vertical="top" wrapText="1" indent="1"/>
    </xf>
    <xf numFmtId="0" fontId="34" fillId="0" borderId="28" xfId="0" applyFont="1" applyBorder="1" applyAlignment="1">
      <alignment vertical="center" wrapText="1"/>
    </xf>
    <xf numFmtId="0" fontId="11" fillId="0" borderId="29" xfId="0" applyFont="1" applyBorder="1" applyAlignment="1">
      <alignment vertical="top" wrapText="1"/>
    </xf>
    <xf numFmtId="0" fontId="11" fillId="0" borderId="30" xfId="0" applyFont="1" applyBorder="1" applyAlignment="1">
      <alignment vertical="top" wrapText="1"/>
    </xf>
    <xf numFmtId="0" fontId="11" fillId="0" borderId="0" xfId="0" applyFont="1" applyAlignment="1">
      <alignment vertical="top" wrapText="1"/>
    </xf>
    <xf numFmtId="0" fontId="10" fillId="0" borderId="0" xfId="0" applyFont="1" applyAlignment="1">
      <alignment horizontal="right" vertical="top" wrapText="1" indent="10"/>
    </xf>
    <xf numFmtId="0" fontId="13" fillId="0" borderId="0" xfId="0" applyFont="1" applyAlignment="1">
      <alignment horizontal="right" vertical="top" wrapText="1" indent="10"/>
    </xf>
    <xf numFmtId="0" fontId="34" fillId="0" borderId="97" xfId="0" applyFont="1" applyBorder="1" applyAlignment="1">
      <alignment vertical="center" wrapText="1"/>
    </xf>
    <xf numFmtId="0" fontId="11" fillId="0" borderId="31" xfId="0" applyFont="1" applyBorder="1" applyAlignment="1">
      <alignment vertical="top" wrapText="1"/>
    </xf>
  </cellXfs>
  <cellStyles count="23">
    <cellStyle name="Milliers 2" xfId="4" xr:uid="{00000000-0005-0000-0000-000001000000}"/>
    <cellStyle name="Moeda 2" xfId="17" xr:uid="{146DF59D-3334-4530-ACC7-EF60C3DF501A}"/>
    <cellStyle name="Normal" xfId="0" builtinId="0"/>
    <cellStyle name="Normal 2" xfId="3" xr:uid="{00000000-0005-0000-0000-000003000000}"/>
    <cellStyle name="Normal 2 2" xfId="10" xr:uid="{3A1C8893-BE95-44B8-B1AF-7EA2008979FE}"/>
    <cellStyle name="Normal 2 2 2" xfId="20" xr:uid="{75168A90-B64E-48CF-8B03-4C4C7F56F3E3}"/>
    <cellStyle name="Normal 3" xfId="1" xr:uid="{00000000-0005-0000-0000-000004000000}"/>
    <cellStyle name="Normal 3 2" xfId="15" xr:uid="{11BA2555-B784-4A38-8376-83752FEB11F3}"/>
    <cellStyle name="Normal 4" xfId="9" xr:uid="{78C27571-7C1A-4C5D-A6A2-9414BAB39DD4}"/>
    <cellStyle name="Porcentagem 2" xfId="2" xr:uid="{00000000-0005-0000-0000-000005000000}"/>
    <cellStyle name="Porcentagem 2 2" xfId="19" xr:uid="{BDC1D41B-C26D-4344-B22A-E826924B88F2}"/>
    <cellStyle name="Porcentagem 3" xfId="18" xr:uid="{03C8339E-B829-4906-962B-66C05C219BFD}"/>
    <cellStyle name="Vírgula" xfId="7" builtinId="3"/>
    <cellStyle name="Vírgula 2" xfId="5" xr:uid="{00000000-0005-0000-0000-000007000000}"/>
    <cellStyle name="Vírgula 2 2" xfId="6" xr:uid="{00000000-0005-0000-0000-000008000000}"/>
    <cellStyle name="Vírgula 2 2 2" xfId="12" xr:uid="{B08F890F-4048-4A02-9179-0238A61AA435}"/>
    <cellStyle name="Vírgula 2 2 3" xfId="21" xr:uid="{99BCF16A-F18E-43B6-A21A-B0139ED9C37A}"/>
    <cellStyle name="Vírgula 2 3" xfId="11" xr:uid="{24F1C138-4CDB-45A2-8675-D2EA4B9AC7EC}"/>
    <cellStyle name="Vírgula 3" xfId="8" xr:uid="{00000000-0005-0000-0000-000009000000}"/>
    <cellStyle name="Vírgula 3 2" xfId="14" xr:uid="{E0302D1D-B901-4A16-8E5C-FBF434525244}"/>
    <cellStyle name="Vírgula 4" xfId="13" xr:uid="{7308B977-D55A-436A-9FC1-5855ED1E69D3}"/>
    <cellStyle name="Vírgula 5" xfId="16" xr:uid="{F9434409-D066-48DF-A835-C7395D89E0F9}"/>
    <cellStyle name="Vírgula 6" xfId="22" xr:uid="{1761DEC5-6050-4D38-B9D3-1A1BD431BE8B}"/>
  </cellStyles>
  <dxfs count="4">
    <dxf>
      <font>
        <color rgb="FFC00000"/>
      </font>
      <numFmt numFmtId="168" formatCode="0.00_ ;[Red]\-0.00\ "/>
    </dxf>
    <dxf>
      <font>
        <color rgb="FFC00000"/>
      </font>
      <numFmt numFmtId="168" formatCode="0.00_ ;[Red]\-0.00\ "/>
    </dxf>
    <dxf>
      <font>
        <color rgb="FFC00000"/>
      </font>
      <numFmt numFmtId="168" formatCode="0.00_ ;[Red]\-0.00\ "/>
    </dxf>
    <dxf>
      <font>
        <color rgb="FFC00000"/>
      </font>
      <numFmt numFmtId="168" formatCode="0.00_ ;[Red]\-0.00\ "/>
    </dxf>
  </dxfs>
  <tableStyles count="0" defaultTableStyle="TableStyleMedium2" defaultPivotStyle="PivotStyleLight16"/>
  <colors>
    <mruColors>
      <color rgb="FFCC092F"/>
      <color rgb="FFA20000"/>
      <color rgb="FFEA0000"/>
      <color rgb="FFFFEBEB"/>
      <color rgb="FFFFCCCC"/>
      <color rgb="FFFF5353"/>
      <color rgb="FFBC1336"/>
      <color rgb="FFCC00FF"/>
      <color rgb="FFB81570"/>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13" Type="http://schemas.openxmlformats.org/officeDocument/2006/relationships/image" Target="../media/image5.jpg"/><Relationship Id="rId3" Type="http://schemas.openxmlformats.org/officeDocument/2006/relationships/hyperlink" Target="#Governance!A1"/><Relationship Id="rId7" Type="http://schemas.openxmlformats.org/officeDocument/2006/relationships/hyperlink" Target="#Stakeholders!A1"/><Relationship Id="rId12" Type="http://schemas.openxmlformats.org/officeDocument/2006/relationships/hyperlink" Target="#'P&amp;L by Country'!A1"/><Relationship Id="rId2" Type="http://schemas.openxmlformats.org/officeDocument/2006/relationships/hyperlink" Target="#Social!A1"/><Relationship Id="rId1" Type="http://schemas.openxmlformats.org/officeDocument/2006/relationships/hyperlink" Target="#Environmental!A1"/><Relationship Id="rId6" Type="http://schemas.openxmlformats.org/officeDocument/2006/relationships/hyperlink" Target="#SDG!A1"/><Relationship Id="rId11" Type="http://schemas.openxmlformats.org/officeDocument/2006/relationships/image" Target="../media/image4.png"/><Relationship Id="rId5" Type="http://schemas.openxmlformats.org/officeDocument/2006/relationships/hyperlink" Target="https://www.bradescori.com.br/en/bradesco/corporate-governance/boards/board-of-directors/" TargetMode="External"/><Relationship Id="rId10" Type="http://schemas.openxmlformats.org/officeDocument/2006/relationships/image" Target="../media/image3.png"/><Relationship Id="rId4" Type="http://schemas.openxmlformats.org/officeDocument/2006/relationships/hyperlink" Target="https://www.bradescori.com.br/en/bradesco/sustainability/" TargetMode="External"/><Relationship Id="rId9"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ome!A1"/></Relationships>
</file>

<file path=xl/drawings/_rels/drawing3.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jpeg"/><Relationship Id="rId7" Type="http://schemas.openxmlformats.org/officeDocument/2006/relationships/image" Target="../media/image11.png"/><Relationship Id="rId2" Type="http://schemas.openxmlformats.org/officeDocument/2006/relationships/hyperlink" Target="#Home!A1"/><Relationship Id="rId1" Type="http://schemas.openxmlformats.org/officeDocument/2006/relationships/image" Target="../media/image6.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 Id="rId9" Type="http://schemas.openxmlformats.org/officeDocument/2006/relationships/image" Target="../media/image13.png"/></Relationships>
</file>

<file path=xl/drawings/_rels/drawing7.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2</xdr:col>
      <xdr:colOff>598308</xdr:colOff>
      <xdr:row>23</xdr:row>
      <xdr:rowOff>83904</xdr:rowOff>
    </xdr:from>
    <xdr:to>
      <xdr:col>6</xdr:col>
      <xdr:colOff>161682</xdr:colOff>
      <xdr:row>26</xdr:row>
      <xdr:rowOff>54977</xdr:rowOff>
    </xdr:to>
    <xdr:sp macro="" textlink="">
      <xdr:nvSpPr>
        <xdr:cNvPr id="3" name="Retângulo Arredondado 7">
          <a:hlinkClick xmlns:r="http://schemas.openxmlformats.org/officeDocument/2006/relationships" r:id="rId1"/>
          <a:extLst>
            <a:ext uri="{FF2B5EF4-FFF2-40B4-BE49-F238E27FC236}">
              <a16:creationId xmlns:a16="http://schemas.microsoft.com/office/drawing/2014/main" id="{FB017100-AA6A-4865-A60E-0689EA0631AB}"/>
            </a:ext>
          </a:extLst>
        </xdr:cNvPr>
        <xdr:cNvSpPr/>
      </xdr:nvSpPr>
      <xdr:spPr>
        <a:xfrm flipH="1">
          <a:off x="2122308" y="3055704"/>
          <a:ext cx="2611374" cy="466373"/>
        </a:xfrm>
        <a:prstGeom prst="roundRect">
          <a:avLst/>
        </a:prstGeom>
        <a:solidFill>
          <a:srgbClr val="CC092F"/>
        </a:solidFill>
        <a:ln w="28575">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0">
              <a:latin typeface="Bradesco Sans XBold" panose="00000900000000000000" pitchFamily="2" charset="0"/>
            </a:rPr>
            <a:t>Environmental</a:t>
          </a:r>
        </a:p>
      </xdr:txBody>
    </xdr:sp>
    <xdr:clientData/>
  </xdr:twoCellAnchor>
  <xdr:twoCellAnchor>
    <xdr:from>
      <xdr:col>7</xdr:col>
      <xdr:colOff>91832</xdr:colOff>
      <xdr:row>23</xdr:row>
      <xdr:rowOff>83904</xdr:rowOff>
    </xdr:from>
    <xdr:to>
      <xdr:col>10</xdr:col>
      <xdr:colOff>388758</xdr:colOff>
      <xdr:row>26</xdr:row>
      <xdr:rowOff>54977</xdr:rowOff>
    </xdr:to>
    <xdr:sp macro="" textlink="">
      <xdr:nvSpPr>
        <xdr:cNvPr id="4" name="Retângulo Arredondado 8">
          <a:hlinkClick xmlns:r="http://schemas.openxmlformats.org/officeDocument/2006/relationships" r:id="rId2"/>
          <a:extLst>
            <a:ext uri="{FF2B5EF4-FFF2-40B4-BE49-F238E27FC236}">
              <a16:creationId xmlns:a16="http://schemas.microsoft.com/office/drawing/2014/main" id="{72A456CE-784E-4EFE-8982-3AF2D82FF099}"/>
            </a:ext>
          </a:extLst>
        </xdr:cNvPr>
        <xdr:cNvSpPr/>
      </xdr:nvSpPr>
      <xdr:spPr>
        <a:xfrm flipH="1">
          <a:off x="5425832" y="3055704"/>
          <a:ext cx="2582926" cy="466373"/>
        </a:xfrm>
        <a:prstGeom prst="roundRect">
          <a:avLst/>
        </a:prstGeom>
        <a:solidFill>
          <a:srgbClr val="CC092F"/>
        </a:solidFill>
        <a:ln w="28575">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0">
              <a:latin typeface="Bradesco Sans XBold" panose="00000900000000000000" pitchFamily="2" charset="0"/>
            </a:rPr>
            <a:t>Social</a:t>
          </a:r>
        </a:p>
      </xdr:txBody>
    </xdr:sp>
    <xdr:clientData/>
  </xdr:twoCellAnchor>
  <xdr:twoCellAnchor>
    <xdr:from>
      <xdr:col>11</xdr:col>
      <xdr:colOff>318908</xdr:colOff>
      <xdr:row>23</xdr:row>
      <xdr:rowOff>83904</xdr:rowOff>
    </xdr:from>
    <xdr:to>
      <xdr:col>14</xdr:col>
      <xdr:colOff>630058</xdr:colOff>
      <xdr:row>26</xdr:row>
      <xdr:rowOff>54977</xdr:rowOff>
    </xdr:to>
    <xdr:sp macro="" textlink="">
      <xdr:nvSpPr>
        <xdr:cNvPr id="5" name="Retângulo Arredondado 9">
          <a:hlinkClick xmlns:r="http://schemas.openxmlformats.org/officeDocument/2006/relationships" r:id="rId3"/>
          <a:extLst>
            <a:ext uri="{FF2B5EF4-FFF2-40B4-BE49-F238E27FC236}">
              <a16:creationId xmlns:a16="http://schemas.microsoft.com/office/drawing/2014/main" id="{705D4484-53D4-4500-8462-97BE6518C7AB}"/>
            </a:ext>
          </a:extLst>
        </xdr:cNvPr>
        <xdr:cNvSpPr/>
      </xdr:nvSpPr>
      <xdr:spPr>
        <a:xfrm flipH="1">
          <a:off x="8700908" y="3055704"/>
          <a:ext cx="2597150" cy="466373"/>
        </a:xfrm>
        <a:prstGeom prst="roundRect">
          <a:avLst/>
        </a:prstGeom>
        <a:solidFill>
          <a:srgbClr val="CC092F"/>
        </a:solidFill>
        <a:ln w="28575">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0">
              <a:latin typeface="Bradesco Sans XBold" panose="00000900000000000000" pitchFamily="2" charset="0"/>
            </a:rPr>
            <a:t>Governance</a:t>
          </a:r>
        </a:p>
      </xdr:txBody>
    </xdr:sp>
    <xdr:clientData/>
  </xdr:twoCellAnchor>
  <xdr:twoCellAnchor>
    <xdr:from>
      <xdr:col>6</xdr:col>
      <xdr:colOff>666037</xdr:colOff>
      <xdr:row>34</xdr:row>
      <xdr:rowOff>143447</xdr:rowOff>
    </xdr:from>
    <xdr:to>
      <xdr:col>10</xdr:col>
      <xdr:colOff>669334</xdr:colOff>
      <xdr:row>37</xdr:row>
      <xdr:rowOff>0</xdr:rowOff>
    </xdr:to>
    <xdr:sp macro="" textlink="">
      <xdr:nvSpPr>
        <xdr:cNvPr id="6" name="Retângulo 5">
          <a:extLst>
            <a:ext uri="{FF2B5EF4-FFF2-40B4-BE49-F238E27FC236}">
              <a16:creationId xmlns:a16="http://schemas.microsoft.com/office/drawing/2014/main" id="{9F798586-1826-4B0C-ABAB-D756FF9E95E0}"/>
            </a:ext>
          </a:extLst>
        </xdr:cNvPr>
        <xdr:cNvSpPr/>
      </xdr:nvSpPr>
      <xdr:spPr>
        <a:xfrm>
          <a:off x="5252148" y="5740854"/>
          <a:ext cx="3060705" cy="3504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pt-BR" sz="1050" b="0">
              <a:solidFill>
                <a:schemeClr val="bg1">
                  <a:lumMod val="50000"/>
                </a:schemeClr>
              </a:solidFill>
              <a:latin typeface="Bradesco Sans SemiBold" panose="00000700000000000000" pitchFamily="2" charset="0"/>
            </a:rPr>
            <a:t>Click on the buttons</a:t>
          </a:r>
          <a:r>
            <a:rPr lang="pt-BR" sz="1050" b="0" baseline="0">
              <a:solidFill>
                <a:schemeClr val="bg1">
                  <a:lumMod val="50000"/>
                </a:schemeClr>
              </a:solidFill>
              <a:latin typeface="Bradesco Sans SemiBold" panose="00000700000000000000" pitchFamily="2" charset="0"/>
            </a:rPr>
            <a:t> above to be directed</a:t>
          </a:r>
          <a:endParaRPr lang="pt-BR" sz="1050" b="0">
            <a:solidFill>
              <a:schemeClr val="bg1">
                <a:lumMod val="50000"/>
              </a:schemeClr>
            </a:solidFill>
            <a:latin typeface="Bradesco Sans SemiBold" panose="00000700000000000000" pitchFamily="2" charset="0"/>
          </a:endParaRPr>
        </a:p>
      </xdr:txBody>
    </xdr:sp>
    <xdr:clientData/>
  </xdr:twoCellAnchor>
  <xdr:twoCellAnchor>
    <xdr:from>
      <xdr:col>5</xdr:col>
      <xdr:colOff>545806</xdr:colOff>
      <xdr:row>37</xdr:row>
      <xdr:rowOff>26250</xdr:rowOff>
    </xdr:from>
    <xdr:to>
      <xdr:col>11</xdr:col>
      <xdr:colOff>705646</xdr:colOff>
      <xdr:row>44</xdr:row>
      <xdr:rowOff>0</xdr:rowOff>
    </xdr:to>
    <xdr:grpSp>
      <xdr:nvGrpSpPr>
        <xdr:cNvPr id="7" name="Agrupar 6">
          <a:extLst>
            <a:ext uri="{FF2B5EF4-FFF2-40B4-BE49-F238E27FC236}">
              <a16:creationId xmlns:a16="http://schemas.microsoft.com/office/drawing/2014/main" id="{058B5A0A-EF40-4790-A365-62DD8ABBFE04}"/>
            </a:ext>
          </a:extLst>
        </xdr:cNvPr>
        <xdr:cNvGrpSpPr/>
      </xdr:nvGrpSpPr>
      <xdr:grpSpPr>
        <a:xfrm>
          <a:off x="4347966" y="6117546"/>
          <a:ext cx="4722433" cy="1079121"/>
          <a:chOff x="4190399" y="5574789"/>
          <a:chExt cx="4787482" cy="353715"/>
        </a:xfrm>
      </xdr:grpSpPr>
      <xdr:sp macro="" textlink="">
        <xdr:nvSpPr>
          <xdr:cNvPr id="8" name="Retângulo Arredondado 11">
            <a:hlinkClick xmlns:r="http://schemas.openxmlformats.org/officeDocument/2006/relationships" r:id="rId4"/>
            <a:extLst>
              <a:ext uri="{FF2B5EF4-FFF2-40B4-BE49-F238E27FC236}">
                <a16:creationId xmlns:a16="http://schemas.microsoft.com/office/drawing/2014/main" id="{B05C48D7-C995-08F1-4E01-40A4A9399BB3}"/>
              </a:ext>
            </a:extLst>
          </xdr:cNvPr>
          <xdr:cNvSpPr/>
        </xdr:nvSpPr>
        <xdr:spPr>
          <a:xfrm>
            <a:off x="4190399" y="5583600"/>
            <a:ext cx="2501536" cy="336092"/>
          </a:xfrm>
          <a:prstGeom prst="snip2Diag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0" u="sng">
                <a:solidFill>
                  <a:srgbClr val="CC092F"/>
                </a:solidFill>
                <a:latin typeface="Bradesco Sans SemiBold" panose="00000700000000000000" pitchFamily="2" charset="0"/>
              </a:rPr>
              <a:t>Performance</a:t>
            </a:r>
          </a:p>
        </xdr:txBody>
      </xdr:sp>
      <xdr:sp macro="" textlink="">
        <xdr:nvSpPr>
          <xdr:cNvPr id="9" name="Retângulo Arredondado 12">
            <a:hlinkClick xmlns:r="http://schemas.openxmlformats.org/officeDocument/2006/relationships" r:id="rId5"/>
            <a:extLst>
              <a:ext uri="{FF2B5EF4-FFF2-40B4-BE49-F238E27FC236}">
                <a16:creationId xmlns:a16="http://schemas.microsoft.com/office/drawing/2014/main" id="{087B8FC1-845A-DC7C-E964-A07A4FFE3DF1}"/>
              </a:ext>
            </a:extLst>
          </xdr:cNvPr>
          <xdr:cNvSpPr/>
        </xdr:nvSpPr>
        <xdr:spPr>
          <a:xfrm>
            <a:off x="6494949" y="5574789"/>
            <a:ext cx="2482932" cy="353715"/>
          </a:xfrm>
          <a:prstGeom prst="snip2Diag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0" u="sng">
                <a:solidFill>
                  <a:srgbClr val="CC092F"/>
                </a:solidFill>
                <a:latin typeface="Bradesco Sans SemiBold" panose="00000700000000000000" pitchFamily="2" charset="0"/>
              </a:rPr>
              <a:t>Board of Directors</a:t>
            </a:r>
          </a:p>
        </xdr:txBody>
      </xdr:sp>
    </xdr:grpSp>
    <xdr:clientData/>
  </xdr:twoCellAnchor>
  <xdr:twoCellAnchor>
    <xdr:from>
      <xdr:col>7</xdr:col>
      <xdr:colOff>235781</xdr:colOff>
      <xdr:row>29</xdr:row>
      <xdr:rowOff>24596</xdr:rowOff>
    </xdr:from>
    <xdr:to>
      <xdr:col>10</xdr:col>
      <xdr:colOff>247984</xdr:colOff>
      <xdr:row>31</xdr:row>
      <xdr:rowOff>151643</xdr:rowOff>
    </xdr:to>
    <xdr:sp macro="" textlink="">
      <xdr:nvSpPr>
        <xdr:cNvPr id="10" name="Retângulo Arredondado 7">
          <a:hlinkClick xmlns:r="http://schemas.openxmlformats.org/officeDocument/2006/relationships" r:id="rId6"/>
          <a:extLst>
            <a:ext uri="{FF2B5EF4-FFF2-40B4-BE49-F238E27FC236}">
              <a16:creationId xmlns:a16="http://schemas.microsoft.com/office/drawing/2014/main" id="{48C5DFEE-705F-48AD-9593-BFA4146B67EA}"/>
            </a:ext>
          </a:extLst>
        </xdr:cNvPr>
        <xdr:cNvSpPr/>
      </xdr:nvSpPr>
      <xdr:spPr>
        <a:xfrm flipH="1">
          <a:off x="5569781" y="4544641"/>
          <a:ext cx="2298203" cy="438775"/>
        </a:xfrm>
        <a:prstGeom prst="roundRect">
          <a:avLst/>
        </a:prstGeom>
        <a:solidFill>
          <a:schemeClr val="bg2">
            <a:lumMod val="75000"/>
          </a:schemeClr>
        </a:solidFill>
        <a:ln w="28575">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0">
              <a:latin typeface="Bradesco Sans SemiBold" panose="00000700000000000000" pitchFamily="2" charset="0"/>
            </a:rPr>
            <a:t>SDG</a:t>
          </a:r>
        </a:p>
      </xdr:txBody>
    </xdr:sp>
    <xdr:clientData/>
  </xdr:twoCellAnchor>
  <xdr:twoCellAnchor>
    <xdr:from>
      <xdr:col>11</xdr:col>
      <xdr:colOff>473976</xdr:colOff>
      <xdr:row>29</xdr:row>
      <xdr:rowOff>24596</xdr:rowOff>
    </xdr:from>
    <xdr:to>
      <xdr:col>14</xdr:col>
      <xdr:colOff>474989</xdr:colOff>
      <xdr:row>31</xdr:row>
      <xdr:rowOff>151643</xdr:rowOff>
    </xdr:to>
    <xdr:sp macro="" textlink="">
      <xdr:nvSpPr>
        <xdr:cNvPr id="11" name="Retângulo Arredondado 8">
          <a:hlinkClick xmlns:r="http://schemas.openxmlformats.org/officeDocument/2006/relationships" r:id="rId7"/>
          <a:extLst>
            <a:ext uri="{FF2B5EF4-FFF2-40B4-BE49-F238E27FC236}">
              <a16:creationId xmlns:a16="http://schemas.microsoft.com/office/drawing/2014/main" id="{3A498C47-FA55-4E6C-A472-09099B288E9B}"/>
            </a:ext>
          </a:extLst>
        </xdr:cNvPr>
        <xdr:cNvSpPr/>
      </xdr:nvSpPr>
      <xdr:spPr>
        <a:xfrm flipH="1">
          <a:off x="8855976" y="4544641"/>
          <a:ext cx="2287013" cy="438775"/>
        </a:xfrm>
        <a:prstGeom prst="roundRect">
          <a:avLst/>
        </a:prstGeom>
        <a:solidFill>
          <a:schemeClr val="bg2">
            <a:lumMod val="75000"/>
          </a:schemeClr>
        </a:solidFill>
        <a:ln w="28575">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0">
              <a:latin typeface="Bradesco Sans SemiBold" panose="00000700000000000000" pitchFamily="2" charset="0"/>
            </a:rPr>
            <a:t>Stakeholders</a:t>
          </a:r>
        </a:p>
      </xdr:txBody>
    </xdr:sp>
    <xdr:clientData/>
  </xdr:twoCellAnchor>
  <xdr:twoCellAnchor editAs="oneCell">
    <xdr:from>
      <xdr:col>4</xdr:col>
      <xdr:colOff>40361</xdr:colOff>
      <xdr:row>19</xdr:row>
      <xdr:rowOff>75250</xdr:rowOff>
    </xdr:from>
    <xdr:to>
      <xdr:col>4</xdr:col>
      <xdr:colOff>696686</xdr:colOff>
      <xdr:row>22</xdr:row>
      <xdr:rowOff>136069</xdr:rowOff>
    </xdr:to>
    <xdr:pic>
      <xdr:nvPicPr>
        <xdr:cNvPr id="12" name="Imagem 11">
          <a:extLst>
            <a:ext uri="{FF2B5EF4-FFF2-40B4-BE49-F238E27FC236}">
              <a16:creationId xmlns:a16="http://schemas.microsoft.com/office/drawing/2014/main" id="{DB0404E3-76D6-4F1A-AA2F-2DF0D0B9FB6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29421" t="18260" r="30360" b="19131"/>
        <a:stretch/>
      </xdr:blipFill>
      <xdr:spPr>
        <a:xfrm>
          <a:off x="3088361" y="2386650"/>
          <a:ext cx="656325" cy="556119"/>
        </a:xfrm>
        <a:prstGeom prst="rect">
          <a:avLst/>
        </a:prstGeom>
      </xdr:spPr>
    </xdr:pic>
    <xdr:clientData/>
  </xdr:twoCellAnchor>
  <xdr:twoCellAnchor editAs="oneCell">
    <xdr:from>
      <xdr:col>12</xdr:col>
      <xdr:colOff>522515</xdr:colOff>
      <xdr:row>19</xdr:row>
      <xdr:rowOff>125083</xdr:rowOff>
    </xdr:from>
    <xdr:to>
      <xdr:col>13</xdr:col>
      <xdr:colOff>494212</xdr:colOff>
      <xdr:row>23</xdr:row>
      <xdr:rowOff>1679</xdr:rowOff>
    </xdr:to>
    <xdr:pic>
      <xdr:nvPicPr>
        <xdr:cNvPr id="13" name="Imagem 12">
          <a:extLst>
            <a:ext uri="{FF2B5EF4-FFF2-40B4-BE49-F238E27FC236}">
              <a16:creationId xmlns:a16="http://schemas.microsoft.com/office/drawing/2014/main" id="{8F14435D-B295-482C-937D-6E69BC21BB7A}"/>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28795" t="22933" r="28169" b="24800"/>
        <a:stretch/>
      </xdr:blipFill>
      <xdr:spPr>
        <a:xfrm>
          <a:off x="9666515" y="2436483"/>
          <a:ext cx="733697" cy="536997"/>
        </a:xfrm>
        <a:prstGeom prst="rect">
          <a:avLst/>
        </a:prstGeom>
      </xdr:spPr>
    </xdr:pic>
    <xdr:clientData/>
  </xdr:twoCellAnchor>
  <xdr:twoCellAnchor editAs="oneCell">
    <xdr:from>
      <xdr:col>8</xdr:col>
      <xdr:colOff>97972</xdr:colOff>
      <xdr:row>19</xdr:row>
      <xdr:rowOff>97969</xdr:rowOff>
    </xdr:from>
    <xdr:to>
      <xdr:col>9</xdr:col>
      <xdr:colOff>371494</xdr:colOff>
      <xdr:row>23</xdr:row>
      <xdr:rowOff>28455</xdr:rowOff>
    </xdr:to>
    <xdr:pic>
      <xdr:nvPicPr>
        <xdr:cNvPr id="14" name="Imagem 13">
          <a:extLst>
            <a:ext uri="{FF2B5EF4-FFF2-40B4-BE49-F238E27FC236}">
              <a16:creationId xmlns:a16="http://schemas.microsoft.com/office/drawing/2014/main" id="{EC05EE94-1161-425F-9F51-CC34B0DD9687}"/>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24791" t="26154" r="25490" b="23077"/>
        <a:stretch/>
      </xdr:blipFill>
      <xdr:spPr>
        <a:xfrm>
          <a:off x="6193972" y="2409369"/>
          <a:ext cx="1035522" cy="590887"/>
        </a:xfrm>
        <a:prstGeom prst="rect">
          <a:avLst/>
        </a:prstGeom>
      </xdr:spPr>
    </xdr:pic>
    <xdr:clientData/>
  </xdr:twoCellAnchor>
  <xdr:twoCellAnchor editAs="oneCell">
    <xdr:from>
      <xdr:col>6</xdr:col>
      <xdr:colOff>439491</xdr:colOff>
      <xdr:row>33</xdr:row>
      <xdr:rowOff>102506</xdr:rowOff>
    </xdr:from>
    <xdr:to>
      <xdr:col>7</xdr:col>
      <xdr:colOff>246724</xdr:colOff>
      <xdr:row>38</xdr:row>
      <xdr:rowOff>26304</xdr:rowOff>
    </xdr:to>
    <xdr:pic>
      <xdr:nvPicPr>
        <xdr:cNvPr id="15" name="Imagem 14">
          <a:extLst>
            <a:ext uri="{FF2B5EF4-FFF2-40B4-BE49-F238E27FC236}">
              <a16:creationId xmlns:a16="http://schemas.microsoft.com/office/drawing/2014/main" id="{09B0BD5E-FD89-4252-8ED0-3480DFD0A0E9}"/>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31142" r="29560"/>
        <a:stretch/>
      </xdr:blipFill>
      <xdr:spPr>
        <a:xfrm>
          <a:off x="5025602" y="5535284"/>
          <a:ext cx="571585" cy="746946"/>
        </a:xfrm>
        <a:prstGeom prst="rect">
          <a:avLst/>
        </a:prstGeom>
      </xdr:spPr>
    </xdr:pic>
    <xdr:clientData/>
  </xdr:twoCellAnchor>
  <xdr:twoCellAnchor>
    <xdr:from>
      <xdr:col>2</xdr:col>
      <xdr:colOff>759581</xdr:colOff>
      <xdr:row>29</xdr:row>
      <xdr:rowOff>24596</xdr:rowOff>
    </xdr:from>
    <xdr:to>
      <xdr:col>5</xdr:col>
      <xdr:colOff>760593</xdr:colOff>
      <xdr:row>31</xdr:row>
      <xdr:rowOff>151643</xdr:rowOff>
    </xdr:to>
    <xdr:sp macro="" textlink="">
      <xdr:nvSpPr>
        <xdr:cNvPr id="16" name="Retângulo Arredondado 8">
          <a:hlinkClick xmlns:r="http://schemas.openxmlformats.org/officeDocument/2006/relationships" r:id="rId12"/>
          <a:extLst>
            <a:ext uri="{FF2B5EF4-FFF2-40B4-BE49-F238E27FC236}">
              <a16:creationId xmlns:a16="http://schemas.microsoft.com/office/drawing/2014/main" id="{F25CAD4E-2325-4C1D-8ED4-66F2FDA6DB0E}"/>
            </a:ext>
          </a:extLst>
        </xdr:cNvPr>
        <xdr:cNvSpPr/>
      </xdr:nvSpPr>
      <xdr:spPr>
        <a:xfrm flipH="1">
          <a:off x="2283581" y="4544641"/>
          <a:ext cx="2287012" cy="438775"/>
        </a:xfrm>
        <a:prstGeom prst="roundRect">
          <a:avLst/>
        </a:prstGeom>
        <a:solidFill>
          <a:schemeClr val="bg2">
            <a:lumMod val="75000"/>
          </a:schemeClr>
        </a:solidFill>
        <a:ln w="28575">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0">
              <a:latin typeface="Bradesco Sans SemiBold" panose="00000700000000000000" pitchFamily="2" charset="0"/>
            </a:rPr>
            <a:t>Result - overseas locations</a:t>
          </a:r>
        </a:p>
      </xdr:txBody>
    </xdr:sp>
    <xdr:clientData/>
  </xdr:twoCellAnchor>
  <xdr:twoCellAnchor editAs="oneCell">
    <xdr:from>
      <xdr:col>0</xdr:col>
      <xdr:colOff>275872</xdr:colOff>
      <xdr:row>1</xdr:row>
      <xdr:rowOff>152871</xdr:rowOff>
    </xdr:from>
    <xdr:to>
      <xdr:col>17</xdr:col>
      <xdr:colOff>445912</xdr:colOff>
      <xdr:row>15</xdr:row>
      <xdr:rowOff>122194</xdr:rowOff>
    </xdr:to>
    <xdr:pic>
      <xdr:nvPicPr>
        <xdr:cNvPr id="20" name="Imagem 19">
          <a:extLst>
            <a:ext uri="{FF2B5EF4-FFF2-40B4-BE49-F238E27FC236}">
              <a16:creationId xmlns:a16="http://schemas.microsoft.com/office/drawing/2014/main" id="{CC449693-4793-1799-D264-24FC4DE833EC}"/>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75872" y="317501"/>
          <a:ext cx="13164021" cy="2274137"/>
        </a:xfrm>
        <a:prstGeom prst="roundRect">
          <a:avLst>
            <a:gd name="adj" fmla="val 6842"/>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589321</xdr:colOff>
      <xdr:row>2</xdr:row>
      <xdr:rowOff>13197</xdr:rowOff>
    </xdr:from>
    <xdr:to>
      <xdr:col>12</xdr:col>
      <xdr:colOff>545353</xdr:colOff>
      <xdr:row>4</xdr:row>
      <xdr:rowOff>29882</xdr:rowOff>
    </xdr:to>
    <xdr:sp macro="" textlink="">
      <xdr:nvSpPr>
        <xdr:cNvPr id="2" name="TextBox 2">
          <a:extLst>
            <a:ext uri="{FF2B5EF4-FFF2-40B4-BE49-F238E27FC236}">
              <a16:creationId xmlns:a16="http://schemas.microsoft.com/office/drawing/2014/main" id="{00000000-0008-0000-0300-000002000000}"/>
            </a:ext>
          </a:extLst>
        </xdr:cNvPr>
        <xdr:cNvSpPr txBox="1"/>
      </xdr:nvSpPr>
      <xdr:spPr>
        <a:xfrm>
          <a:off x="5183733" y="341903"/>
          <a:ext cx="10071208" cy="345391"/>
        </a:xfrm>
        <a:prstGeom prst="roundRect">
          <a:avLst/>
        </a:prstGeom>
        <a:solidFill>
          <a:srgbClr val="CC092F"/>
        </a:solidFill>
        <a:ln w="28575" cmpd="sng">
          <a:noFill/>
        </a:ln>
        <a:effectLst>
          <a:outerShdw blurRad="50800" dist="38100" dir="5400000" algn="t" rotWithShape="0">
            <a:prstClr val="black">
              <a:alpha val="2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800" b="1" i="0" u="none" strike="noStrike" baseline="0">
              <a:solidFill>
                <a:schemeClr val="bg1"/>
              </a:solidFill>
              <a:latin typeface="Bradesco Sans" panose="00000500000000000000" pitchFamily="2" charset="0"/>
              <a:ea typeface="+mn-ea"/>
              <a:cs typeface="Arial" panose="020B0604020202020204" pitchFamily="34" charset="0"/>
            </a:rPr>
            <a:t>Environmental </a:t>
          </a:r>
          <a:endParaRPr lang="en-AU" sz="1800">
            <a:solidFill>
              <a:schemeClr val="bg1"/>
            </a:solidFill>
            <a:effectLst/>
          </a:endParaRPr>
        </a:p>
      </xdr:txBody>
    </xdr:sp>
    <xdr:clientData/>
  </xdr:twoCellAnchor>
  <xdr:twoCellAnchor>
    <xdr:from>
      <xdr:col>13</xdr:col>
      <xdr:colOff>1670326</xdr:colOff>
      <xdr:row>1</xdr:row>
      <xdr:rowOff>157101</xdr:rowOff>
    </xdr:from>
    <xdr:to>
      <xdr:col>13</xdr:col>
      <xdr:colOff>2368404</xdr:colOff>
      <xdr:row>4</xdr:row>
      <xdr:rowOff>10557</xdr:rowOff>
    </xdr:to>
    <xdr:sp macro="" textlink="">
      <xdr:nvSpPr>
        <xdr:cNvPr id="4" name="Retângulo Arredondado 3">
          <a:hlinkClick xmlns:r="http://schemas.openxmlformats.org/officeDocument/2006/relationships" r:id="rId1"/>
          <a:extLst>
            <a:ext uri="{FF2B5EF4-FFF2-40B4-BE49-F238E27FC236}">
              <a16:creationId xmlns:a16="http://schemas.microsoft.com/office/drawing/2014/main" id="{00000000-0008-0000-0300-000004000000}"/>
            </a:ext>
          </a:extLst>
        </xdr:cNvPr>
        <xdr:cNvSpPr/>
      </xdr:nvSpPr>
      <xdr:spPr>
        <a:xfrm>
          <a:off x="19943385" y="321454"/>
          <a:ext cx="698078" cy="346515"/>
        </a:xfrm>
        <a:prstGeom prst="roundRect">
          <a:avLst/>
        </a:prstGeom>
        <a:solidFill>
          <a:srgbClr val="CC092F"/>
        </a:solidFill>
        <a:ln w="28575">
          <a:noFill/>
        </a:ln>
        <a:effectLst>
          <a:outerShdw blurRad="50800" dist="38100" dir="5400000" algn="t" rotWithShape="0">
            <a:prstClr val="black">
              <a:alpha val="2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latin typeface="Bradesco Sans" panose="00000500000000000000" pitchFamily="2" charset="0"/>
            </a:rPr>
            <a:t>Back</a:t>
          </a:r>
        </a:p>
      </xdr:txBody>
    </xdr:sp>
    <xdr:clientData/>
  </xdr:twoCellAnchor>
  <xdr:twoCellAnchor editAs="oneCell">
    <xdr:from>
      <xdr:col>0</xdr:col>
      <xdr:colOff>206922</xdr:colOff>
      <xdr:row>1</xdr:row>
      <xdr:rowOff>20902</xdr:rowOff>
    </xdr:from>
    <xdr:to>
      <xdr:col>2</xdr:col>
      <xdr:colOff>1123095</xdr:colOff>
      <xdr:row>4</xdr:row>
      <xdr:rowOff>125794</xdr:rowOff>
    </xdr:to>
    <xdr:pic>
      <xdr:nvPicPr>
        <xdr:cNvPr id="5" name="Imagem 4">
          <a:extLst>
            <a:ext uri="{FF2B5EF4-FFF2-40B4-BE49-F238E27FC236}">
              <a16:creationId xmlns:a16="http://schemas.microsoft.com/office/drawing/2014/main" id="{770E745B-8DCE-40B6-860F-7CBF1D299B79}"/>
            </a:ext>
          </a:extLst>
        </xdr:cNvPr>
        <xdr:cNvPicPr>
          <a:picLocks noChangeAspect="1"/>
        </xdr:cNvPicPr>
      </xdr:nvPicPr>
      <xdr:blipFill rotWithShape="1">
        <a:blip xmlns:r="http://schemas.openxmlformats.org/officeDocument/2006/relationships" r:embed="rId2"/>
        <a:srcRect l="4283" t="14493" r="3742" b="9033"/>
        <a:stretch/>
      </xdr:blipFill>
      <xdr:spPr>
        <a:xfrm>
          <a:off x="206922" y="177656"/>
          <a:ext cx="2268385" cy="5688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1757257</xdr:colOff>
      <xdr:row>2</xdr:row>
      <xdr:rowOff>42334</xdr:rowOff>
    </xdr:from>
    <xdr:to>
      <xdr:col>11</xdr:col>
      <xdr:colOff>4402667</xdr:colOff>
      <xdr:row>4</xdr:row>
      <xdr:rowOff>95250</xdr:rowOff>
    </xdr:to>
    <xdr:sp macro="" textlink="">
      <xdr:nvSpPr>
        <xdr:cNvPr id="4" name="TextBox 2">
          <a:extLst>
            <a:ext uri="{FF2B5EF4-FFF2-40B4-BE49-F238E27FC236}">
              <a16:creationId xmlns:a16="http://schemas.microsoft.com/office/drawing/2014/main" id="{00000000-0008-0000-0100-000004000000}"/>
            </a:ext>
          </a:extLst>
        </xdr:cNvPr>
        <xdr:cNvSpPr txBox="1"/>
      </xdr:nvSpPr>
      <xdr:spPr>
        <a:xfrm>
          <a:off x="5313257" y="381001"/>
          <a:ext cx="18361660" cy="391582"/>
        </a:xfrm>
        <a:prstGeom prst="roundRect">
          <a:avLst/>
        </a:prstGeom>
        <a:solidFill>
          <a:srgbClr val="CC092F"/>
        </a:solidFill>
        <a:ln w="28575" cmpd="sng">
          <a:noFill/>
        </a:ln>
        <a:effectLst>
          <a:outerShdw blurRad="50800" dist="38100" dir="5400000" algn="t" rotWithShape="0">
            <a:prstClr val="black">
              <a:alpha val="2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800" b="1" i="0" u="none" strike="noStrike" baseline="0">
              <a:solidFill>
                <a:schemeClr val="bg1"/>
              </a:solidFill>
              <a:latin typeface="Bradesco Sans" panose="00000500000000000000" pitchFamily="2" charset="0"/>
              <a:ea typeface="+mn-ea"/>
              <a:cs typeface="Arial" panose="020B0604020202020204" pitchFamily="34" charset="0"/>
            </a:rPr>
            <a:t>Social </a:t>
          </a:r>
          <a:endParaRPr lang="en-AU" sz="1800">
            <a:solidFill>
              <a:schemeClr val="bg1"/>
            </a:solidFill>
            <a:effectLst/>
          </a:endParaRPr>
        </a:p>
      </xdr:txBody>
    </xdr:sp>
    <xdr:clientData/>
  </xdr:twoCellAnchor>
  <xdr:twoCellAnchor editAs="oneCell">
    <xdr:from>
      <xdr:col>1</xdr:col>
      <xdr:colOff>0</xdr:colOff>
      <xdr:row>1</xdr:row>
      <xdr:rowOff>41802</xdr:rowOff>
    </xdr:from>
    <xdr:to>
      <xdr:col>2</xdr:col>
      <xdr:colOff>930748</xdr:colOff>
      <xdr:row>4</xdr:row>
      <xdr:rowOff>143519</xdr:rowOff>
    </xdr:to>
    <xdr:pic>
      <xdr:nvPicPr>
        <xdr:cNvPr id="9" name="Imagem 8">
          <a:extLst>
            <a:ext uri="{FF2B5EF4-FFF2-40B4-BE49-F238E27FC236}">
              <a16:creationId xmlns:a16="http://schemas.microsoft.com/office/drawing/2014/main" id="{0CEC53EE-A046-415E-9701-D0E1ADA81956}"/>
            </a:ext>
          </a:extLst>
        </xdr:cNvPr>
        <xdr:cNvPicPr>
          <a:picLocks noChangeAspect="1"/>
        </xdr:cNvPicPr>
      </xdr:nvPicPr>
      <xdr:blipFill rotWithShape="1">
        <a:blip xmlns:r="http://schemas.openxmlformats.org/officeDocument/2006/relationships" r:embed="rId1"/>
        <a:srcRect l="4283" t="14493" r="3742" b="9033"/>
        <a:stretch/>
      </xdr:blipFill>
      <xdr:spPr>
        <a:xfrm>
          <a:off x="219456" y="198556"/>
          <a:ext cx="2268385" cy="568805"/>
        </a:xfrm>
        <a:prstGeom prst="rect">
          <a:avLst/>
        </a:prstGeom>
      </xdr:spPr>
    </xdr:pic>
    <xdr:clientData/>
  </xdr:twoCellAnchor>
  <xdr:twoCellAnchor>
    <xdr:from>
      <xdr:col>12</xdr:col>
      <xdr:colOff>3711617</xdr:colOff>
      <xdr:row>2</xdr:row>
      <xdr:rowOff>53593</xdr:rowOff>
    </xdr:from>
    <xdr:to>
      <xdr:col>12</xdr:col>
      <xdr:colOff>4403345</xdr:colOff>
      <xdr:row>4</xdr:row>
      <xdr:rowOff>67921</xdr:rowOff>
    </xdr:to>
    <xdr:sp macro="" textlink="">
      <xdr:nvSpPr>
        <xdr:cNvPr id="7" name="Retângulo Arredondado 3">
          <a:hlinkClick xmlns:r="http://schemas.openxmlformats.org/officeDocument/2006/relationships" r:id="rId2"/>
          <a:extLst>
            <a:ext uri="{FF2B5EF4-FFF2-40B4-BE49-F238E27FC236}">
              <a16:creationId xmlns:a16="http://schemas.microsoft.com/office/drawing/2014/main" id="{B27E97BC-8C9B-4429-8995-2C9D516CB22F}"/>
            </a:ext>
          </a:extLst>
        </xdr:cNvPr>
        <xdr:cNvSpPr/>
      </xdr:nvSpPr>
      <xdr:spPr>
        <a:xfrm>
          <a:off x="27418284" y="392260"/>
          <a:ext cx="691728" cy="352994"/>
        </a:xfrm>
        <a:prstGeom prst="roundRect">
          <a:avLst/>
        </a:prstGeom>
        <a:solidFill>
          <a:srgbClr val="CC092F"/>
        </a:solidFill>
        <a:ln w="28575">
          <a:noFill/>
        </a:ln>
        <a:effectLst>
          <a:outerShdw blurRad="50800" dist="38100" dir="5400000" algn="t" rotWithShape="0">
            <a:prstClr val="black">
              <a:alpha val="2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latin typeface="Bradesco Sans" panose="00000500000000000000" pitchFamily="2" charset="0"/>
            </a:rPr>
            <a:t>Back</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778938</xdr:colOff>
      <xdr:row>2</xdr:row>
      <xdr:rowOff>33867</xdr:rowOff>
    </xdr:from>
    <xdr:to>
      <xdr:col>11</xdr:col>
      <xdr:colOff>237072</xdr:colOff>
      <xdr:row>4</xdr:row>
      <xdr:rowOff>42335</xdr:rowOff>
    </xdr:to>
    <xdr:sp macro="" textlink="">
      <xdr:nvSpPr>
        <xdr:cNvPr id="2" name="TextBox 2">
          <a:extLst>
            <a:ext uri="{FF2B5EF4-FFF2-40B4-BE49-F238E27FC236}">
              <a16:creationId xmlns:a16="http://schemas.microsoft.com/office/drawing/2014/main" id="{00000000-0008-0000-0200-000002000000}"/>
            </a:ext>
          </a:extLst>
        </xdr:cNvPr>
        <xdr:cNvSpPr txBox="1"/>
      </xdr:nvSpPr>
      <xdr:spPr>
        <a:xfrm>
          <a:off x="3979338" y="372534"/>
          <a:ext cx="15223067" cy="347134"/>
        </a:xfrm>
        <a:prstGeom prst="roundRect">
          <a:avLst/>
        </a:prstGeom>
        <a:solidFill>
          <a:srgbClr val="CC092F"/>
        </a:solidFill>
        <a:ln w="28575" cmpd="sng">
          <a:noFill/>
        </a:ln>
        <a:effectLst>
          <a:outerShdw blurRad="50800" dist="38100" dir="5400000" algn="t" rotWithShape="0">
            <a:prstClr val="black">
              <a:alpha val="2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800" b="1" i="0" u="none" strike="noStrike" baseline="0">
              <a:solidFill>
                <a:schemeClr val="bg1"/>
              </a:solidFill>
              <a:latin typeface="Bradesco Sans" panose="00000500000000000000" pitchFamily="2" charset="0"/>
              <a:ea typeface="+mn-ea"/>
              <a:cs typeface="Arial" panose="020B0604020202020204" pitchFamily="34" charset="0"/>
            </a:rPr>
            <a:t>Governance</a:t>
          </a:r>
          <a:endParaRPr lang="en-AU" sz="1800" b="1">
            <a:solidFill>
              <a:schemeClr val="bg1"/>
            </a:solidFill>
            <a:effectLst/>
          </a:endParaRPr>
        </a:p>
      </xdr:txBody>
    </xdr:sp>
    <xdr:clientData/>
  </xdr:twoCellAnchor>
  <xdr:twoCellAnchor editAs="oneCell">
    <xdr:from>
      <xdr:col>1</xdr:col>
      <xdr:colOff>0</xdr:colOff>
      <xdr:row>1</xdr:row>
      <xdr:rowOff>31351</xdr:rowOff>
    </xdr:from>
    <xdr:to>
      <xdr:col>2</xdr:col>
      <xdr:colOff>1087389</xdr:colOff>
      <xdr:row>4</xdr:row>
      <xdr:rowOff>126718</xdr:rowOff>
    </xdr:to>
    <xdr:pic>
      <xdr:nvPicPr>
        <xdr:cNvPr id="8" name="Imagem 7">
          <a:extLst>
            <a:ext uri="{FF2B5EF4-FFF2-40B4-BE49-F238E27FC236}">
              <a16:creationId xmlns:a16="http://schemas.microsoft.com/office/drawing/2014/main" id="{2873B5DA-4B0A-4040-BF4D-133280CEC753}"/>
            </a:ext>
          </a:extLst>
        </xdr:cNvPr>
        <xdr:cNvPicPr>
          <a:picLocks noChangeAspect="1"/>
        </xdr:cNvPicPr>
      </xdr:nvPicPr>
      <xdr:blipFill rotWithShape="1">
        <a:blip xmlns:r="http://schemas.openxmlformats.org/officeDocument/2006/relationships" r:embed="rId1"/>
        <a:srcRect l="4283" t="14493" r="3742" b="9033"/>
        <a:stretch/>
      </xdr:blipFill>
      <xdr:spPr>
        <a:xfrm>
          <a:off x="219456" y="188105"/>
          <a:ext cx="2268385" cy="568805"/>
        </a:xfrm>
        <a:prstGeom prst="rect">
          <a:avLst/>
        </a:prstGeom>
      </xdr:spPr>
    </xdr:pic>
    <xdr:clientData/>
  </xdr:twoCellAnchor>
  <xdr:twoCellAnchor>
    <xdr:from>
      <xdr:col>11</xdr:col>
      <xdr:colOff>2458517</xdr:colOff>
      <xdr:row>2</xdr:row>
      <xdr:rowOff>23909</xdr:rowOff>
    </xdr:from>
    <xdr:to>
      <xdr:col>11</xdr:col>
      <xdr:colOff>3156595</xdr:colOff>
      <xdr:row>4</xdr:row>
      <xdr:rowOff>33358</xdr:rowOff>
    </xdr:to>
    <xdr:sp macro="" textlink="">
      <xdr:nvSpPr>
        <xdr:cNvPr id="6" name="Retângulo Arredondado 3">
          <a:hlinkClick xmlns:r="http://schemas.openxmlformats.org/officeDocument/2006/relationships" r:id="rId2"/>
          <a:extLst>
            <a:ext uri="{FF2B5EF4-FFF2-40B4-BE49-F238E27FC236}">
              <a16:creationId xmlns:a16="http://schemas.microsoft.com/office/drawing/2014/main" id="{DC8D130D-0D50-4C65-87FB-3FC32E2FE94E}"/>
            </a:ext>
          </a:extLst>
        </xdr:cNvPr>
        <xdr:cNvSpPr/>
      </xdr:nvSpPr>
      <xdr:spPr>
        <a:xfrm>
          <a:off x="24590384" y="362576"/>
          <a:ext cx="698078" cy="348115"/>
        </a:xfrm>
        <a:prstGeom prst="roundRect">
          <a:avLst/>
        </a:prstGeom>
        <a:solidFill>
          <a:srgbClr val="CC092F"/>
        </a:solidFill>
        <a:ln w="28575">
          <a:noFill/>
        </a:ln>
        <a:effectLst>
          <a:outerShdw blurRad="50800" dist="38100" dir="5400000" algn="t" rotWithShape="0">
            <a:prstClr val="black">
              <a:alpha val="2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latin typeface="Bradesco Sans" panose="00000500000000000000" pitchFamily="2" charset="0"/>
            </a:rPr>
            <a:t>Back</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2298699</xdr:colOff>
      <xdr:row>4</xdr:row>
      <xdr:rowOff>84976</xdr:rowOff>
    </xdr:to>
    <xdr:pic>
      <xdr:nvPicPr>
        <xdr:cNvPr id="2" name="Imagem 1">
          <a:extLst>
            <a:ext uri="{FF2B5EF4-FFF2-40B4-BE49-F238E27FC236}">
              <a16:creationId xmlns:a16="http://schemas.microsoft.com/office/drawing/2014/main" id="{8721C86C-5B9B-4BE2-9287-F3009B167C90}"/>
            </a:ext>
          </a:extLst>
        </xdr:cNvPr>
        <xdr:cNvPicPr>
          <a:picLocks noChangeAspect="1"/>
        </xdr:cNvPicPr>
      </xdr:nvPicPr>
      <xdr:blipFill rotWithShape="1">
        <a:blip xmlns:r="http://schemas.openxmlformats.org/officeDocument/2006/relationships" r:embed="rId1"/>
        <a:srcRect l="4283" t="14493" r="3742" b="9033"/>
        <a:stretch/>
      </xdr:blipFill>
      <xdr:spPr>
        <a:xfrm>
          <a:off x="222250" y="165100"/>
          <a:ext cx="2301874" cy="583451"/>
        </a:xfrm>
        <a:prstGeom prst="rect">
          <a:avLst/>
        </a:prstGeom>
      </xdr:spPr>
    </xdr:pic>
    <xdr:clientData/>
  </xdr:twoCellAnchor>
  <xdr:twoCellAnchor>
    <xdr:from>
      <xdr:col>8</xdr:col>
      <xdr:colOff>552450</xdr:colOff>
      <xdr:row>2</xdr:row>
      <xdr:rowOff>123824</xdr:rowOff>
    </xdr:from>
    <xdr:to>
      <xdr:col>8</xdr:col>
      <xdr:colOff>1187450</xdr:colOff>
      <xdr:row>4</xdr:row>
      <xdr:rowOff>87974</xdr:rowOff>
    </xdr:to>
    <xdr:sp macro="" textlink="">
      <xdr:nvSpPr>
        <xdr:cNvPr id="3" name="Retângulo Arredondado 3">
          <a:hlinkClick xmlns:r="http://schemas.openxmlformats.org/officeDocument/2006/relationships" r:id="rId2"/>
          <a:extLst>
            <a:ext uri="{FF2B5EF4-FFF2-40B4-BE49-F238E27FC236}">
              <a16:creationId xmlns:a16="http://schemas.microsoft.com/office/drawing/2014/main" id="{1190E32C-152A-4682-BDE7-48790DD2FA0C}"/>
            </a:ext>
          </a:extLst>
        </xdr:cNvPr>
        <xdr:cNvSpPr/>
      </xdr:nvSpPr>
      <xdr:spPr>
        <a:xfrm>
          <a:off x="12344400" y="447674"/>
          <a:ext cx="635000" cy="288000"/>
        </a:xfrm>
        <a:prstGeom prst="roundRect">
          <a:avLst/>
        </a:prstGeom>
        <a:solidFill>
          <a:srgbClr val="CC092F"/>
        </a:solidFill>
        <a:ln w="28575">
          <a:noFill/>
        </a:ln>
        <a:effectLst>
          <a:outerShdw blurRad="50800" dist="38100" dir="5400000" algn="t" rotWithShape="0">
            <a:prstClr val="black">
              <a:alpha val="2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chemeClr val="bg1"/>
              </a:solidFill>
              <a:latin typeface="Bradesco Sans" panose="00000500000000000000" pitchFamily="2" charset="0"/>
            </a:rPr>
            <a:t>Back</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xdr:colOff>
      <xdr:row>1</xdr:row>
      <xdr:rowOff>6349</xdr:rowOff>
    </xdr:from>
    <xdr:to>
      <xdr:col>2</xdr:col>
      <xdr:colOff>1211022</xdr:colOff>
      <xdr:row>4</xdr:row>
      <xdr:rowOff>103292</xdr:rowOff>
    </xdr:to>
    <xdr:pic>
      <xdr:nvPicPr>
        <xdr:cNvPr id="2" name="Imagem 1">
          <a:extLst>
            <a:ext uri="{FF2B5EF4-FFF2-40B4-BE49-F238E27FC236}">
              <a16:creationId xmlns:a16="http://schemas.microsoft.com/office/drawing/2014/main" id="{2C84949F-48EE-47D1-9C48-0AF08838C24E}"/>
            </a:ext>
          </a:extLst>
        </xdr:cNvPr>
        <xdr:cNvPicPr>
          <a:picLocks noChangeAspect="1"/>
        </xdr:cNvPicPr>
      </xdr:nvPicPr>
      <xdr:blipFill rotWithShape="1">
        <a:blip xmlns:r="http://schemas.openxmlformats.org/officeDocument/2006/relationships" r:embed="rId1"/>
        <a:srcRect l="4283" t="14493" r="3742" b="9033"/>
        <a:stretch/>
      </xdr:blipFill>
      <xdr:spPr>
        <a:xfrm>
          <a:off x="222249" y="165099"/>
          <a:ext cx="2233373" cy="573193"/>
        </a:xfrm>
        <a:prstGeom prst="rect">
          <a:avLst/>
        </a:prstGeom>
      </xdr:spPr>
    </xdr:pic>
    <xdr:clientData/>
  </xdr:twoCellAnchor>
  <xdr:twoCellAnchor>
    <xdr:from>
      <xdr:col>4</xdr:col>
      <xdr:colOff>2566241</xdr:colOff>
      <xdr:row>2</xdr:row>
      <xdr:rowOff>144934</xdr:rowOff>
    </xdr:from>
    <xdr:to>
      <xdr:col>4</xdr:col>
      <xdr:colOff>3156282</xdr:colOff>
      <xdr:row>4</xdr:row>
      <xdr:rowOff>103677</xdr:rowOff>
    </xdr:to>
    <xdr:sp macro="" textlink="">
      <xdr:nvSpPr>
        <xdr:cNvPr id="10" name="Retângulo Arredondado 3">
          <a:hlinkClick xmlns:r="http://schemas.openxmlformats.org/officeDocument/2006/relationships" r:id="rId2"/>
          <a:extLst>
            <a:ext uri="{FF2B5EF4-FFF2-40B4-BE49-F238E27FC236}">
              <a16:creationId xmlns:a16="http://schemas.microsoft.com/office/drawing/2014/main" id="{8C3E02A8-86FF-4EA3-8646-773CF7845C29}"/>
            </a:ext>
          </a:extLst>
        </xdr:cNvPr>
        <xdr:cNvSpPr/>
      </xdr:nvSpPr>
      <xdr:spPr>
        <a:xfrm>
          <a:off x="10766812" y="471505"/>
          <a:ext cx="590041" cy="285315"/>
        </a:xfrm>
        <a:prstGeom prst="roundRect">
          <a:avLst/>
        </a:prstGeom>
        <a:solidFill>
          <a:srgbClr val="CC092F"/>
        </a:solidFill>
        <a:ln w="28575">
          <a:noFill/>
        </a:ln>
        <a:effectLst>
          <a:outerShdw blurRad="50800" dist="38100" dir="5400000" algn="t" rotWithShape="0">
            <a:prstClr val="black">
              <a:alpha val="2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chemeClr val="bg1"/>
              </a:solidFill>
              <a:latin typeface="Bradesco Sans" panose="00000500000000000000" pitchFamily="2" charset="0"/>
            </a:rPr>
            <a:t>Back</a:t>
          </a:r>
        </a:p>
      </xdr:txBody>
    </xdr:sp>
    <xdr:clientData/>
  </xdr:twoCellAnchor>
  <xdr:twoCellAnchor editAs="oneCell">
    <xdr:from>
      <xdr:col>2</xdr:col>
      <xdr:colOff>3092626</xdr:colOff>
      <xdr:row>1</xdr:row>
      <xdr:rowOff>34599</xdr:rowOff>
    </xdr:from>
    <xdr:to>
      <xdr:col>3</xdr:col>
      <xdr:colOff>2666368</xdr:colOff>
      <xdr:row>5</xdr:row>
      <xdr:rowOff>6770</xdr:rowOff>
    </xdr:to>
    <xdr:pic>
      <xdr:nvPicPr>
        <xdr:cNvPr id="11" name="Imagem 10">
          <a:extLst>
            <a:ext uri="{FF2B5EF4-FFF2-40B4-BE49-F238E27FC236}">
              <a16:creationId xmlns:a16="http://schemas.microsoft.com/office/drawing/2014/main" id="{BE027F57-4B18-4FA7-8151-CC77C66DF878}"/>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5280"/>
        <a:stretch/>
      </xdr:blipFill>
      <xdr:spPr>
        <a:xfrm>
          <a:off x="4337226" y="193349"/>
          <a:ext cx="3364692" cy="607171"/>
        </a:xfrm>
        <a:prstGeom prst="rect">
          <a:avLst/>
        </a:prstGeom>
      </xdr:spPr>
    </xdr:pic>
    <xdr:clientData/>
  </xdr:twoCellAnchor>
  <xdr:twoCellAnchor editAs="oneCell">
    <xdr:from>
      <xdr:col>1</xdr:col>
      <xdr:colOff>177800</xdr:colOff>
      <xdr:row>7</xdr:row>
      <xdr:rowOff>349250</xdr:rowOff>
    </xdr:from>
    <xdr:to>
      <xdr:col>1</xdr:col>
      <xdr:colOff>897800</xdr:colOff>
      <xdr:row>8</xdr:row>
      <xdr:rowOff>408850</xdr:rowOff>
    </xdr:to>
    <xdr:pic>
      <xdr:nvPicPr>
        <xdr:cNvPr id="13" name="Imagem 12">
          <a:extLst>
            <a:ext uri="{FF2B5EF4-FFF2-40B4-BE49-F238E27FC236}">
              <a16:creationId xmlns:a16="http://schemas.microsoft.com/office/drawing/2014/main" id="{CA269587-E172-BF90-9A78-CFC7373A6B3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00050" y="1555750"/>
          <a:ext cx="720000" cy="720000"/>
        </a:xfrm>
        <a:prstGeom prst="rect">
          <a:avLst/>
        </a:prstGeom>
      </xdr:spPr>
    </xdr:pic>
    <xdr:clientData/>
  </xdr:twoCellAnchor>
  <xdr:twoCellAnchor editAs="oneCell">
    <xdr:from>
      <xdr:col>1</xdr:col>
      <xdr:colOff>175400</xdr:colOff>
      <xdr:row>9</xdr:row>
      <xdr:rowOff>308750</xdr:rowOff>
    </xdr:from>
    <xdr:to>
      <xdr:col>1</xdr:col>
      <xdr:colOff>895400</xdr:colOff>
      <xdr:row>11</xdr:row>
      <xdr:rowOff>203250</xdr:rowOff>
    </xdr:to>
    <xdr:pic>
      <xdr:nvPicPr>
        <xdr:cNvPr id="15" name="Imagem 14">
          <a:extLst>
            <a:ext uri="{FF2B5EF4-FFF2-40B4-BE49-F238E27FC236}">
              <a16:creationId xmlns:a16="http://schemas.microsoft.com/office/drawing/2014/main" id="{82B86B75-2893-306D-4F78-B98CEC2670D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97650" y="3007500"/>
          <a:ext cx="720000" cy="720000"/>
        </a:xfrm>
        <a:prstGeom prst="rect">
          <a:avLst/>
        </a:prstGeom>
      </xdr:spPr>
    </xdr:pic>
    <xdr:clientData/>
  </xdr:twoCellAnchor>
  <xdr:twoCellAnchor editAs="oneCell">
    <xdr:from>
      <xdr:col>1</xdr:col>
      <xdr:colOff>141250</xdr:colOff>
      <xdr:row>14</xdr:row>
      <xdr:rowOff>293650</xdr:rowOff>
    </xdr:from>
    <xdr:to>
      <xdr:col>1</xdr:col>
      <xdr:colOff>861250</xdr:colOff>
      <xdr:row>15</xdr:row>
      <xdr:rowOff>23050</xdr:rowOff>
    </xdr:to>
    <xdr:pic>
      <xdr:nvPicPr>
        <xdr:cNvPr id="17" name="Imagem 16">
          <a:extLst>
            <a:ext uri="{FF2B5EF4-FFF2-40B4-BE49-F238E27FC236}">
              <a16:creationId xmlns:a16="http://schemas.microsoft.com/office/drawing/2014/main" id="{2EBE9362-189B-0367-E82E-7BF4118DD1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63500" y="5640350"/>
          <a:ext cx="720000" cy="720000"/>
        </a:xfrm>
        <a:prstGeom prst="rect">
          <a:avLst/>
        </a:prstGeom>
      </xdr:spPr>
    </xdr:pic>
    <xdr:clientData/>
  </xdr:twoCellAnchor>
  <xdr:twoCellAnchor editAs="oneCell">
    <xdr:from>
      <xdr:col>1</xdr:col>
      <xdr:colOff>157900</xdr:colOff>
      <xdr:row>18</xdr:row>
      <xdr:rowOff>240450</xdr:rowOff>
    </xdr:from>
    <xdr:to>
      <xdr:col>1</xdr:col>
      <xdr:colOff>877900</xdr:colOff>
      <xdr:row>19</xdr:row>
      <xdr:rowOff>300050</xdr:rowOff>
    </xdr:to>
    <xdr:pic>
      <xdr:nvPicPr>
        <xdr:cNvPr id="19" name="Imagem 18">
          <a:extLst>
            <a:ext uri="{FF2B5EF4-FFF2-40B4-BE49-F238E27FC236}">
              <a16:creationId xmlns:a16="http://schemas.microsoft.com/office/drawing/2014/main" id="{B5BDF2CB-CAA0-D1BD-A5CC-0688F059EDD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80150" y="8895500"/>
          <a:ext cx="720000" cy="720000"/>
        </a:xfrm>
        <a:prstGeom prst="rect">
          <a:avLst/>
        </a:prstGeom>
      </xdr:spPr>
    </xdr:pic>
    <xdr:clientData/>
  </xdr:twoCellAnchor>
  <xdr:twoCellAnchor editAs="oneCell">
    <xdr:from>
      <xdr:col>1</xdr:col>
      <xdr:colOff>161850</xdr:colOff>
      <xdr:row>20</xdr:row>
      <xdr:rowOff>257100</xdr:rowOff>
    </xdr:from>
    <xdr:to>
      <xdr:col>1</xdr:col>
      <xdr:colOff>881850</xdr:colOff>
      <xdr:row>21</xdr:row>
      <xdr:rowOff>316700</xdr:rowOff>
    </xdr:to>
    <xdr:pic>
      <xdr:nvPicPr>
        <xdr:cNvPr id="21" name="Imagem 20">
          <a:extLst>
            <a:ext uri="{FF2B5EF4-FFF2-40B4-BE49-F238E27FC236}">
              <a16:creationId xmlns:a16="http://schemas.microsoft.com/office/drawing/2014/main" id="{65D285B7-FC63-3E4D-C0F9-866EED3B98F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84100" y="10734600"/>
          <a:ext cx="720000" cy="720000"/>
        </a:xfrm>
        <a:prstGeom prst="rect">
          <a:avLst/>
        </a:prstGeom>
      </xdr:spPr>
    </xdr:pic>
    <xdr:clientData/>
  </xdr:twoCellAnchor>
  <xdr:twoCellAnchor editAs="oneCell">
    <xdr:from>
      <xdr:col>1</xdr:col>
      <xdr:colOff>165800</xdr:colOff>
      <xdr:row>23</xdr:row>
      <xdr:rowOff>273750</xdr:rowOff>
    </xdr:from>
    <xdr:to>
      <xdr:col>1</xdr:col>
      <xdr:colOff>885800</xdr:colOff>
      <xdr:row>25</xdr:row>
      <xdr:rowOff>333350</xdr:rowOff>
    </xdr:to>
    <xdr:pic>
      <xdr:nvPicPr>
        <xdr:cNvPr id="23" name="Imagem 22">
          <a:extLst>
            <a:ext uri="{FF2B5EF4-FFF2-40B4-BE49-F238E27FC236}">
              <a16:creationId xmlns:a16="http://schemas.microsoft.com/office/drawing/2014/main" id="{A4BF6685-AA01-8612-2B75-282A37CE7FB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88050" y="12408600"/>
          <a:ext cx="720000" cy="72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6350</xdr:colOff>
      <xdr:row>1</xdr:row>
      <xdr:rowOff>6350</xdr:rowOff>
    </xdr:from>
    <xdr:to>
      <xdr:col>2</xdr:col>
      <xdr:colOff>849041</xdr:colOff>
      <xdr:row>4</xdr:row>
      <xdr:rowOff>20901</xdr:rowOff>
    </xdr:to>
    <xdr:pic>
      <xdr:nvPicPr>
        <xdr:cNvPr id="2" name="Imagem 1">
          <a:extLst>
            <a:ext uri="{FF2B5EF4-FFF2-40B4-BE49-F238E27FC236}">
              <a16:creationId xmlns:a16="http://schemas.microsoft.com/office/drawing/2014/main" id="{52821DCE-3355-413B-B3F3-21EF1E1B7F52}"/>
            </a:ext>
          </a:extLst>
        </xdr:cNvPr>
        <xdr:cNvPicPr>
          <a:picLocks noChangeAspect="1"/>
        </xdr:cNvPicPr>
      </xdr:nvPicPr>
      <xdr:blipFill rotWithShape="1">
        <a:blip xmlns:r="http://schemas.openxmlformats.org/officeDocument/2006/relationships" r:embed="rId1"/>
        <a:srcRect l="4283" t="14493" r="3742" b="9033"/>
        <a:stretch/>
      </xdr:blipFill>
      <xdr:spPr>
        <a:xfrm>
          <a:off x="228600" y="165100"/>
          <a:ext cx="2179366" cy="560651"/>
        </a:xfrm>
        <a:prstGeom prst="rect">
          <a:avLst/>
        </a:prstGeom>
      </xdr:spPr>
    </xdr:pic>
    <xdr:clientData/>
  </xdr:twoCellAnchor>
  <xdr:twoCellAnchor>
    <xdr:from>
      <xdr:col>7</xdr:col>
      <xdr:colOff>2793401</xdr:colOff>
      <xdr:row>1</xdr:row>
      <xdr:rowOff>129863</xdr:rowOff>
    </xdr:from>
    <xdr:to>
      <xdr:col>7</xdr:col>
      <xdr:colOff>3389474</xdr:colOff>
      <xdr:row>3</xdr:row>
      <xdr:rowOff>40363</xdr:rowOff>
    </xdr:to>
    <xdr:sp macro="" textlink="">
      <xdr:nvSpPr>
        <xdr:cNvPr id="3" name="Retângulo Arredondado 3">
          <a:hlinkClick xmlns:r="http://schemas.openxmlformats.org/officeDocument/2006/relationships" r:id="rId2"/>
          <a:extLst>
            <a:ext uri="{FF2B5EF4-FFF2-40B4-BE49-F238E27FC236}">
              <a16:creationId xmlns:a16="http://schemas.microsoft.com/office/drawing/2014/main" id="{08F97097-608B-4CC1-92EF-D90A02D51491}"/>
            </a:ext>
          </a:extLst>
        </xdr:cNvPr>
        <xdr:cNvSpPr/>
      </xdr:nvSpPr>
      <xdr:spPr>
        <a:xfrm>
          <a:off x="13214457" y="292141"/>
          <a:ext cx="596073" cy="298555"/>
        </a:xfrm>
        <a:prstGeom prst="roundRect">
          <a:avLst/>
        </a:prstGeom>
        <a:solidFill>
          <a:srgbClr val="CC092F"/>
        </a:solidFill>
        <a:ln w="28575">
          <a:noFill/>
        </a:ln>
        <a:effectLst>
          <a:outerShdw blurRad="50800" dist="38100" dir="5400000" algn="t" rotWithShape="0">
            <a:prstClr val="black">
              <a:alpha val="2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chemeClr val="bg1"/>
              </a:solidFill>
              <a:latin typeface="Bradesco Sans" panose="00000500000000000000" pitchFamily="2" charset="0"/>
            </a:rPr>
            <a:t>Back</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mz-cw-fs-066\D8394_1\Compartilhado_Secoes\Sustentabilidade\Comunicacao\Relatorios\00_Relatorio_Integrado\2023\04_asseguracao\05_evidencias_ESG\01_Subidos-no-OneDrive\Patrimonio_RI-2023.xlsx" TargetMode="External"/><Relationship Id="rId1" Type="http://schemas.openxmlformats.org/officeDocument/2006/relationships/externalLinkPath" Target="/Compartilhado_Secoes/Sustentabilidade/Comunicacao/Relatorios/00_Relatorio_Integrado/2023/04_asseguracao/05_evidencias_ESG/01_Subidos-no-OneDrive/Patrimonio_RI-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01-1_Materiais"/>
      <sheetName val="302-1_Energia"/>
      <sheetName val="302-2_Energia-foraOrg"/>
      <sheetName val="302-1&amp;2_Memoria_Calculo"/>
      <sheetName val="302-3 e 305_dados"/>
      <sheetName val="302-3_IntensidadeEnergetica"/>
      <sheetName val="302-4_ReducaoConsumoEnergia"/>
      <sheetName val="303_Agua"/>
      <sheetName val="GEE_DADOS"/>
      <sheetName val="305-1_Escopo1"/>
      <sheetName val="305-2_Escopo2"/>
      <sheetName val="305-3_Escopo3"/>
      <sheetName val="305-3_Escopo3 (final)"/>
      <sheetName val="305-4_IntensidadeEmissoes"/>
      <sheetName val="305-5_ReducoesEmissoes"/>
      <sheetName val="306-1 e 306-2_GestaoResiduos"/>
      <sheetName val="306-3 4 e 5_Residuos"/>
      <sheetName val="Metas"/>
    </sheetNames>
    <sheetDataSet>
      <sheetData sheetId="0"/>
      <sheetData sheetId="1"/>
      <sheetData sheetId="2"/>
      <sheetData sheetId="3"/>
      <sheetData sheetId="4"/>
      <sheetData sheetId="5"/>
      <sheetData sheetId="6"/>
      <sheetData sheetId="7"/>
      <sheetData sheetId="8">
        <row r="29">
          <cell r="M29">
            <v>58109.89</v>
          </cell>
        </row>
        <row r="32">
          <cell r="M32">
            <v>167.88</v>
          </cell>
        </row>
      </sheetData>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ersonalizada 1">
      <a:majorFont>
        <a:latin typeface="Bradesco Sans"/>
        <a:ea typeface=""/>
        <a:cs typeface=""/>
      </a:majorFont>
      <a:minorFont>
        <a:latin typeface="Bradesc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E4C7E-EDB4-4169-A342-5D92241F4E16}">
  <sheetPr>
    <tabColor theme="0"/>
  </sheetPr>
  <dimension ref="A1:R52"/>
  <sheetViews>
    <sheetView showGridLines="0" zoomScale="81" zoomScaleNormal="81" workbookViewId="0"/>
  </sheetViews>
  <sheetFormatPr defaultColWidth="0" defaultRowHeight="13" customHeight="1" zeroHeight="1"/>
  <cols>
    <col min="1" max="18" width="9.23046875" customWidth="1"/>
    <col min="19" max="16384" width="9.23046875" hidden="1"/>
  </cols>
  <sheetData>
    <row r="1" spans="1:18" s="271" customFormat="1">
      <c r="A1"/>
      <c r="B1"/>
      <c r="C1"/>
      <c r="D1"/>
      <c r="E1"/>
      <c r="F1"/>
      <c r="G1"/>
      <c r="H1"/>
      <c r="I1"/>
      <c r="J1"/>
      <c r="K1"/>
      <c r="L1"/>
      <c r="M1"/>
      <c r="N1"/>
      <c r="O1"/>
      <c r="P1"/>
      <c r="Q1"/>
      <c r="R1"/>
    </row>
    <row r="2" spans="1:18" s="271" customFormat="1">
      <c r="A2"/>
      <c r="B2"/>
      <c r="C2"/>
      <c r="D2"/>
      <c r="E2"/>
      <c r="F2"/>
      <c r="G2"/>
      <c r="H2"/>
      <c r="I2"/>
      <c r="J2"/>
      <c r="K2"/>
      <c r="L2"/>
      <c r="M2"/>
      <c r="N2"/>
      <c r="O2"/>
      <c r="P2"/>
      <c r="Q2"/>
      <c r="R2"/>
    </row>
    <row r="3" spans="1:18" s="271" customFormat="1">
      <c r="A3"/>
      <c r="B3"/>
      <c r="C3"/>
      <c r="D3"/>
      <c r="E3"/>
      <c r="F3"/>
      <c r="G3"/>
      <c r="H3"/>
      <c r="I3"/>
      <c r="J3"/>
      <c r="K3"/>
      <c r="L3"/>
      <c r="M3"/>
      <c r="N3"/>
      <c r="O3"/>
      <c r="P3"/>
      <c r="Q3"/>
      <c r="R3"/>
    </row>
    <row r="4" spans="1:18" s="271" customFormat="1">
      <c r="A4"/>
      <c r="B4"/>
      <c r="C4"/>
      <c r="D4"/>
      <c r="E4"/>
      <c r="F4"/>
      <c r="G4"/>
      <c r="H4"/>
      <c r="I4"/>
      <c r="J4"/>
      <c r="K4"/>
      <c r="L4"/>
      <c r="M4"/>
      <c r="N4"/>
      <c r="O4"/>
      <c r="P4"/>
      <c r="Q4"/>
      <c r="R4"/>
    </row>
    <row r="5" spans="1:18" s="271" customFormat="1">
      <c r="A5"/>
      <c r="B5"/>
      <c r="C5"/>
      <c r="D5"/>
      <c r="E5"/>
      <c r="F5"/>
      <c r="G5"/>
      <c r="H5"/>
      <c r="I5"/>
      <c r="J5"/>
      <c r="K5"/>
      <c r="L5"/>
      <c r="M5"/>
      <c r="N5"/>
      <c r="O5"/>
      <c r="P5"/>
      <c r="Q5"/>
      <c r="R5"/>
    </row>
    <row r="6" spans="1:18" s="271" customFormat="1">
      <c r="A6"/>
      <c r="B6"/>
      <c r="C6"/>
      <c r="D6"/>
      <c r="E6"/>
      <c r="F6"/>
      <c r="G6"/>
      <c r="H6"/>
      <c r="I6"/>
      <c r="J6"/>
      <c r="K6"/>
      <c r="L6"/>
      <c r="M6"/>
      <c r="N6"/>
      <c r="O6"/>
      <c r="P6"/>
      <c r="Q6"/>
      <c r="R6"/>
    </row>
    <row r="7" spans="1:18"/>
    <row r="8" spans="1:18"/>
    <row r="9" spans="1:18"/>
    <row r="10" spans="1:18"/>
    <row r="11" spans="1:18"/>
    <row r="12" spans="1:18"/>
    <row r="13" spans="1:18"/>
    <row r="14" spans="1:18"/>
    <row r="15" spans="1:18"/>
    <row r="16" spans="1:18"/>
    <row r="17"/>
    <row r="18"/>
    <row r="19"/>
    <row r="20"/>
    <row r="21"/>
    <row r="22"/>
    <row r="23"/>
    <row r="24"/>
    <row r="25"/>
    <row r="26"/>
    <row r="27"/>
    <row r="28"/>
    <row r="29"/>
    <row r="30" s="278" customFormat="1"/>
    <row r="31" s="278" customFormat="1"/>
    <row r="32" s="278" customFormat="1"/>
    <row r="33"/>
    <row r="34"/>
    <row r="35"/>
    <row r="36"/>
    <row r="37"/>
    <row r="38"/>
    <row r="39"/>
    <row r="40"/>
    <row r="41"/>
    <row r="42"/>
    <row r="43"/>
    <row r="44" ht="9" customHeight="1"/>
    <row r="45" hidden="1"/>
    <row r="46" ht="13" customHeight="1"/>
    <row r="47" ht="13" customHeight="1"/>
    <row r="48" ht="13" customHeight="1"/>
    <row r="49" spans="1:18" ht="13" customHeight="1"/>
    <row r="50" spans="1:18" ht="13" customHeight="1"/>
    <row r="51" spans="1:18" ht="52.5" customHeight="1">
      <c r="A51" s="444" t="s">
        <v>100</v>
      </c>
      <c r="B51" s="445"/>
      <c r="C51" s="445"/>
      <c r="D51" s="445"/>
      <c r="E51" s="445"/>
      <c r="F51" s="445"/>
      <c r="G51" s="445"/>
      <c r="H51" s="445"/>
      <c r="I51" s="445"/>
      <c r="J51" s="445"/>
      <c r="K51" s="445"/>
      <c r="L51" s="445"/>
      <c r="M51" s="445"/>
      <c r="N51" s="445"/>
      <c r="O51" s="445"/>
      <c r="P51" s="445"/>
      <c r="Q51" s="445"/>
      <c r="R51" s="445"/>
    </row>
    <row r="52" spans="1:18" ht="13" customHeight="1"/>
  </sheetData>
  <sheetProtection selectLockedCells="1" selectUnlockedCells="1"/>
  <mergeCells count="1">
    <mergeCell ref="A51:R51"/>
  </mergeCells>
  <printOptions horizontalCentered="1"/>
  <pageMargins left="0.23622047244094491" right="0.23622047244094491" top="0.35433070866141736" bottom="0.35433070866141736" header="0.31496062992125984" footer="0.31496062992125984"/>
  <pageSetup paperSize="9"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A0000"/>
  </sheetPr>
  <dimension ref="A6:O250"/>
  <sheetViews>
    <sheetView showGridLines="0" topLeftCell="E1" zoomScaleNormal="100" workbookViewId="0">
      <pane ySplit="7" topLeftCell="A33" activePane="bottomLeft" state="frozen"/>
      <selection pane="bottomLeft" activeCell="M35" sqref="M35:M40"/>
    </sheetView>
  </sheetViews>
  <sheetFormatPr defaultColWidth="8" defaultRowHeight="13"/>
  <cols>
    <col min="1" max="1" width="2.69140625" style="16" customWidth="1"/>
    <col min="2" max="2" width="14.23046875" style="18" customWidth="1"/>
    <col min="3" max="4" width="19.3828125" style="18" customWidth="1"/>
    <col min="5" max="5" width="52.3046875" style="272" customWidth="1"/>
    <col min="6" max="6" width="12.53515625" style="5" customWidth="1"/>
    <col min="7" max="9" width="11.69140625" style="5" customWidth="1"/>
    <col min="10" max="12" width="11.69140625" style="14" customWidth="1"/>
    <col min="13" max="13" width="14.53515625" style="14" customWidth="1"/>
    <col min="14" max="14" width="28.921875" style="14" customWidth="1"/>
    <col min="15" max="15" width="2.69140625" style="260" customWidth="1"/>
    <col min="16" max="16384" width="8" style="16"/>
  </cols>
  <sheetData>
    <row r="6" spans="1:15" ht="13.5" thickBot="1">
      <c r="N6" s="17"/>
      <c r="O6" s="255"/>
    </row>
    <row r="7" spans="1:15" s="15" customFormat="1" ht="21.65" customHeight="1" thickBot="1">
      <c r="B7" s="21" t="s">
        <v>101</v>
      </c>
      <c r="C7" s="22" t="s">
        <v>102</v>
      </c>
      <c r="D7" s="459" t="s">
        <v>103</v>
      </c>
      <c r="E7" s="459"/>
      <c r="F7" s="23" t="s">
        <v>104</v>
      </c>
      <c r="G7" s="23">
        <v>2019</v>
      </c>
      <c r="H7" s="23">
        <v>2020</v>
      </c>
      <c r="I7" s="23">
        <v>2021</v>
      </c>
      <c r="J7" s="23">
        <v>2022</v>
      </c>
      <c r="K7" s="24">
        <v>2023</v>
      </c>
      <c r="L7" s="24">
        <v>2024</v>
      </c>
      <c r="M7" s="25" t="s">
        <v>105</v>
      </c>
      <c r="N7" s="324" t="s">
        <v>207</v>
      </c>
      <c r="O7" s="256"/>
    </row>
    <row r="8" spans="1:15" s="435" customFormat="1" ht="20" customHeight="1">
      <c r="A8" s="434"/>
      <c r="B8" s="446" t="s">
        <v>106</v>
      </c>
      <c r="C8" s="460" t="s">
        <v>111</v>
      </c>
      <c r="D8" s="460" t="s">
        <v>112</v>
      </c>
      <c r="E8" s="273" t="s">
        <v>120</v>
      </c>
      <c r="F8" s="41" t="s">
        <v>44</v>
      </c>
      <c r="G8" s="42">
        <v>765.97</v>
      </c>
      <c r="H8" s="42">
        <v>438.33</v>
      </c>
      <c r="I8" s="42">
        <v>336.45</v>
      </c>
      <c r="J8" s="42">
        <v>546.75</v>
      </c>
      <c r="K8" s="42">
        <v>535.00200000000007</v>
      </c>
      <c r="L8" s="42">
        <v>644</v>
      </c>
      <c r="M8" s="448" t="s">
        <v>26</v>
      </c>
      <c r="N8" s="480" t="s">
        <v>195</v>
      </c>
      <c r="O8" s="257"/>
    </row>
    <row r="9" spans="1:15" s="435" customFormat="1" ht="20" customHeight="1">
      <c r="A9" s="434"/>
      <c r="B9" s="446"/>
      <c r="C9" s="460"/>
      <c r="D9" s="461"/>
      <c r="E9" s="274" t="s">
        <v>121</v>
      </c>
      <c r="F9" s="43" t="s">
        <v>44</v>
      </c>
      <c r="G9" s="44">
        <v>973.4</v>
      </c>
      <c r="H9" s="44">
        <v>703.44</v>
      </c>
      <c r="I9" s="44">
        <v>791.17</v>
      </c>
      <c r="J9" s="44">
        <v>1692.73</v>
      </c>
      <c r="K9" s="44">
        <v>1595.1840000000002</v>
      </c>
      <c r="L9" s="44">
        <v>1591</v>
      </c>
      <c r="M9" s="448"/>
      <c r="N9" s="480"/>
      <c r="O9" s="257"/>
    </row>
    <row r="10" spans="1:15" s="435" customFormat="1" ht="20" customHeight="1">
      <c r="A10" s="434"/>
      <c r="B10" s="446"/>
      <c r="C10" s="460"/>
      <c r="D10" s="461"/>
      <c r="E10" s="275" t="s">
        <v>122</v>
      </c>
      <c r="F10" s="45" t="s">
        <v>44</v>
      </c>
      <c r="G10" s="46">
        <v>8594.39</v>
      </c>
      <c r="H10" s="46">
        <v>12493.09</v>
      </c>
      <c r="I10" s="46">
        <v>13069.84</v>
      </c>
      <c r="J10" s="46">
        <v>11986.58</v>
      </c>
      <c r="K10" s="46">
        <v>14409.841646000001</v>
      </c>
      <c r="L10" s="46">
        <v>17396</v>
      </c>
      <c r="M10" s="448"/>
      <c r="N10" s="480"/>
      <c r="O10" s="257"/>
    </row>
    <row r="11" spans="1:15" s="435" customFormat="1" ht="20" customHeight="1">
      <c r="A11" s="434"/>
      <c r="B11" s="446"/>
      <c r="C11" s="460"/>
      <c r="D11" s="461"/>
      <c r="E11" s="123" t="s">
        <v>123</v>
      </c>
      <c r="F11" s="47" t="s">
        <v>44</v>
      </c>
      <c r="G11" s="48">
        <f t="shared" ref="G11:K11" si="0">SUM(G8:G10)</f>
        <v>10333.759999999998</v>
      </c>
      <c r="H11" s="48">
        <f t="shared" si="0"/>
        <v>13634.86</v>
      </c>
      <c r="I11" s="48">
        <f t="shared" si="0"/>
        <v>14197.46</v>
      </c>
      <c r="J11" s="48">
        <f t="shared" si="0"/>
        <v>14226.06</v>
      </c>
      <c r="K11" s="48">
        <f t="shared" si="0"/>
        <v>16540.027646000002</v>
      </c>
      <c r="L11" s="48">
        <f>SUM(L8:L10)</f>
        <v>19631</v>
      </c>
      <c r="M11" s="448"/>
      <c r="N11" s="480"/>
      <c r="O11" s="257"/>
    </row>
    <row r="12" spans="1:15" s="435" customFormat="1" ht="20" customHeight="1">
      <c r="A12" s="434"/>
      <c r="B12" s="446"/>
      <c r="C12" s="460"/>
      <c r="D12" s="461"/>
      <c r="E12" s="285" t="s">
        <v>120</v>
      </c>
      <c r="F12" s="49" t="s">
        <v>44</v>
      </c>
      <c r="G12" s="50">
        <v>79.89</v>
      </c>
      <c r="H12" s="50">
        <v>49.93</v>
      </c>
      <c r="I12" s="50">
        <v>39.22</v>
      </c>
      <c r="J12" s="50">
        <v>56.34</v>
      </c>
      <c r="K12" s="50">
        <v>64.465999999999994</v>
      </c>
      <c r="L12" s="50">
        <v>95</v>
      </c>
      <c r="M12" s="448"/>
      <c r="N12" s="480"/>
      <c r="O12" s="257"/>
    </row>
    <row r="13" spans="1:15" s="435" customFormat="1" ht="20" customHeight="1">
      <c r="A13" s="434"/>
      <c r="B13" s="446"/>
      <c r="C13" s="460"/>
      <c r="D13" s="461"/>
      <c r="E13" s="284" t="s">
        <v>121</v>
      </c>
      <c r="F13" s="51" t="s">
        <v>44</v>
      </c>
      <c r="G13" s="52">
        <v>268.32</v>
      </c>
      <c r="H13" s="52">
        <v>146.88999999999999</v>
      </c>
      <c r="I13" s="52">
        <v>143.82</v>
      </c>
      <c r="J13" s="52">
        <v>194.4</v>
      </c>
      <c r="K13" s="52">
        <v>220.99799999999999</v>
      </c>
      <c r="L13" s="52">
        <v>482.13</v>
      </c>
      <c r="M13" s="448"/>
      <c r="N13" s="480"/>
      <c r="O13" s="257"/>
    </row>
    <row r="14" spans="1:15" s="435" customFormat="1" ht="20" customHeight="1" thickBot="1">
      <c r="A14" s="434"/>
      <c r="B14" s="446"/>
      <c r="C14" s="460"/>
      <c r="D14" s="463"/>
      <c r="E14" s="74" t="s">
        <v>124</v>
      </c>
      <c r="F14" s="53" t="s">
        <v>44</v>
      </c>
      <c r="G14" s="54">
        <f t="shared" ref="G14:L14" si="1">SUM(G12:G13)</f>
        <v>348.21</v>
      </c>
      <c r="H14" s="54">
        <f t="shared" si="1"/>
        <v>196.82</v>
      </c>
      <c r="I14" s="54">
        <f t="shared" si="1"/>
        <v>183.04</v>
      </c>
      <c r="J14" s="54">
        <f t="shared" si="1"/>
        <v>250.74</v>
      </c>
      <c r="K14" s="54">
        <f t="shared" si="1"/>
        <v>285.464</v>
      </c>
      <c r="L14" s="54">
        <f t="shared" si="1"/>
        <v>577.13</v>
      </c>
      <c r="M14" s="449"/>
      <c r="N14" s="487"/>
      <c r="O14" s="257"/>
    </row>
    <row r="15" spans="1:15" s="435" customFormat="1" ht="20" customHeight="1">
      <c r="A15" s="434"/>
      <c r="B15" s="446"/>
      <c r="C15" s="461"/>
      <c r="D15" s="467" t="s">
        <v>113</v>
      </c>
      <c r="E15" s="282" t="s">
        <v>125</v>
      </c>
      <c r="F15" s="56" t="s">
        <v>44</v>
      </c>
      <c r="G15" s="57">
        <v>38641.730000000003</v>
      </c>
      <c r="H15" s="57">
        <v>28031.86</v>
      </c>
      <c r="I15" s="57">
        <v>49637.32</v>
      </c>
      <c r="J15" s="57">
        <v>16222.74</v>
      </c>
      <c r="K15" s="57">
        <v>13932.75</v>
      </c>
      <c r="L15" s="57">
        <v>19354</v>
      </c>
      <c r="M15" s="450" t="s">
        <v>27</v>
      </c>
      <c r="N15" s="479" t="s">
        <v>196</v>
      </c>
      <c r="O15" s="257"/>
    </row>
    <row r="16" spans="1:15" s="435" customFormat="1" ht="20" customHeight="1" thickBot="1">
      <c r="A16" s="434"/>
      <c r="B16" s="446"/>
      <c r="C16" s="461"/>
      <c r="D16" s="463"/>
      <c r="E16" s="286" t="s">
        <v>126</v>
      </c>
      <c r="F16" s="59" t="s">
        <v>44</v>
      </c>
      <c r="G16" s="60">
        <v>38346.97</v>
      </c>
      <c r="H16" s="60">
        <v>141.80000000000001</v>
      </c>
      <c r="I16" s="60">
        <v>23.3</v>
      </c>
      <c r="J16" s="60">
        <v>0</v>
      </c>
      <c r="K16" s="60">
        <v>0</v>
      </c>
      <c r="L16" s="60">
        <v>0</v>
      </c>
      <c r="M16" s="449"/>
      <c r="N16" s="487"/>
      <c r="O16" s="257"/>
    </row>
    <row r="17" spans="1:15" s="435" customFormat="1" ht="20" customHeight="1">
      <c r="A17" s="434"/>
      <c r="B17" s="446"/>
      <c r="C17" s="461"/>
      <c r="D17" s="467" t="s">
        <v>114</v>
      </c>
      <c r="E17" s="282" t="s">
        <v>127</v>
      </c>
      <c r="F17" s="56" t="s">
        <v>44</v>
      </c>
      <c r="G17" s="57">
        <v>63088.79</v>
      </c>
      <c r="H17" s="57">
        <v>60385.24</v>
      </c>
      <c r="I17" s="57">
        <v>53410.2</v>
      </c>
      <c r="J17" s="57">
        <v>86119.26</v>
      </c>
      <c r="K17" s="57">
        <v>48022.07</v>
      </c>
      <c r="L17" s="57">
        <v>45873</v>
      </c>
      <c r="M17" s="450" t="s">
        <v>28</v>
      </c>
      <c r="N17" s="479" t="s">
        <v>195</v>
      </c>
      <c r="O17" s="257"/>
    </row>
    <row r="18" spans="1:15" s="435" customFormat="1" ht="20" customHeight="1">
      <c r="A18" s="434"/>
      <c r="B18" s="446"/>
      <c r="C18" s="461"/>
      <c r="D18" s="461"/>
      <c r="E18" s="283" t="s">
        <v>128</v>
      </c>
      <c r="F18" s="43" t="s">
        <v>44</v>
      </c>
      <c r="G18" s="62">
        <v>5234.0200000000004</v>
      </c>
      <c r="H18" s="62">
        <v>4126.51</v>
      </c>
      <c r="I18" s="62">
        <v>3721.83</v>
      </c>
      <c r="J18" s="62">
        <v>4923.38</v>
      </c>
      <c r="K18" s="62">
        <v>4532.26</v>
      </c>
      <c r="L18" s="62">
        <v>4279</v>
      </c>
      <c r="M18" s="448"/>
      <c r="N18" s="480"/>
      <c r="O18" s="257"/>
    </row>
    <row r="19" spans="1:15" s="435" customFormat="1" ht="20" customHeight="1">
      <c r="A19" s="434"/>
      <c r="B19" s="446"/>
      <c r="C19" s="461"/>
      <c r="D19" s="461"/>
      <c r="E19" s="283" t="s">
        <v>129</v>
      </c>
      <c r="F19" s="43" t="s">
        <v>44</v>
      </c>
      <c r="G19" s="62">
        <v>21330.55</v>
      </c>
      <c r="H19" s="62">
        <v>5218.79</v>
      </c>
      <c r="I19" s="62">
        <v>2620.0300000000002</v>
      </c>
      <c r="J19" s="62">
        <v>6097.5</v>
      </c>
      <c r="K19" s="62">
        <v>11953.01</v>
      </c>
      <c r="L19" s="62">
        <v>14115</v>
      </c>
      <c r="M19" s="448"/>
      <c r="N19" s="480"/>
      <c r="O19" s="257"/>
    </row>
    <row r="20" spans="1:15" s="435" customFormat="1" ht="20" customHeight="1">
      <c r="A20" s="434"/>
      <c r="B20" s="446"/>
      <c r="C20" s="461"/>
      <c r="D20" s="461"/>
      <c r="E20" s="284" t="s">
        <v>130</v>
      </c>
      <c r="F20" s="45" t="s">
        <v>44</v>
      </c>
      <c r="G20" s="52">
        <v>99504.6</v>
      </c>
      <c r="H20" s="52">
        <v>59412.19</v>
      </c>
      <c r="I20" s="52">
        <v>42515</v>
      </c>
      <c r="J20" s="52">
        <v>53918</v>
      </c>
      <c r="K20" s="52">
        <f>[1]GEE_DADOS!$M$29+[1]GEE_DADOS!$M$32</f>
        <v>58277.77</v>
      </c>
      <c r="L20" s="52">
        <v>55110</v>
      </c>
      <c r="M20" s="448"/>
      <c r="N20" s="480"/>
      <c r="O20" s="257"/>
    </row>
    <row r="21" spans="1:15" s="435" customFormat="1" ht="20" customHeight="1">
      <c r="A21" s="434"/>
      <c r="B21" s="446"/>
      <c r="C21" s="461"/>
      <c r="D21" s="461"/>
      <c r="E21" s="123" t="s">
        <v>123</v>
      </c>
      <c r="F21" s="47" t="s">
        <v>44</v>
      </c>
      <c r="G21" s="48">
        <f t="shared" ref="G21:L21" si="2">SUM(G17:G20)</f>
        <v>189157.96000000002</v>
      </c>
      <c r="H21" s="48">
        <f t="shared" si="2"/>
        <v>129142.73</v>
      </c>
      <c r="I21" s="48">
        <f t="shared" si="2"/>
        <v>102267.06</v>
      </c>
      <c r="J21" s="48">
        <f t="shared" si="2"/>
        <v>151058.14000000001</v>
      </c>
      <c r="K21" s="48">
        <f t="shared" si="2"/>
        <v>122785.11</v>
      </c>
      <c r="L21" s="48">
        <f t="shared" si="2"/>
        <v>119377</v>
      </c>
      <c r="M21" s="448"/>
      <c r="N21" s="480"/>
      <c r="O21" s="257"/>
    </row>
    <row r="22" spans="1:15" s="435" customFormat="1" ht="20" customHeight="1">
      <c r="A22" s="434"/>
      <c r="B22" s="446"/>
      <c r="C22" s="461"/>
      <c r="D22" s="461"/>
      <c r="E22" s="285" t="s">
        <v>131</v>
      </c>
      <c r="F22" s="49" t="s">
        <v>44</v>
      </c>
      <c r="G22" s="50">
        <v>7988.93</v>
      </c>
      <c r="H22" s="50">
        <v>8672.4599999999991</v>
      </c>
      <c r="I22" s="50">
        <v>8163.97</v>
      </c>
      <c r="J22" s="50">
        <v>10410.08</v>
      </c>
      <c r="K22" s="50">
        <v>8561.3574767955924</v>
      </c>
      <c r="L22" s="50">
        <v>8360.42</v>
      </c>
      <c r="M22" s="448"/>
      <c r="N22" s="480"/>
      <c r="O22" s="257"/>
    </row>
    <row r="23" spans="1:15" s="435" customFormat="1" ht="20" customHeight="1">
      <c r="A23" s="434"/>
      <c r="B23" s="446"/>
      <c r="C23" s="461"/>
      <c r="D23" s="461"/>
      <c r="E23" s="283" t="s">
        <v>128</v>
      </c>
      <c r="F23" s="64" t="s">
        <v>44</v>
      </c>
      <c r="G23" s="62" t="s">
        <v>54</v>
      </c>
      <c r="H23" s="62" t="s">
        <v>54</v>
      </c>
      <c r="I23" s="62" t="s">
        <v>54</v>
      </c>
      <c r="J23" s="62">
        <v>579.58000000000004</v>
      </c>
      <c r="K23" s="62">
        <v>45.641985274827917</v>
      </c>
      <c r="L23" s="62">
        <v>43.09</v>
      </c>
      <c r="M23" s="448"/>
      <c r="N23" s="480"/>
      <c r="O23" s="257"/>
    </row>
    <row r="24" spans="1:15" s="435" customFormat="1" ht="20" customHeight="1">
      <c r="A24" s="434"/>
      <c r="B24" s="446"/>
      <c r="C24" s="461"/>
      <c r="D24" s="461"/>
      <c r="E24" s="283" t="s">
        <v>129</v>
      </c>
      <c r="F24" s="64" t="s">
        <v>44</v>
      </c>
      <c r="G24" s="62">
        <v>3065.69</v>
      </c>
      <c r="H24" s="62">
        <v>1132.22</v>
      </c>
      <c r="I24" s="62">
        <v>1424.27</v>
      </c>
      <c r="J24" s="62">
        <v>1883.75</v>
      </c>
      <c r="K24" s="62">
        <v>2693.3240000000001</v>
      </c>
      <c r="L24" s="62">
        <v>3676.81</v>
      </c>
      <c r="M24" s="448"/>
      <c r="N24" s="480"/>
      <c r="O24" s="257"/>
    </row>
    <row r="25" spans="1:15" s="435" customFormat="1" ht="20" customHeight="1">
      <c r="A25" s="434"/>
      <c r="B25" s="446"/>
      <c r="C25" s="461"/>
      <c r="D25" s="461"/>
      <c r="E25" s="284" t="s">
        <v>130</v>
      </c>
      <c r="F25" s="51" t="s">
        <v>44</v>
      </c>
      <c r="G25" s="52">
        <v>22623.14</v>
      </c>
      <c r="H25" s="52">
        <v>13692.12</v>
      </c>
      <c r="I25" s="52">
        <v>6751.38</v>
      </c>
      <c r="J25" s="52">
        <v>11106.05</v>
      </c>
      <c r="K25" s="52">
        <v>12525.625177530454</v>
      </c>
      <c r="L25" s="52">
        <v>12299.33</v>
      </c>
      <c r="M25" s="448"/>
      <c r="N25" s="480"/>
      <c r="O25" s="257"/>
    </row>
    <row r="26" spans="1:15" s="435" customFormat="1" ht="20" customHeight="1" thickBot="1">
      <c r="A26" s="434"/>
      <c r="B26" s="446"/>
      <c r="C26" s="461"/>
      <c r="D26" s="463"/>
      <c r="E26" s="74" t="s">
        <v>124</v>
      </c>
      <c r="F26" s="53" t="s">
        <v>44</v>
      </c>
      <c r="G26" s="54">
        <f t="shared" ref="G26:L26" si="3">SUM(G22:G25)</f>
        <v>33677.760000000002</v>
      </c>
      <c r="H26" s="54">
        <f t="shared" si="3"/>
        <v>23496.799999999999</v>
      </c>
      <c r="I26" s="54">
        <f t="shared" si="3"/>
        <v>16339.619999999999</v>
      </c>
      <c r="J26" s="54">
        <f t="shared" si="3"/>
        <v>23979.46</v>
      </c>
      <c r="K26" s="54">
        <f t="shared" si="3"/>
        <v>23825.948639600872</v>
      </c>
      <c r="L26" s="54">
        <f t="shared" si="3"/>
        <v>24379.65</v>
      </c>
      <c r="M26" s="449"/>
      <c r="N26" s="487"/>
      <c r="O26" s="257"/>
    </row>
    <row r="27" spans="1:15" s="435" customFormat="1" ht="20" customHeight="1">
      <c r="A27" s="434"/>
      <c r="B27" s="446"/>
      <c r="C27" s="461"/>
      <c r="D27" s="467" t="s">
        <v>115</v>
      </c>
      <c r="E27" s="282" t="s">
        <v>116</v>
      </c>
      <c r="F27" s="65" t="s">
        <v>71</v>
      </c>
      <c r="G27" s="250">
        <v>0.97</v>
      </c>
      <c r="H27" s="250">
        <v>0.69</v>
      </c>
      <c r="I27" s="250">
        <v>0.49</v>
      </c>
      <c r="J27" s="251">
        <v>0.51</v>
      </c>
      <c r="K27" s="251">
        <v>0.4</v>
      </c>
      <c r="L27" s="251">
        <v>0.38386146274604088</v>
      </c>
      <c r="M27" s="450" t="s">
        <v>35</v>
      </c>
      <c r="N27" s="479" t="s">
        <v>197</v>
      </c>
      <c r="O27" s="257"/>
    </row>
    <row r="28" spans="1:15" s="435" customFormat="1" ht="20" customHeight="1">
      <c r="A28" s="434"/>
      <c r="B28" s="446"/>
      <c r="C28" s="461"/>
      <c r="D28" s="461"/>
      <c r="E28" s="283" t="s">
        <v>117</v>
      </c>
      <c r="F28" s="43" t="s">
        <v>71</v>
      </c>
      <c r="G28" s="252">
        <v>10.55</v>
      </c>
      <c r="H28" s="252">
        <v>8.64</v>
      </c>
      <c r="I28" s="252">
        <v>5.31</v>
      </c>
      <c r="J28" s="253">
        <v>7.97</v>
      </c>
      <c r="K28" s="253">
        <v>9.2100000000000009</v>
      </c>
      <c r="L28" s="253">
        <v>7.2782233050403446</v>
      </c>
      <c r="M28" s="448"/>
      <c r="N28" s="480"/>
      <c r="O28" s="257"/>
    </row>
    <row r="29" spans="1:15" s="435" customFormat="1" ht="20" customHeight="1">
      <c r="A29" s="434"/>
      <c r="B29" s="446"/>
      <c r="C29" s="461"/>
      <c r="D29" s="461"/>
      <c r="E29" s="283" t="s">
        <v>118</v>
      </c>
      <c r="F29" s="43" t="s">
        <v>193</v>
      </c>
      <c r="G29" s="252">
        <v>2.4500000000000002</v>
      </c>
      <c r="H29" s="252">
        <v>1.6</v>
      </c>
      <c r="I29" s="252">
        <v>1.33</v>
      </c>
      <c r="J29" s="252">
        <v>1.87</v>
      </c>
      <c r="K29" s="252">
        <v>1.62</v>
      </c>
      <c r="L29" s="252">
        <v>1.6532833067529935</v>
      </c>
      <c r="M29" s="448"/>
      <c r="N29" s="480"/>
      <c r="O29" s="257"/>
    </row>
    <row r="30" spans="1:15" s="435" customFormat="1" ht="20" customHeight="1" thickBot="1">
      <c r="A30" s="434"/>
      <c r="B30" s="446"/>
      <c r="C30" s="461"/>
      <c r="D30" s="463"/>
      <c r="E30" s="286" t="s">
        <v>119</v>
      </c>
      <c r="F30" s="59" t="s">
        <v>72</v>
      </c>
      <c r="G30" s="254">
        <v>2.6</v>
      </c>
      <c r="H30" s="254">
        <v>1.69</v>
      </c>
      <c r="I30" s="254">
        <v>1.4</v>
      </c>
      <c r="J30" s="254">
        <v>1.94</v>
      </c>
      <c r="K30" s="254">
        <v>1.68</v>
      </c>
      <c r="L30" s="254">
        <v>1.7087628853297907</v>
      </c>
      <c r="M30" s="449"/>
      <c r="N30" s="487"/>
      <c r="O30" s="257"/>
    </row>
    <row r="31" spans="1:15" s="435" customFormat="1" ht="30" customHeight="1">
      <c r="A31" s="434"/>
      <c r="B31" s="446"/>
      <c r="C31" s="462"/>
      <c r="D31" s="468" t="s">
        <v>132</v>
      </c>
      <c r="E31" s="282" t="s">
        <v>133</v>
      </c>
      <c r="F31" s="56" t="s">
        <v>44</v>
      </c>
      <c r="G31" s="71">
        <v>3106.13</v>
      </c>
      <c r="H31" s="71">
        <v>597.6</v>
      </c>
      <c r="I31" s="71">
        <v>101.88</v>
      </c>
      <c r="J31" s="71">
        <v>1083.26</v>
      </c>
      <c r="K31" s="71">
        <v>98</v>
      </c>
      <c r="L31" s="71">
        <v>122</v>
      </c>
      <c r="M31" s="450" t="s">
        <v>29</v>
      </c>
      <c r="N31" s="491" t="s">
        <v>198</v>
      </c>
      <c r="O31" s="258"/>
    </row>
    <row r="32" spans="1:15" s="435" customFormat="1" ht="30" customHeight="1">
      <c r="A32" s="434"/>
      <c r="B32" s="446"/>
      <c r="C32" s="462"/>
      <c r="D32" s="465"/>
      <c r="E32" s="283" t="s">
        <v>113</v>
      </c>
      <c r="F32" s="43" t="s">
        <v>44</v>
      </c>
      <c r="G32" s="72">
        <v>294.76</v>
      </c>
      <c r="H32" s="72">
        <v>38205</v>
      </c>
      <c r="I32" s="72">
        <v>119</v>
      </c>
      <c r="J32" s="72">
        <v>16222.74</v>
      </c>
      <c r="K32" s="72">
        <v>0</v>
      </c>
      <c r="L32" s="72">
        <v>0</v>
      </c>
      <c r="M32" s="448"/>
      <c r="N32" s="480"/>
      <c r="O32" s="257"/>
    </row>
    <row r="33" spans="1:15" s="435" customFormat="1" ht="30" customHeight="1">
      <c r="A33" s="434"/>
      <c r="B33" s="446"/>
      <c r="C33" s="462"/>
      <c r="D33" s="465"/>
      <c r="E33" s="284" t="s">
        <v>114</v>
      </c>
      <c r="F33" s="45" t="s">
        <v>44</v>
      </c>
      <c r="G33" s="73">
        <v>1577.07</v>
      </c>
      <c r="H33" s="73">
        <v>60015</v>
      </c>
      <c r="I33" s="73">
        <v>26876</v>
      </c>
      <c r="J33" s="73">
        <v>6012.7</v>
      </c>
      <c r="K33" s="73">
        <v>39205</v>
      </c>
      <c r="L33" s="73">
        <v>71227</v>
      </c>
      <c r="M33" s="448"/>
      <c r="N33" s="480"/>
      <c r="O33" s="257"/>
    </row>
    <row r="34" spans="1:15" s="435" customFormat="1" ht="30" customHeight="1" thickBot="1">
      <c r="A34" s="434"/>
      <c r="B34" s="446"/>
      <c r="C34" s="463"/>
      <c r="D34" s="469"/>
      <c r="E34" s="74" t="s">
        <v>134</v>
      </c>
      <c r="F34" s="75" t="s">
        <v>44</v>
      </c>
      <c r="G34" s="76">
        <f t="shared" ref="G34:L34" si="4">SUM(G31:G33)</f>
        <v>4977.96</v>
      </c>
      <c r="H34" s="76">
        <f t="shared" si="4"/>
        <v>98817.600000000006</v>
      </c>
      <c r="I34" s="76">
        <f t="shared" si="4"/>
        <v>27096.880000000001</v>
      </c>
      <c r="J34" s="76">
        <f t="shared" si="4"/>
        <v>23318.7</v>
      </c>
      <c r="K34" s="76">
        <f t="shared" si="4"/>
        <v>39303</v>
      </c>
      <c r="L34" s="76">
        <f t="shared" si="4"/>
        <v>71349</v>
      </c>
      <c r="M34" s="449"/>
      <c r="N34" s="487"/>
      <c r="O34" s="257"/>
    </row>
    <row r="35" spans="1:15" s="435" customFormat="1" ht="25" customHeight="1">
      <c r="A35" s="434"/>
      <c r="B35" s="446"/>
      <c r="C35" s="477" t="s">
        <v>135</v>
      </c>
      <c r="D35" s="475" t="s">
        <v>136</v>
      </c>
      <c r="E35" s="282" t="s">
        <v>137</v>
      </c>
      <c r="F35" s="56" t="s">
        <v>0</v>
      </c>
      <c r="G35" s="71">
        <v>181000</v>
      </c>
      <c r="H35" s="71">
        <v>176382</v>
      </c>
      <c r="I35" s="71">
        <v>166632</v>
      </c>
      <c r="J35" s="77">
        <v>156073</v>
      </c>
      <c r="K35" s="77">
        <v>133266</v>
      </c>
      <c r="L35" s="77">
        <v>142703</v>
      </c>
      <c r="M35" s="450" t="s">
        <v>30</v>
      </c>
      <c r="N35" s="479" t="s">
        <v>199</v>
      </c>
      <c r="O35" s="257"/>
    </row>
    <row r="36" spans="1:15" s="435" customFormat="1" ht="25" customHeight="1">
      <c r="A36" s="434"/>
      <c r="B36" s="446"/>
      <c r="C36" s="473"/>
      <c r="D36" s="476"/>
      <c r="E36" s="283" t="s">
        <v>138</v>
      </c>
      <c r="F36" s="43" t="s">
        <v>0</v>
      </c>
      <c r="G36" s="72">
        <v>1052</v>
      </c>
      <c r="H36" s="72">
        <v>599</v>
      </c>
      <c r="I36" s="62">
        <v>0</v>
      </c>
      <c r="J36" s="78">
        <v>6300</v>
      </c>
      <c r="K36" s="78">
        <v>0</v>
      </c>
      <c r="L36" s="78">
        <v>0</v>
      </c>
      <c r="M36" s="448"/>
      <c r="N36" s="480"/>
      <c r="O36" s="257"/>
    </row>
    <row r="37" spans="1:15" s="435" customFormat="1" ht="25" customHeight="1">
      <c r="A37" s="434"/>
      <c r="B37" s="446"/>
      <c r="C37" s="473"/>
      <c r="D37" s="476"/>
      <c r="E37" s="292" t="s">
        <v>139</v>
      </c>
      <c r="F37" s="79" t="s">
        <v>0</v>
      </c>
      <c r="G37" s="80">
        <v>1303782</v>
      </c>
      <c r="H37" s="80">
        <v>1054566</v>
      </c>
      <c r="I37" s="80">
        <v>933409</v>
      </c>
      <c r="J37" s="242">
        <v>907516</v>
      </c>
      <c r="K37" s="242">
        <v>957399</v>
      </c>
      <c r="L37" s="242">
        <v>873157</v>
      </c>
      <c r="M37" s="448"/>
      <c r="N37" s="480"/>
      <c r="O37" s="257"/>
    </row>
    <row r="38" spans="1:15" s="435" customFormat="1" ht="25" customHeight="1">
      <c r="A38" s="434"/>
      <c r="B38" s="446"/>
      <c r="C38" s="473"/>
      <c r="D38" s="476"/>
      <c r="E38" s="123" t="s">
        <v>140</v>
      </c>
      <c r="F38" s="47" t="s">
        <v>0</v>
      </c>
      <c r="G38" s="81">
        <f t="shared" ref="G38:L38" si="5">SUM(G35:G37)</f>
        <v>1485834</v>
      </c>
      <c r="H38" s="81">
        <f t="shared" si="5"/>
        <v>1231547</v>
      </c>
      <c r="I38" s="81">
        <f t="shared" si="5"/>
        <v>1100041</v>
      </c>
      <c r="J38" s="81">
        <f t="shared" si="5"/>
        <v>1069889</v>
      </c>
      <c r="K38" s="81">
        <f t="shared" si="5"/>
        <v>1090665</v>
      </c>
      <c r="L38" s="81">
        <f t="shared" si="5"/>
        <v>1015860</v>
      </c>
      <c r="M38" s="448"/>
      <c r="N38" s="480"/>
      <c r="O38" s="257"/>
    </row>
    <row r="39" spans="1:15" s="435" customFormat="1" ht="25" customHeight="1">
      <c r="A39" s="434"/>
      <c r="B39" s="446"/>
      <c r="C39" s="473"/>
      <c r="D39" s="476"/>
      <c r="E39" s="126" t="s">
        <v>141</v>
      </c>
      <c r="F39" s="82" t="s">
        <v>0</v>
      </c>
      <c r="G39" s="83">
        <v>72166</v>
      </c>
      <c r="H39" s="83">
        <v>69804</v>
      </c>
      <c r="I39" s="83">
        <v>66000</v>
      </c>
      <c r="J39" s="83">
        <v>62685</v>
      </c>
      <c r="K39" s="83">
        <v>66000</v>
      </c>
      <c r="L39" s="83">
        <v>36911</v>
      </c>
      <c r="M39" s="448"/>
      <c r="N39" s="480"/>
      <c r="O39" s="257"/>
    </row>
    <row r="40" spans="1:15" s="435" customFormat="1" ht="25" customHeight="1" thickBot="1">
      <c r="A40" s="434"/>
      <c r="B40" s="446"/>
      <c r="C40" s="473"/>
      <c r="D40" s="476"/>
      <c r="E40" s="276" t="s">
        <v>142</v>
      </c>
      <c r="F40" s="102" t="s">
        <v>0</v>
      </c>
      <c r="G40" s="103">
        <f t="shared" ref="G40:L40" si="6">G38+G39</f>
        <v>1558000</v>
      </c>
      <c r="H40" s="103">
        <f t="shared" si="6"/>
        <v>1301351</v>
      </c>
      <c r="I40" s="103">
        <f t="shared" si="6"/>
        <v>1166041</v>
      </c>
      <c r="J40" s="103">
        <f t="shared" si="6"/>
        <v>1132574</v>
      </c>
      <c r="K40" s="103">
        <f t="shared" si="6"/>
        <v>1156665</v>
      </c>
      <c r="L40" s="103">
        <f t="shared" si="6"/>
        <v>1052771</v>
      </c>
      <c r="M40" s="448"/>
      <c r="N40" s="480"/>
      <c r="O40" s="257"/>
    </row>
    <row r="41" spans="1:15" s="435" customFormat="1" ht="30" customHeight="1" thickBot="1">
      <c r="A41" s="434"/>
      <c r="B41" s="446"/>
      <c r="C41" s="473"/>
      <c r="D41" s="163" t="s">
        <v>143</v>
      </c>
      <c r="E41" s="119" t="s">
        <v>143</v>
      </c>
      <c r="F41" s="85" t="s">
        <v>1</v>
      </c>
      <c r="G41" s="86"/>
      <c r="H41" s="87">
        <f>(H38-$G$38)/$G$38*100</f>
        <v>-17.114092152959213</v>
      </c>
      <c r="I41" s="87">
        <f>(I38-$G$38)/$G$38*100</f>
        <v>-25.96474437925098</v>
      </c>
      <c r="J41" s="87">
        <v>-27.99404240312175</v>
      </c>
      <c r="K41" s="87">
        <f>(K38-$G$38)/$G$38*100</f>
        <v>-26.595770456188241</v>
      </c>
      <c r="L41" s="87">
        <f>(L38-$G$38)/$G$38*100</f>
        <v>-31.630316711018864</v>
      </c>
      <c r="M41" s="88" t="s">
        <v>31</v>
      </c>
      <c r="N41" s="322" t="s">
        <v>200</v>
      </c>
      <c r="O41" s="257"/>
    </row>
    <row r="42" spans="1:15" s="435" customFormat="1" ht="30" customHeight="1" thickBot="1">
      <c r="A42" s="434"/>
      <c r="B42" s="446"/>
      <c r="C42" s="478"/>
      <c r="D42" s="297" t="s">
        <v>144</v>
      </c>
      <c r="E42" s="318" t="s">
        <v>145</v>
      </c>
      <c r="F42" s="75" t="s">
        <v>0</v>
      </c>
      <c r="G42" s="76">
        <f t="shared" ref="G42:L42" si="7">G38-G39</f>
        <v>1413668</v>
      </c>
      <c r="H42" s="76">
        <f t="shared" si="7"/>
        <v>1161743</v>
      </c>
      <c r="I42" s="76">
        <f t="shared" si="7"/>
        <v>1034041</v>
      </c>
      <c r="J42" s="76">
        <f t="shared" si="7"/>
        <v>1007204</v>
      </c>
      <c r="K42" s="76">
        <f t="shared" si="7"/>
        <v>1024665</v>
      </c>
      <c r="L42" s="76">
        <f t="shared" si="7"/>
        <v>978949</v>
      </c>
      <c r="M42" s="279"/>
      <c r="N42" s="323" t="s">
        <v>201</v>
      </c>
      <c r="O42" s="257"/>
    </row>
    <row r="43" spans="1:15" s="435" customFormat="1" ht="20" customHeight="1">
      <c r="A43" s="434"/>
      <c r="B43" s="446"/>
      <c r="C43" s="472" t="s">
        <v>146</v>
      </c>
      <c r="D43" s="471" t="s">
        <v>147</v>
      </c>
      <c r="E43" s="285" t="s">
        <v>148</v>
      </c>
      <c r="F43" s="41" t="s">
        <v>2</v>
      </c>
      <c r="G43" s="305">
        <f>SUM(G44:G46)</f>
        <v>1523555.5200000003</v>
      </c>
      <c r="H43" s="91">
        <v>0</v>
      </c>
      <c r="I43" s="91">
        <v>0</v>
      </c>
      <c r="J43" s="91">
        <v>0</v>
      </c>
      <c r="K43" s="91">
        <v>0</v>
      </c>
      <c r="L43" s="91">
        <v>0</v>
      </c>
      <c r="M43" s="455" t="s">
        <v>32</v>
      </c>
      <c r="N43" s="486" t="s">
        <v>202</v>
      </c>
      <c r="O43" s="257"/>
    </row>
    <row r="44" spans="1:15" s="435" customFormat="1" ht="20" customHeight="1">
      <c r="A44" s="434"/>
      <c r="B44" s="446"/>
      <c r="C44" s="473"/>
      <c r="D44" s="461"/>
      <c r="E44" s="319" t="s">
        <v>149</v>
      </c>
      <c r="F44" s="92" t="s">
        <v>2</v>
      </c>
      <c r="G44" s="93">
        <v>175292.79999999999</v>
      </c>
      <c r="H44" s="91">
        <v>0</v>
      </c>
      <c r="I44" s="91">
        <v>0</v>
      </c>
      <c r="J44" s="91">
        <v>0</v>
      </c>
      <c r="K44" s="91">
        <v>0</v>
      </c>
      <c r="L44" s="91">
        <v>0</v>
      </c>
      <c r="M44" s="448"/>
      <c r="N44" s="480"/>
      <c r="O44" s="257"/>
    </row>
    <row r="45" spans="1:15" s="435" customFormat="1" ht="20" customHeight="1">
      <c r="A45" s="434"/>
      <c r="B45" s="446"/>
      <c r="C45" s="473"/>
      <c r="D45" s="461"/>
      <c r="E45" s="319" t="s">
        <v>150</v>
      </c>
      <c r="F45" s="92" t="s">
        <v>2</v>
      </c>
      <c r="G45" s="93">
        <v>1331479.3700000001</v>
      </c>
      <c r="H45" s="91">
        <v>0</v>
      </c>
      <c r="I45" s="91">
        <v>0</v>
      </c>
      <c r="J45" s="91">
        <v>0</v>
      </c>
      <c r="K45" s="91">
        <v>0</v>
      </c>
      <c r="L45" s="91">
        <v>0</v>
      </c>
      <c r="M45" s="448"/>
      <c r="N45" s="480"/>
      <c r="O45" s="257"/>
    </row>
    <row r="46" spans="1:15" s="435" customFormat="1" ht="20" customHeight="1">
      <c r="A46" s="434"/>
      <c r="B46" s="446"/>
      <c r="C46" s="473"/>
      <c r="D46" s="461"/>
      <c r="E46" s="319" t="s">
        <v>39</v>
      </c>
      <c r="F46" s="92" t="s">
        <v>2</v>
      </c>
      <c r="G46" s="93">
        <v>16783.349999999999</v>
      </c>
      <c r="H46" s="91">
        <v>0</v>
      </c>
      <c r="I46" s="91">
        <v>0</v>
      </c>
      <c r="J46" s="91">
        <v>0</v>
      </c>
      <c r="K46" s="91">
        <v>0</v>
      </c>
      <c r="L46" s="91">
        <v>0</v>
      </c>
      <c r="M46" s="448"/>
      <c r="N46" s="480"/>
      <c r="O46" s="257"/>
    </row>
    <row r="47" spans="1:15" s="435" customFormat="1" ht="20" customHeight="1">
      <c r="A47" s="434"/>
      <c r="B47" s="446"/>
      <c r="C47" s="473"/>
      <c r="D47" s="461"/>
      <c r="E47" s="283" t="s">
        <v>151</v>
      </c>
      <c r="F47" s="43" t="s">
        <v>2</v>
      </c>
      <c r="G47" s="72">
        <v>34.56</v>
      </c>
      <c r="H47" s="72">
        <v>17285.669999999998</v>
      </c>
      <c r="I47" s="72">
        <v>21406.01</v>
      </c>
      <c r="J47" s="62">
        <v>20356.5</v>
      </c>
      <c r="K47" s="62">
        <v>30683.83</v>
      </c>
      <c r="L47" s="62">
        <v>23577.9156</v>
      </c>
      <c r="M47" s="448"/>
      <c r="N47" s="480"/>
      <c r="O47" s="257"/>
    </row>
    <row r="48" spans="1:15" s="435" customFormat="1" ht="20" customHeight="1">
      <c r="A48" s="434"/>
      <c r="B48" s="446"/>
      <c r="C48" s="473"/>
      <c r="D48" s="461"/>
      <c r="E48" s="283" t="s">
        <v>152</v>
      </c>
      <c r="F48" s="43" t="s">
        <v>2</v>
      </c>
      <c r="G48" s="72">
        <v>11145.63</v>
      </c>
      <c r="H48" s="72">
        <v>74316.639999999999</v>
      </c>
      <c r="I48" s="62">
        <v>0</v>
      </c>
      <c r="J48" s="62">
        <v>0</v>
      </c>
      <c r="K48" s="62">
        <v>472658.4</v>
      </c>
      <c r="L48" s="62">
        <v>700531.15319999994</v>
      </c>
      <c r="M48" s="448"/>
      <c r="N48" s="480"/>
      <c r="O48" s="257"/>
    </row>
    <row r="49" spans="1:15" s="435" customFormat="1" ht="20" customHeight="1">
      <c r="A49" s="434"/>
      <c r="B49" s="446"/>
      <c r="C49" s="473"/>
      <c r="D49" s="461"/>
      <c r="E49" s="284" t="s">
        <v>40</v>
      </c>
      <c r="F49" s="45" t="s">
        <v>2</v>
      </c>
      <c r="G49" s="52">
        <v>0</v>
      </c>
      <c r="H49" s="73">
        <v>1498740.22</v>
      </c>
      <c r="I49" s="73">
        <v>1391466.52</v>
      </c>
      <c r="J49" s="52">
        <v>1342960.98</v>
      </c>
      <c r="K49" s="52">
        <v>811319.6</v>
      </c>
      <c r="L49" s="52">
        <v>573861.03391004191</v>
      </c>
      <c r="M49" s="448"/>
      <c r="N49" s="480"/>
      <c r="O49" s="257"/>
    </row>
    <row r="50" spans="1:15" s="435" customFormat="1" ht="20" customHeight="1">
      <c r="A50" s="434"/>
      <c r="B50" s="446"/>
      <c r="C50" s="473"/>
      <c r="D50" s="461"/>
      <c r="E50" s="123" t="s">
        <v>153</v>
      </c>
      <c r="F50" s="47" t="s">
        <v>2</v>
      </c>
      <c r="G50" s="81">
        <f>SUM(G43,G47,G48,G49)</f>
        <v>1534735.7100000002</v>
      </c>
      <c r="H50" s="81">
        <f>SUM(H43,H47,H48,H49)</f>
        <v>1590342.53</v>
      </c>
      <c r="I50" s="81">
        <f>SUM(I43,I47,I48,I49)</f>
        <v>1412872.53</v>
      </c>
      <c r="J50" s="81">
        <v>1363318</v>
      </c>
      <c r="K50" s="81">
        <f>SUM(K43,K47,K48,K49)</f>
        <v>1314661.83</v>
      </c>
      <c r="L50" s="81">
        <f>SUM(L43,L47,L48,L49)</f>
        <v>1297970.1027100417</v>
      </c>
      <c r="M50" s="448"/>
      <c r="N50" s="480"/>
      <c r="O50" s="257"/>
    </row>
    <row r="51" spans="1:15" s="435" customFormat="1" ht="20" customHeight="1">
      <c r="A51" s="434"/>
      <c r="B51" s="446"/>
      <c r="C51" s="473"/>
      <c r="D51" s="461"/>
      <c r="E51" s="285" t="s">
        <v>148</v>
      </c>
      <c r="F51" s="41" t="s">
        <v>2</v>
      </c>
      <c r="G51" s="305">
        <f>SUM(G52:G53)</f>
        <v>341261.52</v>
      </c>
      <c r="H51" s="91">
        <v>0</v>
      </c>
      <c r="I51" s="91">
        <v>0</v>
      </c>
      <c r="J51" s="91">
        <v>0</v>
      </c>
      <c r="K51" s="91">
        <v>0</v>
      </c>
      <c r="L51" s="91">
        <v>0</v>
      </c>
      <c r="M51" s="448"/>
      <c r="N51" s="480"/>
      <c r="O51" s="257"/>
    </row>
    <row r="52" spans="1:15" s="435" customFormat="1" ht="20" customHeight="1">
      <c r="A52" s="434"/>
      <c r="B52" s="446"/>
      <c r="C52" s="473"/>
      <c r="D52" s="461"/>
      <c r="E52" s="320" t="s">
        <v>41</v>
      </c>
      <c r="F52" s="92" t="s">
        <v>2</v>
      </c>
      <c r="G52" s="93">
        <v>52214.879999999997</v>
      </c>
      <c r="H52" s="91">
        <v>0</v>
      </c>
      <c r="I52" s="91">
        <v>0</v>
      </c>
      <c r="J52" s="91">
        <v>0</v>
      </c>
      <c r="K52" s="91">
        <v>0</v>
      </c>
      <c r="L52" s="91">
        <v>0</v>
      </c>
      <c r="M52" s="448"/>
      <c r="N52" s="480"/>
      <c r="O52" s="257"/>
    </row>
    <row r="53" spans="1:15" s="435" customFormat="1" ht="20" customHeight="1">
      <c r="A53" s="434"/>
      <c r="B53" s="446"/>
      <c r="C53" s="473"/>
      <c r="D53" s="461"/>
      <c r="E53" s="320" t="s">
        <v>154</v>
      </c>
      <c r="F53" s="92" t="s">
        <v>2</v>
      </c>
      <c r="G53" s="93">
        <v>289046.64</v>
      </c>
      <c r="H53" s="91">
        <v>0</v>
      </c>
      <c r="I53" s="91">
        <v>0</v>
      </c>
      <c r="J53" s="91">
        <v>0</v>
      </c>
      <c r="K53" s="91">
        <v>0</v>
      </c>
      <c r="L53" s="91">
        <v>0</v>
      </c>
      <c r="M53" s="448"/>
      <c r="N53" s="480"/>
      <c r="O53" s="257"/>
    </row>
    <row r="54" spans="1:15" s="435" customFormat="1" ht="20" customHeight="1">
      <c r="A54" s="434"/>
      <c r="B54" s="446"/>
      <c r="C54" s="473"/>
      <c r="D54" s="461"/>
      <c r="E54" s="284" t="s">
        <v>155</v>
      </c>
      <c r="F54" s="45" t="s">
        <v>2</v>
      </c>
      <c r="G54" s="73">
        <v>12220.85</v>
      </c>
      <c r="H54" s="73">
        <v>6509.65</v>
      </c>
      <c r="I54" s="73">
        <v>5076.7</v>
      </c>
      <c r="J54" s="52">
        <v>8094.61</v>
      </c>
      <c r="K54" s="52">
        <v>8045</v>
      </c>
      <c r="L54" s="52">
        <v>9922</v>
      </c>
      <c r="M54" s="448"/>
      <c r="N54" s="480"/>
      <c r="O54" s="257"/>
    </row>
    <row r="55" spans="1:15" s="435" customFormat="1" ht="20" customHeight="1">
      <c r="A55" s="434"/>
      <c r="B55" s="446"/>
      <c r="C55" s="473"/>
      <c r="D55" s="461"/>
      <c r="E55" s="123" t="s">
        <v>156</v>
      </c>
      <c r="F55" s="47" t="s">
        <v>2</v>
      </c>
      <c r="G55" s="81">
        <f>G54+G51</f>
        <v>353482.37</v>
      </c>
      <c r="H55" s="81">
        <f t="shared" ref="H55:L55" si="8">H54+H51</f>
        <v>6509.65</v>
      </c>
      <c r="I55" s="81">
        <f t="shared" si="8"/>
        <v>5076.7</v>
      </c>
      <c r="J55" s="81">
        <f t="shared" si="8"/>
        <v>8094.61</v>
      </c>
      <c r="K55" s="81">
        <f t="shared" si="8"/>
        <v>8045</v>
      </c>
      <c r="L55" s="81">
        <f t="shared" si="8"/>
        <v>9922</v>
      </c>
      <c r="M55" s="448"/>
      <c r="N55" s="480"/>
      <c r="O55" s="257"/>
    </row>
    <row r="56" spans="1:15" s="435" customFormat="1" ht="20" customHeight="1" thickBot="1">
      <c r="A56" s="434"/>
      <c r="B56" s="446"/>
      <c r="C56" s="473"/>
      <c r="D56" s="463"/>
      <c r="E56" s="74" t="s">
        <v>157</v>
      </c>
      <c r="F56" s="75" t="s">
        <v>2</v>
      </c>
      <c r="G56" s="76">
        <f>G50+G55</f>
        <v>1888218.08</v>
      </c>
      <c r="H56" s="76">
        <v>1596852.18</v>
      </c>
      <c r="I56" s="76">
        <v>1417949.23</v>
      </c>
      <c r="J56" s="76">
        <v>1371412.09</v>
      </c>
      <c r="K56" s="76">
        <f>SUM(K50,K55)</f>
        <v>1322706.83</v>
      </c>
      <c r="L56" s="76">
        <f>SUM(L50,L55)</f>
        <v>1307892.1027100417</v>
      </c>
      <c r="M56" s="449"/>
      <c r="N56" s="487"/>
      <c r="O56" s="257"/>
    </row>
    <row r="57" spans="1:15" s="435" customFormat="1" ht="20" customHeight="1" thickBot="1">
      <c r="A57" s="434"/>
      <c r="B57" s="446"/>
      <c r="C57" s="473"/>
      <c r="D57" s="163" t="s">
        <v>158</v>
      </c>
      <c r="E57" s="119" t="s">
        <v>159</v>
      </c>
      <c r="F57" s="94" t="s">
        <v>1</v>
      </c>
      <c r="G57" s="87">
        <f>SUM(G43,G48,G47)/G56*100</f>
        <v>81.279579210469166</v>
      </c>
      <c r="H57" s="87">
        <v>100</v>
      </c>
      <c r="I57" s="87">
        <v>100</v>
      </c>
      <c r="J57" s="87">
        <v>100</v>
      </c>
      <c r="K57" s="87">
        <v>100</v>
      </c>
      <c r="L57" s="87">
        <v>100</v>
      </c>
      <c r="M57" s="88" t="s">
        <v>32</v>
      </c>
      <c r="N57" s="89"/>
      <c r="O57" s="257"/>
    </row>
    <row r="58" spans="1:15" s="435" customFormat="1" ht="20" customHeight="1">
      <c r="A58" s="434"/>
      <c r="B58" s="446"/>
      <c r="C58" s="473"/>
      <c r="D58" s="468" t="s">
        <v>160</v>
      </c>
      <c r="E58" s="282" t="s">
        <v>116</v>
      </c>
      <c r="F58" s="56" t="s">
        <v>36</v>
      </c>
      <c r="G58" s="95">
        <v>7.64</v>
      </c>
      <c r="H58" s="95">
        <v>7.7</v>
      </c>
      <c r="I58" s="95">
        <v>5.95</v>
      </c>
      <c r="J58" s="95">
        <v>4.2699999999999996</v>
      </c>
      <c r="K58" s="95">
        <v>3.77</v>
      </c>
      <c r="L58" s="95">
        <v>3.5867318262080632</v>
      </c>
      <c r="M58" s="450" t="s">
        <v>42</v>
      </c>
      <c r="N58" s="488" t="s">
        <v>203</v>
      </c>
      <c r="O58" s="257"/>
    </row>
    <row r="59" spans="1:15" s="435" customFormat="1" ht="20" customHeight="1">
      <c r="A59" s="434"/>
      <c r="B59" s="446"/>
      <c r="C59" s="473"/>
      <c r="D59" s="465"/>
      <c r="E59" s="283" t="s">
        <v>117</v>
      </c>
      <c r="F59" s="43" t="s">
        <v>36</v>
      </c>
      <c r="G59" s="96">
        <v>83.07</v>
      </c>
      <c r="H59" s="96">
        <v>96.11</v>
      </c>
      <c r="I59" s="96">
        <v>64.38</v>
      </c>
      <c r="J59" s="96">
        <v>66.150000000000006</v>
      </c>
      <c r="K59" s="96">
        <v>86.94</v>
      </c>
      <c r="L59" s="96">
        <v>68.006397359320971</v>
      </c>
      <c r="M59" s="448"/>
      <c r="N59" s="489"/>
      <c r="O59" s="257"/>
    </row>
    <row r="60" spans="1:15" s="435" customFormat="1" ht="20" customHeight="1">
      <c r="A60" s="434"/>
      <c r="B60" s="446"/>
      <c r="C60" s="473"/>
      <c r="D60" s="465"/>
      <c r="E60" s="283" t="s">
        <v>118</v>
      </c>
      <c r="F60" s="43" t="s">
        <v>194</v>
      </c>
      <c r="G60" s="96">
        <v>19.27</v>
      </c>
      <c r="H60" s="96">
        <v>17.75</v>
      </c>
      <c r="I60" s="96">
        <v>16.190000000000001</v>
      </c>
      <c r="J60" s="96">
        <v>15.52</v>
      </c>
      <c r="K60" s="96">
        <v>15.25</v>
      </c>
      <c r="L60" s="96">
        <v>15.44797910071172</v>
      </c>
      <c r="M60" s="448"/>
      <c r="N60" s="489"/>
      <c r="O60" s="257"/>
    </row>
    <row r="61" spans="1:15" s="435" customFormat="1" ht="20" customHeight="1" thickBot="1">
      <c r="A61" s="434"/>
      <c r="B61" s="446"/>
      <c r="C61" s="473"/>
      <c r="D61" s="469"/>
      <c r="E61" s="286" t="s">
        <v>119</v>
      </c>
      <c r="F61" s="59" t="s">
        <v>38</v>
      </c>
      <c r="G61" s="97">
        <v>20.47</v>
      </c>
      <c r="H61" s="97">
        <v>18.8</v>
      </c>
      <c r="I61" s="97">
        <v>17.03</v>
      </c>
      <c r="J61" s="97">
        <v>16.100000000000001</v>
      </c>
      <c r="K61" s="97">
        <v>15.81</v>
      </c>
      <c r="L61" s="97">
        <v>15.966370211823753</v>
      </c>
      <c r="M61" s="449"/>
      <c r="N61" s="490"/>
      <c r="O61" s="257"/>
    </row>
    <row r="62" spans="1:15" s="435" customFormat="1" ht="20" customHeight="1">
      <c r="A62" s="434"/>
      <c r="B62" s="446"/>
      <c r="C62" s="473"/>
      <c r="D62" s="468" t="s">
        <v>161</v>
      </c>
      <c r="E62" s="282" t="s">
        <v>162</v>
      </c>
      <c r="F62" s="56" t="s">
        <v>2</v>
      </c>
      <c r="G62" s="71">
        <v>2335.13</v>
      </c>
      <c r="H62" s="71">
        <v>1188.8399999999999</v>
      </c>
      <c r="I62" s="71">
        <v>956.3</v>
      </c>
      <c r="J62" s="71">
        <v>1286.25</v>
      </c>
      <c r="K62" s="71">
        <v>1835.68</v>
      </c>
      <c r="L62" s="71">
        <v>5294.856909392528</v>
      </c>
      <c r="M62" s="450" t="s">
        <v>32</v>
      </c>
      <c r="N62" s="488" t="s">
        <v>204</v>
      </c>
      <c r="O62" s="257"/>
    </row>
    <row r="63" spans="1:15" s="435" customFormat="1" ht="20" customHeight="1">
      <c r="A63" s="434"/>
      <c r="B63" s="446"/>
      <c r="C63" s="473"/>
      <c r="D63" s="465"/>
      <c r="E63" s="123" t="s">
        <v>153</v>
      </c>
      <c r="F63" s="47" t="s">
        <v>2</v>
      </c>
      <c r="G63" s="81">
        <v>2335.13</v>
      </c>
      <c r="H63" s="81">
        <v>1188.8399999999999</v>
      </c>
      <c r="I63" s="81">
        <v>956.3</v>
      </c>
      <c r="J63" s="81">
        <v>1286.25</v>
      </c>
      <c r="K63" s="81">
        <v>1835.68</v>
      </c>
      <c r="L63" s="81">
        <f>SUM(L62)</f>
        <v>5294.856909392528</v>
      </c>
      <c r="M63" s="448"/>
      <c r="N63" s="489"/>
      <c r="O63" s="257"/>
    </row>
    <row r="64" spans="1:15" s="435" customFormat="1" ht="20" customHeight="1">
      <c r="A64" s="434"/>
      <c r="B64" s="446"/>
      <c r="C64" s="473"/>
      <c r="D64" s="465"/>
      <c r="E64" s="283" t="s">
        <v>163</v>
      </c>
      <c r="F64" s="43" t="s">
        <v>2</v>
      </c>
      <c r="G64" s="72">
        <v>8472.1</v>
      </c>
      <c r="H64" s="72">
        <v>5101.9799999999996</v>
      </c>
      <c r="I64" s="72">
        <v>6102.92</v>
      </c>
      <c r="J64" s="72">
        <v>7541.29</v>
      </c>
      <c r="K64" s="72">
        <v>6774.46</v>
      </c>
      <c r="L64" s="72">
        <v>8617.2413129189845</v>
      </c>
      <c r="M64" s="448"/>
      <c r="N64" s="489"/>
      <c r="O64" s="257"/>
    </row>
    <row r="65" spans="1:15" s="435" customFormat="1" ht="20" customHeight="1">
      <c r="A65" s="434"/>
      <c r="B65" s="446"/>
      <c r="C65" s="473"/>
      <c r="D65" s="465"/>
      <c r="E65" s="283" t="s">
        <v>164</v>
      </c>
      <c r="F65" s="43" t="s">
        <v>2</v>
      </c>
      <c r="G65" s="72">
        <v>69.36</v>
      </c>
      <c r="H65" s="72">
        <v>83.79</v>
      </c>
      <c r="I65" s="72">
        <v>75.7</v>
      </c>
      <c r="J65" s="72">
        <v>101.79</v>
      </c>
      <c r="K65" s="72">
        <v>69.319999999999993</v>
      </c>
      <c r="L65" s="72">
        <v>77.849742907659618</v>
      </c>
      <c r="M65" s="448"/>
      <c r="N65" s="489"/>
      <c r="O65" s="257"/>
    </row>
    <row r="66" spans="1:15" s="435" customFormat="1" ht="20" customHeight="1">
      <c r="A66" s="434"/>
      <c r="B66" s="446"/>
      <c r="C66" s="473"/>
      <c r="D66" s="465"/>
      <c r="E66" s="283" t="s">
        <v>165</v>
      </c>
      <c r="F66" s="43" t="s">
        <v>2</v>
      </c>
      <c r="G66" s="72">
        <v>7004.46</v>
      </c>
      <c r="H66" s="72">
        <v>5855.36</v>
      </c>
      <c r="I66" s="72">
        <v>6414.8</v>
      </c>
      <c r="J66" s="72">
        <v>17166.740000000002</v>
      </c>
      <c r="K66" s="72">
        <v>16437.689999999999</v>
      </c>
      <c r="L66" s="72">
        <v>14993.047069646631</v>
      </c>
      <c r="M66" s="448"/>
      <c r="N66" s="489"/>
      <c r="O66" s="257"/>
    </row>
    <row r="67" spans="1:15" s="435" customFormat="1" ht="20" customHeight="1">
      <c r="A67" s="434"/>
      <c r="B67" s="446"/>
      <c r="C67" s="473"/>
      <c r="D67" s="465"/>
      <c r="E67" s="123" t="s">
        <v>156</v>
      </c>
      <c r="F67" s="47" t="s">
        <v>2</v>
      </c>
      <c r="G67" s="81">
        <f t="shared" ref="G67:L67" si="9">SUM(G64:G66)</f>
        <v>15545.920000000002</v>
      </c>
      <c r="H67" s="81">
        <f t="shared" si="9"/>
        <v>11041.13</v>
      </c>
      <c r="I67" s="81">
        <f t="shared" si="9"/>
        <v>12593.42</v>
      </c>
      <c r="J67" s="81">
        <f t="shared" si="9"/>
        <v>24809.82</v>
      </c>
      <c r="K67" s="81">
        <f t="shared" si="9"/>
        <v>23281.469999999998</v>
      </c>
      <c r="L67" s="81">
        <f t="shared" si="9"/>
        <v>23688.138125473277</v>
      </c>
      <c r="M67" s="448"/>
      <c r="N67" s="489"/>
      <c r="O67" s="257"/>
    </row>
    <row r="68" spans="1:15" s="435" customFormat="1" ht="20" customHeight="1" thickBot="1">
      <c r="A68" s="434"/>
      <c r="B68" s="446"/>
      <c r="C68" s="473"/>
      <c r="D68" s="469"/>
      <c r="E68" s="74" t="s">
        <v>166</v>
      </c>
      <c r="F68" s="75" t="s">
        <v>2</v>
      </c>
      <c r="G68" s="76">
        <f t="shared" ref="G68:L68" si="10">SUM(G67,G63)</f>
        <v>17881.050000000003</v>
      </c>
      <c r="H68" s="76">
        <f t="shared" si="10"/>
        <v>12229.97</v>
      </c>
      <c r="I68" s="76">
        <f t="shared" si="10"/>
        <v>13549.72</v>
      </c>
      <c r="J68" s="76">
        <f t="shared" si="10"/>
        <v>26096.07</v>
      </c>
      <c r="K68" s="76">
        <f t="shared" si="10"/>
        <v>25117.149999999998</v>
      </c>
      <c r="L68" s="76">
        <f t="shared" si="10"/>
        <v>28982.995034865806</v>
      </c>
      <c r="M68" s="449"/>
      <c r="N68" s="490"/>
      <c r="O68" s="257"/>
    </row>
    <row r="69" spans="1:15" s="435" customFormat="1" ht="20" customHeight="1">
      <c r="A69" s="434"/>
      <c r="B69" s="446"/>
      <c r="C69" s="473"/>
      <c r="D69" s="460" t="s">
        <v>704</v>
      </c>
      <c r="E69" s="285" t="s">
        <v>167</v>
      </c>
      <c r="F69" s="41" t="s">
        <v>2</v>
      </c>
      <c r="G69" s="305">
        <v>238528.56</v>
      </c>
      <c r="H69" s="305">
        <v>248159.98</v>
      </c>
      <c r="I69" s="305">
        <v>199211.44</v>
      </c>
      <c r="J69" s="305">
        <v>142784.63</v>
      </c>
      <c r="K69" s="305">
        <v>164146.70515175999</v>
      </c>
      <c r="L69" s="305">
        <v>142281.6195766523</v>
      </c>
      <c r="M69" s="450" t="s">
        <v>43</v>
      </c>
      <c r="N69" s="479" t="s">
        <v>204</v>
      </c>
      <c r="O69" s="257"/>
    </row>
    <row r="70" spans="1:15" s="435" customFormat="1" ht="20" customHeight="1">
      <c r="A70" s="434"/>
      <c r="B70" s="446"/>
      <c r="C70" s="473"/>
      <c r="D70" s="461"/>
      <c r="E70" s="283" t="s">
        <v>168</v>
      </c>
      <c r="F70" s="43" t="s">
        <v>2</v>
      </c>
      <c r="G70" s="72">
        <v>455705.99</v>
      </c>
      <c r="H70" s="72">
        <v>431037.55</v>
      </c>
      <c r="I70" s="72">
        <v>470365.08</v>
      </c>
      <c r="J70" s="72">
        <v>1038440.52</v>
      </c>
      <c r="K70" s="72">
        <v>472153</v>
      </c>
      <c r="L70" s="72">
        <v>474352.1444040389</v>
      </c>
      <c r="M70" s="448"/>
      <c r="N70" s="480"/>
      <c r="O70" s="257"/>
    </row>
    <row r="71" spans="1:15" s="435" customFormat="1" ht="20" customHeight="1">
      <c r="A71" s="434"/>
      <c r="B71" s="446"/>
      <c r="C71" s="473"/>
      <c r="D71" s="461"/>
      <c r="E71" s="283" t="s">
        <v>169</v>
      </c>
      <c r="F71" s="43" t="s">
        <v>2</v>
      </c>
      <c r="G71" s="72">
        <v>193761.13</v>
      </c>
      <c r="H71" s="72">
        <v>170770.93</v>
      </c>
      <c r="I71" s="72">
        <v>126131.39</v>
      </c>
      <c r="J71" s="72">
        <v>96890.42</v>
      </c>
      <c r="K71" s="72">
        <v>90891.446083967807</v>
      </c>
      <c r="L71" s="72">
        <v>60795.572403539569</v>
      </c>
      <c r="M71" s="448"/>
      <c r="N71" s="480"/>
      <c r="O71" s="257"/>
    </row>
    <row r="72" spans="1:15" s="435" customFormat="1" ht="20" customHeight="1">
      <c r="A72" s="434"/>
      <c r="B72" s="446"/>
      <c r="C72" s="473"/>
      <c r="D72" s="461"/>
      <c r="E72" s="283" t="s">
        <v>170</v>
      </c>
      <c r="F72" s="43" t="s">
        <v>2</v>
      </c>
      <c r="G72" s="72">
        <v>97103.74</v>
      </c>
      <c r="H72" s="72">
        <v>89136</v>
      </c>
      <c r="I72" s="72">
        <v>38233.35</v>
      </c>
      <c r="J72" s="72">
        <v>23663.5</v>
      </c>
      <c r="K72" s="72">
        <v>34404.118551882551</v>
      </c>
      <c r="L72" s="72">
        <v>36320</v>
      </c>
      <c r="M72" s="448"/>
      <c r="N72" s="480"/>
      <c r="O72" s="257"/>
    </row>
    <row r="73" spans="1:15" s="435" customFormat="1" ht="20" customHeight="1">
      <c r="A73" s="434"/>
      <c r="B73" s="446"/>
      <c r="C73" s="473"/>
      <c r="D73" s="461"/>
      <c r="E73" s="283" t="s">
        <v>171</v>
      </c>
      <c r="F73" s="43" t="s">
        <v>2</v>
      </c>
      <c r="G73" s="326" t="s">
        <v>54</v>
      </c>
      <c r="H73" s="326" t="s">
        <v>54</v>
      </c>
      <c r="I73" s="326" t="s">
        <v>54</v>
      </c>
      <c r="J73" s="326" t="s">
        <v>54</v>
      </c>
      <c r="K73" s="72">
        <v>470.69194061862385</v>
      </c>
      <c r="L73" s="72">
        <v>399</v>
      </c>
      <c r="M73" s="448"/>
      <c r="N73" s="480"/>
      <c r="O73" s="257"/>
    </row>
    <row r="74" spans="1:15" s="435" customFormat="1" ht="20" customHeight="1">
      <c r="A74" s="434"/>
      <c r="B74" s="446"/>
      <c r="C74" s="473"/>
      <c r="D74" s="461"/>
      <c r="E74" s="283" t="s">
        <v>172</v>
      </c>
      <c r="F74" s="43" t="s">
        <v>2</v>
      </c>
      <c r="G74" s="326" t="s">
        <v>54</v>
      </c>
      <c r="H74" s="326" t="s">
        <v>54</v>
      </c>
      <c r="I74" s="326" t="s">
        <v>54</v>
      </c>
      <c r="J74" s="326" t="s">
        <v>54</v>
      </c>
      <c r="K74" s="326" t="s">
        <v>54</v>
      </c>
      <c r="L74" s="72">
        <v>20474</v>
      </c>
      <c r="M74" s="448"/>
      <c r="N74" s="480"/>
      <c r="O74" s="257"/>
    </row>
    <row r="75" spans="1:15" s="435" customFormat="1" ht="20" customHeight="1">
      <c r="A75" s="434"/>
      <c r="B75" s="446"/>
      <c r="C75" s="473"/>
      <c r="D75" s="461"/>
      <c r="E75" s="283" t="s">
        <v>173</v>
      </c>
      <c r="F75" s="43" t="s">
        <v>2</v>
      </c>
      <c r="G75" s="305">
        <v>189098.33</v>
      </c>
      <c r="H75" s="305">
        <v>31984.37</v>
      </c>
      <c r="I75" s="305">
        <v>8936.25</v>
      </c>
      <c r="J75" s="305">
        <v>43198.67</v>
      </c>
      <c r="K75" s="72">
        <v>105528</v>
      </c>
      <c r="L75" s="72">
        <v>128757</v>
      </c>
      <c r="M75" s="448"/>
      <c r="N75" s="480"/>
      <c r="O75" s="257"/>
    </row>
    <row r="76" spans="1:15" s="435" customFormat="1" ht="20" customHeight="1">
      <c r="A76" s="434"/>
      <c r="B76" s="446"/>
      <c r="C76" s="473"/>
      <c r="D76" s="461"/>
      <c r="E76" s="283" t="s">
        <v>174</v>
      </c>
      <c r="F76" s="43" t="s">
        <v>2</v>
      </c>
      <c r="G76" s="72">
        <v>104180.83</v>
      </c>
      <c r="H76" s="72">
        <v>19560.580000000002</v>
      </c>
      <c r="I76" s="72">
        <v>30918.79</v>
      </c>
      <c r="J76" s="72">
        <v>41607.35</v>
      </c>
      <c r="K76" s="72">
        <v>66261</v>
      </c>
      <c r="L76" s="72">
        <v>78961.749304789264</v>
      </c>
      <c r="M76" s="448"/>
      <c r="N76" s="480"/>
      <c r="O76" s="257"/>
    </row>
    <row r="77" spans="1:15" s="435" customFormat="1" ht="20" customHeight="1">
      <c r="A77" s="434"/>
      <c r="B77" s="446"/>
      <c r="C77" s="473"/>
      <c r="D77" s="461"/>
      <c r="E77" s="283" t="s">
        <v>175</v>
      </c>
      <c r="F77" s="43" t="s">
        <v>2</v>
      </c>
      <c r="G77" s="72">
        <v>74263.070000000007</v>
      </c>
      <c r="H77" s="72">
        <v>46365.01</v>
      </c>
      <c r="I77" s="72">
        <v>17069.36</v>
      </c>
      <c r="J77" s="72">
        <v>28258.47</v>
      </c>
      <c r="K77" s="72">
        <v>31597</v>
      </c>
      <c r="L77" s="72">
        <v>40112.349182099526</v>
      </c>
      <c r="M77" s="448"/>
      <c r="N77" s="480"/>
      <c r="O77" s="257"/>
    </row>
    <row r="78" spans="1:15" s="435" customFormat="1" ht="20" customHeight="1">
      <c r="A78" s="434"/>
      <c r="B78" s="446"/>
      <c r="C78" s="473"/>
      <c r="D78" s="461"/>
      <c r="E78" s="283" t="s">
        <v>130</v>
      </c>
      <c r="F78" s="43" t="s">
        <v>2</v>
      </c>
      <c r="G78" s="72">
        <v>1824551.87</v>
      </c>
      <c r="H78" s="72">
        <v>1101466.8500000001</v>
      </c>
      <c r="I78" s="72">
        <v>761384.11</v>
      </c>
      <c r="J78" s="72">
        <v>972749.08</v>
      </c>
      <c r="K78" s="72">
        <v>974187</v>
      </c>
      <c r="L78" s="72">
        <v>930299.30945164512</v>
      </c>
      <c r="M78" s="448"/>
      <c r="N78" s="480"/>
      <c r="O78" s="257"/>
    </row>
    <row r="79" spans="1:15" s="435" customFormat="1" ht="20" customHeight="1">
      <c r="A79" s="434"/>
      <c r="B79" s="446"/>
      <c r="C79" s="473"/>
      <c r="D79" s="461"/>
      <c r="E79" s="283" t="s">
        <v>176</v>
      </c>
      <c r="F79" s="43" t="s">
        <v>2</v>
      </c>
      <c r="G79" s="72">
        <v>10937.09</v>
      </c>
      <c r="H79" s="72">
        <v>0</v>
      </c>
      <c r="I79" s="72">
        <v>0</v>
      </c>
      <c r="J79" s="72">
        <v>8374.59</v>
      </c>
      <c r="K79" s="72">
        <v>6422</v>
      </c>
      <c r="L79" s="72">
        <v>6014</v>
      </c>
      <c r="M79" s="448"/>
      <c r="N79" s="480"/>
      <c r="O79" s="257"/>
    </row>
    <row r="80" spans="1:15" s="435" customFormat="1" ht="20" customHeight="1">
      <c r="A80" s="434"/>
      <c r="B80" s="446"/>
      <c r="C80" s="473"/>
      <c r="D80" s="461"/>
      <c r="E80" s="284" t="s">
        <v>177</v>
      </c>
      <c r="F80" s="45" t="s">
        <v>2</v>
      </c>
      <c r="G80" s="52" t="s">
        <v>216</v>
      </c>
      <c r="H80" s="52" t="s">
        <v>216</v>
      </c>
      <c r="I80" s="73">
        <v>52030.8</v>
      </c>
      <c r="J80" s="73">
        <v>36356.400000000001</v>
      </c>
      <c r="K80" s="73">
        <v>15692</v>
      </c>
      <c r="L80" s="73">
        <v>15487</v>
      </c>
      <c r="M80" s="448"/>
      <c r="N80" s="480"/>
      <c r="O80" s="257"/>
    </row>
    <row r="81" spans="1:15" s="435" customFormat="1" ht="20" customHeight="1" thickBot="1">
      <c r="A81" s="434"/>
      <c r="B81" s="446"/>
      <c r="C81" s="474"/>
      <c r="D81" s="470"/>
      <c r="E81" s="277" t="s">
        <v>178</v>
      </c>
      <c r="F81" s="98" t="s">
        <v>2</v>
      </c>
      <c r="G81" s="99">
        <f t="shared" ref="G81:L81" si="11">SUM(G69:G80)</f>
        <v>3188130.6100000003</v>
      </c>
      <c r="H81" s="99">
        <f t="shared" si="11"/>
        <v>2138481.27</v>
      </c>
      <c r="I81" s="99">
        <f t="shared" si="11"/>
        <v>1704280.57</v>
      </c>
      <c r="J81" s="99">
        <f t="shared" si="11"/>
        <v>2432323.6299999994</v>
      </c>
      <c r="K81" s="99">
        <f t="shared" si="11"/>
        <v>1961752.9617282292</v>
      </c>
      <c r="L81" s="99">
        <f t="shared" si="11"/>
        <v>1934253.7443227647</v>
      </c>
      <c r="M81" s="449"/>
      <c r="N81" s="487"/>
      <c r="O81" s="257"/>
    </row>
    <row r="82" spans="1:15" s="435" customFormat="1" ht="24" customHeight="1">
      <c r="A82" s="434"/>
      <c r="B82" s="446"/>
      <c r="C82" s="464" t="s">
        <v>179</v>
      </c>
      <c r="D82" s="464" t="s">
        <v>180</v>
      </c>
      <c r="E82" s="307" t="s">
        <v>181</v>
      </c>
      <c r="F82" s="100" t="s">
        <v>45</v>
      </c>
      <c r="G82" s="101">
        <v>2427</v>
      </c>
      <c r="H82" s="101">
        <v>9098</v>
      </c>
      <c r="I82" s="101">
        <v>8275</v>
      </c>
      <c r="J82" s="305">
        <v>7348.95</v>
      </c>
      <c r="K82" s="305">
        <v>3531.36</v>
      </c>
      <c r="L82" s="305">
        <v>7054.4617180000005</v>
      </c>
      <c r="M82" s="450" t="s">
        <v>37</v>
      </c>
      <c r="N82" s="479" t="s">
        <v>205</v>
      </c>
      <c r="O82" s="257"/>
    </row>
    <row r="83" spans="1:15" s="435" customFormat="1" ht="24" customHeight="1">
      <c r="A83" s="434"/>
      <c r="B83" s="446"/>
      <c r="C83" s="465"/>
      <c r="D83" s="465"/>
      <c r="E83" s="283" t="s">
        <v>182</v>
      </c>
      <c r="F83" s="43" t="s">
        <v>45</v>
      </c>
      <c r="G83" s="72">
        <v>33.97</v>
      </c>
      <c r="H83" s="72">
        <v>61.92</v>
      </c>
      <c r="I83" s="72">
        <v>40.08</v>
      </c>
      <c r="J83" s="72">
        <v>10.15</v>
      </c>
      <c r="K83" s="72">
        <v>0</v>
      </c>
      <c r="L83" s="72">
        <v>0</v>
      </c>
      <c r="M83" s="448"/>
      <c r="N83" s="480"/>
      <c r="O83" s="257"/>
    </row>
    <row r="84" spans="1:15" s="435" customFormat="1" ht="24" customHeight="1">
      <c r="A84" s="434"/>
      <c r="B84" s="446"/>
      <c r="C84" s="465"/>
      <c r="D84" s="465"/>
      <c r="E84" s="283" t="s">
        <v>183</v>
      </c>
      <c r="F84" s="43" t="s">
        <v>45</v>
      </c>
      <c r="G84" s="72">
        <v>0</v>
      </c>
      <c r="H84" s="72">
        <v>0</v>
      </c>
      <c r="I84" s="72">
        <v>754</v>
      </c>
      <c r="J84" s="72">
        <v>926.7</v>
      </c>
      <c r="K84" s="72">
        <v>1075.1500000000001</v>
      </c>
      <c r="L84" s="72">
        <v>1264.6729499999999</v>
      </c>
      <c r="M84" s="448"/>
      <c r="N84" s="480"/>
      <c r="O84" s="257"/>
    </row>
    <row r="85" spans="1:15" s="435" customFormat="1" ht="24" customHeight="1">
      <c r="A85" s="434"/>
      <c r="B85" s="446"/>
      <c r="C85" s="465"/>
      <c r="D85" s="465"/>
      <c r="E85" s="284" t="s">
        <v>184</v>
      </c>
      <c r="F85" s="45" t="s">
        <v>45</v>
      </c>
      <c r="G85" s="73">
        <v>6435</v>
      </c>
      <c r="H85" s="73">
        <v>5040</v>
      </c>
      <c r="I85" s="73">
        <v>3080</v>
      </c>
      <c r="J85" s="73">
        <v>3840.22</v>
      </c>
      <c r="K85" s="73">
        <v>3517.7902317287876</v>
      </c>
      <c r="L85" s="73">
        <v>3323.6883132915</v>
      </c>
      <c r="M85" s="448"/>
      <c r="N85" s="480"/>
      <c r="O85" s="257"/>
    </row>
    <row r="86" spans="1:15" s="435" customFormat="1" ht="24" customHeight="1" thickBot="1">
      <c r="A86" s="434"/>
      <c r="B86" s="446"/>
      <c r="C86" s="466"/>
      <c r="D86" s="466"/>
      <c r="E86" s="276" t="s">
        <v>185</v>
      </c>
      <c r="F86" s="102" t="s">
        <v>45</v>
      </c>
      <c r="G86" s="103">
        <v>8895.9699999999993</v>
      </c>
      <c r="H86" s="103">
        <v>14199.92</v>
      </c>
      <c r="I86" s="103">
        <v>12149.08</v>
      </c>
      <c r="J86" s="103">
        <v>12126.02</v>
      </c>
      <c r="K86" s="103">
        <f>SUM(K82:K85)</f>
        <v>8124.3002317287883</v>
      </c>
      <c r="L86" s="103">
        <f>SUM(L82:L85)</f>
        <v>11642.822981291501</v>
      </c>
      <c r="M86" s="448"/>
      <c r="N86" s="480"/>
      <c r="O86" s="257"/>
    </row>
    <row r="87" spans="1:15" s="435" customFormat="1" ht="20" customHeight="1">
      <c r="A87" s="434"/>
      <c r="B87" s="446"/>
      <c r="C87" s="468" t="s">
        <v>186</v>
      </c>
      <c r="D87" s="468" t="s">
        <v>187</v>
      </c>
      <c r="E87" s="282" t="s">
        <v>188</v>
      </c>
      <c r="F87" s="104" t="s">
        <v>45</v>
      </c>
      <c r="G87" s="105">
        <v>2272.3000000000002</v>
      </c>
      <c r="H87" s="105">
        <v>1566.5</v>
      </c>
      <c r="I87" s="105">
        <v>1054.78</v>
      </c>
      <c r="J87" s="105">
        <v>1317.4</v>
      </c>
      <c r="K87" s="105">
        <v>1134.04</v>
      </c>
      <c r="L87" s="105">
        <v>1179.1199999999999</v>
      </c>
      <c r="M87" s="456" t="s">
        <v>57</v>
      </c>
      <c r="N87" s="481" t="s">
        <v>206</v>
      </c>
      <c r="O87" s="259"/>
    </row>
    <row r="88" spans="1:15" s="435" customFormat="1" ht="20" customHeight="1">
      <c r="A88" s="434"/>
      <c r="B88" s="446"/>
      <c r="C88" s="465"/>
      <c r="D88" s="466"/>
      <c r="E88" s="292" t="s">
        <v>189</v>
      </c>
      <c r="F88" s="106" t="s">
        <v>45</v>
      </c>
      <c r="G88" s="107">
        <v>0.3</v>
      </c>
      <c r="H88" s="107">
        <v>0.06</v>
      </c>
      <c r="I88" s="107">
        <v>1.62</v>
      </c>
      <c r="J88" s="107">
        <v>0.15</v>
      </c>
      <c r="K88" s="107">
        <v>0.08</v>
      </c>
      <c r="L88" s="107">
        <v>0.14000000000000001</v>
      </c>
      <c r="M88" s="457"/>
      <c r="N88" s="482"/>
      <c r="O88" s="259"/>
    </row>
    <row r="89" spans="1:15" s="435" customFormat="1" ht="20" customHeight="1">
      <c r="A89" s="434"/>
      <c r="B89" s="446"/>
      <c r="C89" s="465"/>
      <c r="D89" s="484" t="s">
        <v>190</v>
      </c>
      <c r="E89" s="289" t="s">
        <v>58</v>
      </c>
      <c r="F89" s="109" t="s">
        <v>45</v>
      </c>
      <c r="G89" s="110">
        <v>225.56</v>
      </c>
      <c r="H89" s="110">
        <v>162.22</v>
      </c>
      <c r="I89" s="110">
        <v>197.39</v>
      </c>
      <c r="J89" s="110">
        <v>197.3</v>
      </c>
      <c r="K89" s="110">
        <v>173.2</v>
      </c>
      <c r="L89" s="110">
        <v>194.5</v>
      </c>
      <c r="M89" s="457"/>
      <c r="N89" s="482"/>
      <c r="O89" s="259"/>
    </row>
    <row r="90" spans="1:15" s="435" customFormat="1" ht="20" customHeight="1">
      <c r="A90" s="434"/>
      <c r="B90" s="446"/>
      <c r="C90" s="465"/>
      <c r="D90" s="485"/>
      <c r="E90" s="284" t="s">
        <v>59</v>
      </c>
      <c r="F90" s="111" t="s">
        <v>45</v>
      </c>
      <c r="G90" s="112">
        <v>0.05</v>
      </c>
      <c r="H90" s="112">
        <v>0.57999999999999996</v>
      </c>
      <c r="I90" s="112">
        <v>0.12</v>
      </c>
      <c r="J90" s="112">
        <v>0.13</v>
      </c>
      <c r="K90" s="112">
        <v>0.59</v>
      </c>
      <c r="L90" s="112">
        <v>0.75</v>
      </c>
      <c r="M90" s="457"/>
      <c r="N90" s="482"/>
      <c r="O90" s="259"/>
    </row>
    <row r="91" spans="1:15" s="435" customFormat="1" ht="20" customHeight="1">
      <c r="A91" s="434"/>
      <c r="B91" s="446"/>
      <c r="C91" s="466"/>
      <c r="D91" s="451" t="s">
        <v>191</v>
      </c>
      <c r="E91" s="453" t="s">
        <v>192</v>
      </c>
      <c r="F91" s="109" t="s">
        <v>45</v>
      </c>
      <c r="G91" s="110">
        <v>0.03</v>
      </c>
      <c r="H91" s="110">
        <v>0.04</v>
      </c>
      <c r="I91" s="110">
        <v>0.02</v>
      </c>
      <c r="J91" s="110">
        <v>0.02</v>
      </c>
      <c r="K91" s="110">
        <v>0.01</v>
      </c>
      <c r="L91" s="110">
        <v>0.01</v>
      </c>
      <c r="M91" s="457"/>
      <c r="N91" s="482"/>
      <c r="O91" s="259"/>
    </row>
    <row r="92" spans="1:15" s="435" customFormat="1" ht="20" customHeight="1" thickBot="1">
      <c r="A92" s="434"/>
      <c r="B92" s="447"/>
      <c r="C92" s="469"/>
      <c r="D92" s="452"/>
      <c r="E92" s="454"/>
      <c r="F92" s="75" t="s">
        <v>1</v>
      </c>
      <c r="G92" s="113">
        <v>0.01</v>
      </c>
      <c r="H92" s="113">
        <v>0.01</v>
      </c>
      <c r="I92" s="113">
        <v>0.01</v>
      </c>
      <c r="J92" s="113">
        <v>0.01</v>
      </c>
      <c r="K92" s="113">
        <v>0.01</v>
      </c>
      <c r="L92" s="113">
        <v>0.01</v>
      </c>
      <c r="M92" s="458"/>
      <c r="N92" s="483"/>
      <c r="O92" s="259"/>
    </row>
    <row r="93" spans="1:15" s="435" customFormat="1">
      <c r="B93" s="316" t="s">
        <v>107</v>
      </c>
      <c r="C93" s="436"/>
      <c r="D93" s="436"/>
      <c r="E93" s="437"/>
      <c r="F93" s="438"/>
      <c r="G93" s="438"/>
      <c r="H93" s="438"/>
      <c r="I93" s="438"/>
      <c r="J93" s="420"/>
      <c r="K93" s="420"/>
      <c r="L93" s="420"/>
      <c r="M93" s="420"/>
      <c r="N93" s="420"/>
      <c r="O93" s="439"/>
    </row>
    <row r="94" spans="1:15" s="435" customFormat="1">
      <c r="B94" s="316" t="s">
        <v>108</v>
      </c>
      <c r="C94" s="436"/>
      <c r="D94" s="436"/>
      <c r="E94" s="437"/>
      <c r="F94" s="438"/>
      <c r="G94" s="438"/>
      <c r="H94" s="438"/>
      <c r="I94" s="438"/>
      <c r="J94" s="420"/>
      <c r="K94" s="420"/>
      <c r="L94" s="420"/>
      <c r="M94" s="420"/>
      <c r="N94" s="420"/>
      <c r="O94" s="439"/>
    </row>
    <row r="95" spans="1:15" s="435" customFormat="1">
      <c r="B95" s="317" t="s">
        <v>109</v>
      </c>
      <c r="C95" s="436"/>
      <c r="D95" s="436"/>
      <c r="E95" s="440"/>
      <c r="F95" s="438"/>
      <c r="G95" s="438"/>
      <c r="H95" s="438"/>
      <c r="I95" s="420"/>
      <c r="J95" s="420"/>
      <c r="K95" s="420"/>
      <c r="L95" s="420"/>
      <c r="M95" s="420"/>
      <c r="N95" s="316"/>
      <c r="O95" s="441"/>
    </row>
    <row r="96" spans="1:15" s="435" customFormat="1">
      <c r="B96" s="317" t="s">
        <v>110</v>
      </c>
      <c r="C96" s="317"/>
      <c r="D96" s="317"/>
      <c r="E96" s="316"/>
      <c r="F96" s="317"/>
      <c r="G96" s="317"/>
      <c r="H96" s="317"/>
      <c r="I96" s="317"/>
      <c r="J96" s="317"/>
      <c r="K96" s="317"/>
      <c r="L96" s="317"/>
      <c r="M96" s="317"/>
      <c r="N96" s="317"/>
      <c r="O96" s="442"/>
    </row>
    <row r="98" ht="17.899999999999999" customHeight="1"/>
    <row r="117" ht="17.899999999999999" customHeight="1"/>
    <row r="130" ht="17.899999999999999" customHeight="1"/>
    <row r="249" ht="12.9" customHeight="1"/>
    <row r="250" ht="28.65" customHeight="1"/>
  </sheetData>
  <mergeCells count="46">
    <mergeCell ref="N8:N14"/>
    <mergeCell ref="N15:N16"/>
    <mergeCell ref="N17:N26"/>
    <mergeCell ref="N27:N30"/>
    <mergeCell ref="N31:N34"/>
    <mergeCell ref="N35:N40"/>
    <mergeCell ref="N43:N56"/>
    <mergeCell ref="N58:N61"/>
    <mergeCell ref="N62:N68"/>
    <mergeCell ref="N69:N81"/>
    <mergeCell ref="N82:N86"/>
    <mergeCell ref="N87:N92"/>
    <mergeCell ref="C87:C92"/>
    <mergeCell ref="D89:D90"/>
    <mergeCell ref="D87:D88"/>
    <mergeCell ref="M82:M86"/>
    <mergeCell ref="D7:E7"/>
    <mergeCell ref="C8:C34"/>
    <mergeCell ref="C82:C86"/>
    <mergeCell ref="D15:D16"/>
    <mergeCell ref="D8:D14"/>
    <mergeCell ref="D27:D30"/>
    <mergeCell ref="D31:D34"/>
    <mergeCell ref="D58:D61"/>
    <mergeCell ref="D69:D81"/>
    <mergeCell ref="D82:D86"/>
    <mergeCell ref="D43:D56"/>
    <mergeCell ref="C43:C81"/>
    <mergeCell ref="D35:D40"/>
    <mergeCell ref="D62:D68"/>
    <mergeCell ref="C35:C42"/>
    <mergeCell ref="D17:D26"/>
    <mergeCell ref="B8:B92"/>
    <mergeCell ref="M8:M14"/>
    <mergeCell ref="M15:M16"/>
    <mergeCell ref="M17:M26"/>
    <mergeCell ref="M27:M30"/>
    <mergeCell ref="M31:M34"/>
    <mergeCell ref="D91:D92"/>
    <mergeCell ref="E91:E92"/>
    <mergeCell ref="M35:M40"/>
    <mergeCell ref="M43:M56"/>
    <mergeCell ref="M62:M68"/>
    <mergeCell ref="M69:M81"/>
    <mergeCell ref="M58:M61"/>
    <mergeCell ref="M87:M92"/>
  </mergeCells>
  <phoneticPr fontId="6" type="noConversion"/>
  <printOptions horizontalCentered="1"/>
  <pageMargins left="0.23622047244094491" right="0.23622047244094491" top="0.35433070866141736" bottom="0.35433070866141736" header="0.31496062992125984" footer="0.31496062992125984"/>
  <pageSetup paperSize="9" scale="40" fitToHeight="4" orientation="landscape" r:id="rId1"/>
  <ignoredErrors>
    <ignoredError sqref="G67:J67 G51 G11:J11 G34:J34"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092F"/>
  </sheetPr>
  <dimension ref="B1:AF434"/>
  <sheetViews>
    <sheetView showGridLines="0" topLeftCell="A2" zoomScaleNormal="100" zoomScaleSheetLayoutView="70" workbookViewId="0">
      <pane xSplit="2" ySplit="6" topLeftCell="C88" activePane="bottomRight" state="frozen"/>
      <selection pane="topRight"/>
      <selection pane="bottomLeft"/>
      <selection pane="bottomRight"/>
    </sheetView>
  </sheetViews>
  <sheetFormatPr defaultColWidth="8" defaultRowHeight="13"/>
  <cols>
    <col min="1" max="1" width="2.69140625" style="14" customWidth="1"/>
    <col min="2" max="2" width="16.61328125" style="18" customWidth="1"/>
    <col min="3" max="3" width="17.3046875" style="18" customWidth="1"/>
    <col min="4" max="4" width="21.61328125" style="18" customWidth="1"/>
    <col min="5" max="5" width="39.61328125" style="1" customWidth="1"/>
    <col min="6" max="6" width="13.69140625" style="5" bestFit="1" customWidth="1"/>
    <col min="7" max="8" width="12.69140625" style="5" customWidth="1"/>
    <col min="9" max="10" width="12.69140625" style="14" customWidth="1"/>
    <col min="11" max="11" width="19.765625" style="8" customWidth="1"/>
    <col min="12" max="13" width="53.765625" style="348" customWidth="1"/>
    <col min="14" max="14" width="2.69140625" style="14" customWidth="1"/>
    <col min="15" max="16384" width="8" style="14"/>
  </cols>
  <sheetData>
    <row r="1" spans="2:14">
      <c r="L1" s="8"/>
    </row>
    <row r="2" spans="2:14">
      <c r="L2" s="8"/>
    </row>
    <row r="3" spans="2:14">
      <c r="L3" s="8"/>
    </row>
    <row r="4" spans="2:14">
      <c r="L4" s="8"/>
    </row>
    <row r="5" spans="2:14">
      <c r="L5" s="8"/>
    </row>
    <row r="6" spans="2:14" ht="13.5" thickBot="1">
      <c r="G6" s="19"/>
      <c r="L6" s="8"/>
    </row>
    <row r="7" spans="2:14" s="3" customFormat="1" ht="20" customHeight="1" thickBot="1">
      <c r="B7" s="21" t="s">
        <v>101</v>
      </c>
      <c r="C7" s="22" t="s">
        <v>102</v>
      </c>
      <c r="D7" s="459" t="s">
        <v>103</v>
      </c>
      <c r="E7" s="459"/>
      <c r="F7" s="270" t="s">
        <v>104</v>
      </c>
      <c r="G7" s="270">
        <v>2021</v>
      </c>
      <c r="H7" s="270">
        <v>2022</v>
      </c>
      <c r="I7" s="270">
        <v>2023</v>
      </c>
      <c r="J7" s="270">
        <v>2024</v>
      </c>
      <c r="K7" s="270" t="s">
        <v>105</v>
      </c>
      <c r="L7" s="270" t="s">
        <v>207</v>
      </c>
      <c r="M7" s="20" t="s">
        <v>208</v>
      </c>
    </row>
    <row r="8" spans="2:14" s="190" customFormat="1" ht="50" customHeight="1" thickBot="1">
      <c r="B8" s="527" t="s">
        <v>209</v>
      </c>
      <c r="C8" s="297" t="s">
        <v>210</v>
      </c>
      <c r="D8" s="297" t="s">
        <v>211</v>
      </c>
      <c r="E8" s="280" t="s">
        <v>211</v>
      </c>
      <c r="F8" s="301" t="s">
        <v>212</v>
      </c>
      <c r="G8" s="117">
        <v>74.099999999999994</v>
      </c>
      <c r="H8" s="116">
        <v>77.099999999999994</v>
      </c>
      <c r="I8" s="116">
        <v>71</v>
      </c>
      <c r="J8" s="116">
        <v>73</v>
      </c>
      <c r="K8" s="325" t="s">
        <v>213</v>
      </c>
      <c r="L8" s="334" t="s">
        <v>214</v>
      </c>
      <c r="M8" s="387"/>
    </row>
    <row r="9" spans="2:14" s="190" customFormat="1" ht="50" customHeight="1" thickBot="1">
      <c r="B9" s="528"/>
      <c r="C9" s="163" t="s">
        <v>215</v>
      </c>
      <c r="D9" s="163" t="s">
        <v>47</v>
      </c>
      <c r="E9" s="119" t="s">
        <v>217</v>
      </c>
      <c r="F9" s="301" t="s">
        <v>4</v>
      </c>
      <c r="G9" s="327" t="s">
        <v>54</v>
      </c>
      <c r="H9" s="116">
        <v>100</v>
      </c>
      <c r="I9" s="116">
        <v>110</v>
      </c>
      <c r="J9" s="116">
        <v>117</v>
      </c>
      <c r="K9" s="118" t="s">
        <v>34</v>
      </c>
      <c r="L9" s="334" t="s">
        <v>218</v>
      </c>
      <c r="M9" s="388" t="s">
        <v>219</v>
      </c>
    </row>
    <row r="10" spans="2:14" s="190" customFormat="1" ht="20" customHeight="1">
      <c r="B10" s="528"/>
      <c r="C10" s="477" t="s">
        <v>220</v>
      </c>
      <c r="D10" s="468" t="s">
        <v>221</v>
      </c>
      <c r="E10" s="282" t="s">
        <v>228</v>
      </c>
      <c r="F10" s="65" t="s">
        <v>229</v>
      </c>
      <c r="G10" s="120">
        <v>90659</v>
      </c>
      <c r="H10" s="71">
        <v>60653</v>
      </c>
      <c r="I10" s="71">
        <v>66679</v>
      </c>
      <c r="J10" s="71">
        <v>53899</v>
      </c>
      <c r="K10" s="475" t="s">
        <v>19</v>
      </c>
      <c r="L10" s="545" t="s">
        <v>234</v>
      </c>
      <c r="M10" s="594"/>
      <c r="N10" s="409"/>
    </row>
    <row r="11" spans="2:14" s="190" customFormat="1" ht="20" customHeight="1">
      <c r="B11" s="528"/>
      <c r="C11" s="473"/>
      <c r="D11" s="465"/>
      <c r="E11" s="283" t="s">
        <v>230</v>
      </c>
      <c r="F11" s="261" t="s">
        <v>1</v>
      </c>
      <c r="G11" s="121">
        <v>100</v>
      </c>
      <c r="H11" s="72">
        <v>100</v>
      </c>
      <c r="I11" s="72">
        <v>100</v>
      </c>
      <c r="J11" s="72">
        <v>100</v>
      </c>
      <c r="K11" s="476"/>
      <c r="L11" s="505"/>
      <c r="M11" s="551"/>
      <c r="N11" s="189"/>
    </row>
    <row r="12" spans="2:14" s="190" customFormat="1" ht="20" customHeight="1">
      <c r="B12" s="528"/>
      <c r="C12" s="473"/>
      <c r="D12" s="465" t="s">
        <v>222</v>
      </c>
      <c r="E12" s="283" t="s">
        <v>228</v>
      </c>
      <c r="F12" s="261" t="s">
        <v>229</v>
      </c>
      <c r="G12" s="121">
        <v>67749</v>
      </c>
      <c r="H12" s="72">
        <v>57887</v>
      </c>
      <c r="I12" s="72">
        <v>83984</v>
      </c>
      <c r="J12" s="72">
        <v>73761</v>
      </c>
      <c r="K12" s="476"/>
      <c r="L12" s="505"/>
      <c r="M12" s="551"/>
      <c r="N12" s="189"/>
    </row>
    <row r="13" spans="2:14" s="190" customFormat="1" ht="20" customHeight="1">
      <c r="B13" s="528"/>
      <c r="C13" s="473"/>
      <c r="D13" s="465"/>
      <c r="E13" s="283" t="s">
        <v>230</v>
      </c>
      <c r="F13" s="261" t="s">
        <v>1</v>
      </c>
      <c r="G13" s="121">
        <v>100</v>
      </c>
      <c r="H13" s="72">
        <v>100</v>
      </c>
      <c r="I13" s="72">
        <v>100</v>
      </c>
      <c r="J13" s="72">
        <v>100</v>
      </c>
      <c r="K13" s="476"/>
      <c r="L13" s="505"/>
      <c r="M13" s="551"/>
    </row>
    <row r="14" spans="2:14" s="190" customFormat="1" ht="20" customHeight="1">
      <c r="B14" s="528"/>
      <c r="C14" s="473"/>
      <c r="D14" s="465" t="s">
        <v>223</v>
      </c>
      <c r="E14" s="283" t="s">
        <v>228</v>
      </c>
      <c r="F14" s="261" t="s">
        <v>229</v>
      </c>
      <c r="G14" s="121">
        <v>63089</v>
      </c>
      <c r="H14" s="72">
        <v>56688</v>
      </c>
      <c r="I14" s="72">
        <v>69394</v>
      </c>
      <c r="J14" s="72">
        <v>67923</v>
      </c>
      <c r="K14" s="476"/>
      <c r="L14" s="505"/>
      <c r="M14" s="551"/>
    </row>
    <row r="15" spans="2:14" s="190" customFormat="1" ht="20" customHeight="1">
      <c r="B15" s="528"/>
      <c r="C15" s="473"/>
      <c r="D15" s="465"/>
      <c r="E15" s="283" t="s">
        <v>230</v>
      </c>
      <c r="F15" s="261" t="s">
        <v>1</v>
      </c>
      <c r="G15" s="121">
        <v>100</v>
      </c>
      <c r="H15" s="72">
        <v>100</v>
      </c>
      <c r="I15" s="72">
        <v>100</v>
      </c>
      <c r="J15" s="72">
        <v>100</v>
      </c>
      <c r="K15" s="476"/>
      <c r="L15" s="505"/>
      <c r="M15" s="551"/>
    </row>
    <row r="16" spans="2:14" s="190" customFormat="1" ht="20" customHeight="1">
      <c r="B16" s="528"/>
      <c r="C16" s="473"/>
      <c r="D16" s="465" t="s">
        <v>224</v>
      </c>
      <c r="E16" s="283" t="s">
        <v>228</v>
      </c>
      <c r="F16" s="261" t="s">
        <v>229</v>
      </c>
      <c r="G16" s="72">
        <v>0</v>
      </c>
      <c r="H16" s="72">
        <v>0</v>
      </c>
      <c r="I16" s="72">
        <v>0</v>
      </c>
      <c r="J16" s="72">
        <v>0</v>
      </c>
      <c r="K16" s="476"/>
      <c r="L16" s="505"/>
      <c r="M16" s="551"/>
    </row>
    <row r="17" spans="2:13" s="190" customFormat="1" ht="20" customHeight="1">
      <c r="B17" s="528"/>
      <c r="C17" s="473"/>
      <c r="D17" s="465"/>
      <c r="E17" s="283" t="s">
        <v>230</v>
      </c>
      <c r="F17" s="261" t="s">
        <v>1</v>
      </c>
      <c r="G17" s="122" t="s">
        <v>216</v>
      </c>
      <c r="H17" s="122" t="s">
        <v>216</v>
      </c>
      <c r="I17" s="122" t="s">
        <v>216</v>
      </c>
      <c r="J17" s="122" t="s">
        <v>216</v>
      </c>
      <c r="K17" s="476"/>
      <c r="L17" s="505"/>
      <c r="M17" s="551"/>
    </row>
    <row r="18" spans="2:13" s="190" customFormat="1" ht="20" customHeight="1">
      <c r="B18" s="528"/>
      <c r="C18" s="473"/>
      <c r="D18" s="465" t="s">
        <v>225</v>
      </c>
      <c r="E18" s="283" t="s">
        <v>228</v>
      </c>
      <c r="F18" s="261" t="s">
        <v>229</v>
      </c>
      <c r="G18" s="72">
        <v>0</v>
      </c>
      <c r="H18" s="72">
        <v>0</v>
      </c>
      <c r="I18" s="72">
        <v>0</v>
      </c>
      <c r="J18" s="72">
        <v>0</v>
      </c>
      <c r="K18" s="476"/>
      <c r="L18" s="505"/>
      <c r="M18" s="551"/>
    </row>
    <row r="19" spans="2:13" s="190" customFormat="1" ht="20" customHeight="1">
      <c r="B19" s="528"/>
      <c r="C19" s="473"/>
      <c r="D19" s="465"/>
      <c r="E19" s="283" t="s">
        <v>230</v>
      </c>
      <c r="F19" s="261" t="s">
        <v>1</v>
      </c>
      <c r="G19" s="122" t="s">
        <v>216</v>
      </c>
      <c r="H19" s="122" t="s">
        <v>216</v>
      </c>
      <c r="I19" s="122" t="s">
        <v>216</v>
      </c>
      <c r="J19" s="122" t="s">
        <v>216</v>
      </c>
      <c r="K19" s="476"/>
      <c r="L19" s="505"/>
      <c r="M19" s="551"/>
    </row>
    <row r="20" spans="2:13" s="190" customFormat="1" ht="20" customHeight="1">
      <c r="B20" s="528"/>
      <c r="C20" s="473"/>
      <c r="D20" s="465" t="s">
        <v>226</v>
      </c>
      <c r="E20" s="283" t="s">
        <v>228</v>
      </c>
      <c r="F20" s="261" t="s">
        <v>229</v>
      </c>
      <c r="G20" s="121">
        <v>3776</v>
      </c>
      <c r="H20" s="72">
        <v>2447</v>
      </c>
      <c r="I20" s="72">
        <v>2966</v>
      </c>
      <c r="J20" s="72">
        <v>4160</v>
      </c>
      <c r="K20" s="476"/>
      <c r="L20" s="505"/>
      <c r="M20" s="551"/>
    </row>
    <row r="21" spans="2:13" s="190" customFormat="1" ht="20" customHeight="1">
      <c r="B21" s="528"/>
      <c r="C21" s="473"/>
      <c r="D21" s="485"/>
      <c r="E21" s="284" t="s">
        <v>230</v>
      </c>
      <c r="F21" s="261" t="s">
        <v>1</v>
      </c>
      <c r="G21" s="121">
        <v>100</v>
      </c>
      <c r="H21" s="72">
        <v>100</v>
      </c>
      <c r="I21" s="72">
        <v>100</v>
      </c>
      <c r="J21" s="72">
        <v>100</v>
      </c>
      <c r="K21" s="502"/>
      <c r="L21" s="506"/>
      <c r="M21" s="552"/>
    </row>
    <row r="22" spans="2:13" s="190" customFormat="1" ht="50" customHeight="1">
      <c r="B22" s="528"/>
      <c r="C22" s="473"/>
      <c r="D22" s="328" t="s">
        <v>5</v>
      </c>
      <c r="E22" s="123" t="s">
        <v>231</v>
      </c>
      <c r="F22" s="124" t="s">
        <v>229</v>
      </c>
      <c r="G22" s="125">
        <f>G10+G12+G14+G16+G18+G20</f>
        <v>225273</v>
      </c>
      <c r="H22" s="125">
        <f>H10+H12+H14+H16+H18+H20</f>
        <v>177675</v>
      </c>
      <c r="I22" s="125">
        <f>I10+I12+I14+I16+I18+I20</f>
        <v>223023</v>
      </c>
      <c r="J22" s="125">
        <v>199743</v>
      </c>
      <c r="K22" s="126" t="s">
        <v>19</v>
      </c>
      <c r="L22" s="330"/>
      <c r="M22" s="389"/>
    </row>
    <row r="23" spans="2:13" s="190" customFormat="1" ht="50" customHeight="1" thickBot="1">
      <c r="B23" s="528"/>
      <c r="C23" s="478"/>
      <c r="D23" s="329" t="s">
        <v>227</v>
      </c>
      <c r="E23" s="127" t="s">
        <v>232</v>
      </c>
      <c r="F23" s="128" t="s">
        <v>1</v>
      </c>
      <c r="G23" s="129">
        <v>88</v>
      </c>
      <c r="H23" s="130">
        <v>86</v>
      </c>
      <c r="I23" s="130">
        <v>84</v>
      </c>
      <c r="J23" s="130">
        <v>91</v>
      </c>
      <c r="K23" s="127" t="s">
        <v>19</v>
      </c>
      <c r="L23" s="331" t="s">
        <v>233</v>
      </c>
      <c r="M23" s="390"/>
    </row>
    <row r="24" spans="2:13" s="190" customFormat="1" ht="50" customHeight="1" thickBot="1">
      <c r="B24" s="529"/>
      <c r="C24" s="297" t="s">
        <v>705</v>
      </c>
      <c r="D24" s="163" t="s">
        <v>706</v>
      </c>
      <c r="E24" s="119" t="s">
        <v>707</v>
      </c>
      <c r="F24" s="131" t="s">
        <v>229</v>
      </c>
      <c r="G24" s="132">
        <v>0</v>
      </c>
      <c r="H24" s="87">
        <v>0</v>
      </c>
      <c r="I24" s="87">
        <v>0</v>
      </c>
      <c r="J24" s="87">
        <v>0</v>
      </c>
      <c r="K24" s="119" t="s">
        <v>48</v>
      </c>
      <c r="L24" s="332"/>
      <c r="M24" s="391"/>
    </row>
    <row r="25" spans="2:13" s="190" customFormat="1" ht="50" customHeight="1">
      <c r="B25" s="496" t="s">
        <v>235</v>
      </c>
      <c r="C25" s="477" t="s">
        <v>236</v>
      </c>
      <c r="D25" s="182" t="s">
        <v>237</v>
      </c>
      <c r="E25" s="410" t="s">
        <v>238</v>
      </c>
      <c r="F25" s="411" t="s">
        <v>229</v>
      </c>
      <c r="G25" s="133">
        <v>86927</v>
      </c>
      <c r="H25" s="133">
        <v>87800</v>
      </c>
      <c r="I25" s="133">
        <v>85592</v>
      </c>
      <c r="J25" s="133">
        <v>83285</v>
      </c>
      <c r="K25" s="134" t="s">
        <v>12</v>
      </c>
      <c r="L25" s="412" t="s">
        <v>262</v>
      </c>
      <c r="M25" s="392"/>
    </row>
    <row r="26" spans="2:13" s="190" customFormat="1" ht="20" customHeight="1">
      <c r="B26" s="497"/>
      <c r="C26" s="473"/>
      <c r="D26" s="451" t="s">
        <v>239</v>
      </c>
      <c r="E26" s="515" t="s">
        <v>240</v>
      </c>
      <c r="F26" s="135" t="s">
        <v>229</v>
      </c>
      <c r="G26" s="136">
        <v>3448</v>
      </c>
      <c r="H26" s="136">
        <v>3406</v>
      </c>
      <c r="I26" s="136">
        <v>3341</v>
      </c>
      <c r="J26" s="136">
        <v>3179</v>
      </c>
      <c r="K26" s="451" t="s">
        <v>12</v>
      </c>
      <c r="L26" s="504" t="s">
        <v>262</v>
      </c>
      <c r="M26" s="550"/>
    </row>
    <row r="27" spans="2:13" s="190" customFormat="1" ht="20" customHeight="1">
      <c r="B27" s="497"/>
      <c r="C27" s="473"/>
      <c r="D27" s="476"/>
      <c r="E27" s="516"/>
      <c r="F27" s="245" t="s">
        <v>1</v>
      </c>
      <c r="G27" s="137">
        <v>3.97</v>
      </c>
      <c r="H27" s="137">
        <v>3.88</v>
      </c>
      <c r="I27" s="137">
        <f>I26/$I$25*100</f>
        <v>3.9034021871202915</v>
      </c>
      <c r="J27" s="137">
        <v>3.82</v>
      </c>
      <c r="K27" s="476"/>
      <c r="L27" s="505"/>
      <c r="M27" s="551"/>
    </row>
    <row r="28" spans="2:13" s="190" customFormat="1" ht="20" customHeight="1">
      <c r="B28" s="497"/>
      <c r="C28" s="473"/>
      <c r="D28" s="476"/>
      <c r="E28" s="513" t="s">
        <v>241</v>
      </c>
      <c r="F28" s="261" t="s">
        <v>229</v>
      </c>
      <c r="G28" s="121">
        <v>12358</v>
      </c>
      <c r="H28" s="121">
        <v>12258</v>
      </c>
      <c r="I28" s="121">
        <v>12307</v>
      </c>
      <c r="J28" s="121">
        <v>12067</v>
      </c>
      <c r="K28" s="476"/>
      <c r="L28" s="505"/>
      <c r="M28" s="551"/>
    </row>
    <row r="29" spans="2:13" s="190" customFormat="1" ht="20" customHeight="1">
      <c r="B29" s="497"/>
      <c r="C29" s="473"/>
      <c r="D29" s="476"/>
      <c r="E29" s="516"/>
      <c r="F29" s="261" t="s">
        <v>1</v>
      </c>
      <c r="G29" s="138">
        <v>14.22</v>
      </c>
      <c r="H29" s="137">
        <v>13.96</v>
      </c>
      <c r="I29" s="137">
        <f>I28/$I$25*100</f>
        <v>14.378680250490699</v>
      </c>
      <c r="J29" s="137">
        <v>14.49</v>
      </c>
      <c r="K29" s="476"/>
      <c r="L29" s="505"/>
      <c r="M29" s="551"/>
    </row>
    <row r="30" spans="2:13" s="190" customFormat="1" ht="20" customHeight="1">
      <c r="B30" s="497"/>
      <c r="C30" s="473"/>
      <c r="D30" s="476"/>
      <c r="E30" s="513" t="s">
        <v>242</v>
      </c>
      <c r="F30" s="261" t="s">
        <v>229</v>
      </c>
      <c r="G30" s="121">
        <v>4407</v>
      </c>
      <c r="H30" s="121">
        <v>4421</v>
      </c>
      <c r="I30" s="121">
        <v>4365</v>
      </c>
      <c r="J30" s="121">
        <v>4089</v>
      </c>
      <c r="K30" s="476"/>
      <c r="L30" s="505"/>
      <c r="M30" s="551"/>
    </row>
    <row r="31" spans="2:13" s="190" customFormat="1" ht="20" customHeight="1">
      <c r="B31" s="497"/>
      <c r="C31" s="473"/>
      <c r="D31" s="476"/>
      <c r="E31" s="516"/>
      <c r="F31" s="261" t="s">
        <v>1</v>
      </c>
      <c r="G31" s="138">
        <v>5.07</v>
      </c>
      <c r="H31" s="137">
        <v>5.04</v>
      </c>
      <c r="I31" s="137">
        <f>I30/$I$25*100</f>
        <v>5.0997756799700911</v>
      </c>
      <c r="J31" s="137">
        <v>4.91</v>
      </c>
      <c r="K31" s="476"/>
      <c r="L31" s="505"/>
      <c r="M31" s="551"/>
    </row>
    <row r="32" spans="2:13" s="190" customFormat="1" ht="20" customHeight="1">
      <c r="B32" s="497"/>
      <c r="C32" s="473"/>
      <c r="D32" s="476"/>
      <c r="E32" s="513" t="s">
        <v>243</v>
      </c>
      <c r="F32" s="261" t="s">
        <v>229</v>
      </c>
      <c r="G32" s="121">
        <v>55703</v>
      </c>
      <c r="H32" s="121">
        <v>56794</v>
      </c>
      <c r="I32" s="121">
        <v>54995</v>
      </c>
      <c r="J32" s="121">
        <v>54046</v>
      </c>
      <c r="K32" s="476"/>
      <c r="L32" s="505"/>
      <c r="M32" s="551"/>
    </row>
    <row r="33" spans="2:13" s="190" customFormat="1" ht="20" customHeight="1">
      <c r="B33" s="497"/>
      <c r="C33" s="473"/>
      <c r="D33" s="476"/>
      <c r="E33" s="516"/>
      <c r="F33" s="139" t="s">
        <v>1</v>
      </c>
      <c r="G33" s="138">
        <v>64.08</v>
      </c>
      <c r="H33" s="137">
        <v>64.69</v>
      </c>
      <c r="I33" s="137">
        <f>I32/$I$25*100</f>
        <v>64.252500233666694</v>
      </c>
      <c r="J33" s="137">
        <v>64.89</v>
      </c>
      <c r="K33" s="476"/>
      <c r="L33" s="505"/>
      <c r="M33" s="551"/>
    </row>
    <row r="34" spans="2:13" s="190" customFormat="1" ht="20" customHeight="1">
      <c r="B34" s="497"/>
      <c r="C34" s="473"/>
      <c r="D34" s="476"/>
      <c r="E34" s="513" t="s">
        <v>244</v>
      </c>
      <c r="F34" s="261" t="s">
        <v>229</v>
      </c>
      <c r="G34" s="121">
        <v>11011</v>
      </c>
      <c r="H34" s="121">
        <v>10921</v>
      </c>
      <c r="I34" s="121">
        <v>10584</v>
      </c>
      <c r="J34" s="121">
        <v>9904</v>
      </c>
      <c r="K34" s="476"/>
      <c r="L34" s="505"/>
      <c r="M34" s="551"/>
    </row>
    <row r="35" spans="2:13" s="190" customFormat="1" ht="20" customHeight="1">
      <c r="B35" s="497"/>
      <c r="C35" s="473"/>
      <c r="D35" s="502"/>
      <c r="E35" s="514"/>
      <c r="F35" s="141" t="s">
        <v>1</v>
      </c>
      <c r="G35" s="142">
        <v>12.67</v>
      </c>
      <c r="H35" s="143">
        <v>12.44</v>
      </c>
      <c r="I35" s="143">
        <f>I34/$I$25*100</f>
        <v>12.36564164875222</v>
      </c>
      <c r="J35" s="143">
        <v>11.89</v>
      </c>
      <c r="K35" s="502"/>
      <c r="L35" s="506"/>
      <c r="M35" s="552"/>
    </row>
    <row r="36" spans="2:13" s="190" customFormat="1" ht="20" customHeight="1">
      <c r="B36" s="497"/>
      <c r="C36" s="473"/>
      <c r="D36" s="451" t="s">
        <v>245</v>
      </c>
      <c r="E36" s="515" t="s">
        <v>240</v>
      </c>
      <c r="F36" s="135" t="s">
        <v>229</v>
      </c>
      <c r="G36" s="144">
        <v>2553</v>
      </c>
      <c r="H36" s="144">
        <v>2584</v>
      </c>
      <c r="I36" s="144">
        <v>2512</v>
      </c>
      <c r="J36" s="144">
        <v>2495</v>
      </c>
      <c r="K36" s="451" t="s">
        <v>12</v>
      </c>
      <c r="L36" s="504" t="s">
        <v>264</v>
      </c>
      <c r="M36" s="550"/>
    </row>
    <row r="37" spans="2:13" s="190" customFormat="1" ht="20" customHeight="1">
      <c r="B37" s="497"/>
      <c r="C37" s="473"/>
      <c r="D37" s="476"/>
      <c r="E37" s="516"/>
      <c r="F37" s="245" t="s">
        <v>1</v>
      </c>
      <c r="G37" s="137">
        <v>2.94</v>
      </c>
      <c r="H37" s="137">
        <v>2.94</v>
      </c>
      <c r="I37" s="137">
        <f>I36/$I$25*100</f>
        <v>2.9348537246471631</v>
      </c>
      <c r="J37" s="137">
        <v>3</v>
      </c>
      <c r="K37" s="476"/>
      <c r="L37" s="505"/>
      <c r="M37" s="551"/>
    </row>
    <row r="38" spans="2:13" s="190" customFormat="1" ht="20" customHeight="1">
      <c r="B38" s="497"/>
      <c r="C38" s="473"/>
      <c r="D38" s="476"/>
      <c r="E38" s="513" t="s">
        <v>241</v>
      </c>
      <c r="F38" s="261" t="s">
        <v>229</v>
      </c>
      <c r="G38" s="144">
        <v>9401</v>
      </c>
      <c r="H38" s="144">
        <v>9634</v>
      </c>
      <c r="I38" s="144">
        <v>9683</v>
      </c>
      <c r="J38" s="144">
        <v>9786</v>
      </c>
      <c r="K38" s="476"/>
      <c r="L38" s="505"/>
      <c r="M38" s="551"/>
    </row>
    <row r="39" spans="2:13" s="190" customFormat="1" ht="20" customHeight="1">
      <c r="B39" s="497"/>
      <c r="C39" s="473"/>
      <c r="D39" s="476"/>
      <c r="E39" s="516"/>
      <c r="F39" s="261" t="s">
        <v>1</v>
      </c>
      <c r="G39" s="137">
        <v>10.81</v>
      </c>
      <c r="H39" s="137">
        <v>10.97</v>
      </c>
      <c r="I39" s="137">
        <f>I38/$I$25*100</f>
        <v>11.312973175063091</v>
      </c>
      <c r="J39" s="137">
        <v>11.75</v>
      </c>
      <c r="K39" s="476"/>
      <c r="L39" s="505"/>
      <c r="M39" s="551"/>
    </row>
    <row r="40" spans="2:13" s="190" customFormat="1" ht="20" customHeight="1">
      <c r="B40" s="497"/>
      <c r="C40" s="473"/>
      <c r="D40" s="476"/>
      <c r="E40" s="513" t="s">
        <v>242</v>
      </c>
      <c r="F40" s="261" t="s">
        <v>229</v>
      </c>
      <c r="G40" s="144">
        <v>3508</v>
      </c>
      <c r="H40" s="144">
        <v>3628</v>
      </c>
      <c r="I40" s="144">
        <v>3575</v>
      </c>
      <c r="J40" s="144">
        <v>3445</v>
      </c>
      <c r="K40" s="476"/>
      <c r="L40" s="505"/>
      <c r="M40" s="551"/>
    </row>
    <row r="41" spans="2:13" s="190" customFormat="1" ht="20" customHeight="1">
      <c r="B41" s="497"/>
      <c r="C41" s="473"/>
      <c r="D41" s="476"/>
      <c r="E41" s="516"/>
      <c r="F41" s="261" t="s">
        <v>1</v>
      </c>
      <c r="G41" s="137">
        <v>4.04</v>
      </c>
      <c r="H41" s="137">
        <v>4.13</v>
      </c>
      <c r="I41" s="137">
        <f>I40/$I$25*100</f>
        <v>4.1767922235722965</v>
      </c>
      <c r="J41" s="137">
        <v>4.1399999999999997</v>
      </c>
      <c r="K41" s="476"/>
      <c r="L41" s="505"/>
      <c r="M41" s="551"/>
    </row>
    <row r="42" spans="2:13" s="190" customFormat="1" ht="20" customHeight="1">
      <c r="B42" s="497"/>
      <c r="C42" s="473"/>
      <c r="D42" s="476"/>
      <c r="E42" s="513" t="s">
        <v>243</v>
      </c>
      <c r="F42" s="261" t="s">
        <v>229</v>
      </c>
      <c r="G42" s="144">
        <v>46971</v>
      </c>
      <c r="H42" s="144">
        <v>48715</v>
      </c>
      <c r="I42" s="144">
        <v>47776</v>
      </c>
      <c r="J42" s="144">
        <v>48411</v>
      </c>
      <c r="K42" s="476"/>
      <c r="L42" s="505"/>
      <c r="M42" s="551"/>
    </row>
    <row r="43" spans="2:13" s="190" customFormat="1" ht="20" customHeight="1">
      <c r="B43" s="497"/>
      <c r="C43" s="473"/>
      <c r="D43" s="476"/>
      <c r="E43" s="516"/>
      <c r="F43" s="139" t="s">
        <v>1</v>
      </c>
      <c r="G43" s="137">
        <v>54.03</v>
      </c>
      <c r="H43" s="137">
        <v>55.48</v>
      </c>
      <c r="I43" s="137">
        <f>I42/$I$25*100</f>
        <v>55.81830077577343</v>
      </c>
      <c r="J43" s="137">
        <v>58.13</v>
      </c>
      <c r="K43" s="476"/>
      <c r="L43" s="505"/>
      <c r="M43" s="551"/>
    </row>
    <row r="44" spans="2:13" s="190" customFormat="1" ht="20" customHeight="1">
      <c r="B44" s="497"/>
      <c r="C44" s="473"/>
      <c r="D44" s="476"/>
      <c r="E44" s="513" t="s">
        <v>244</v>
      </c>
      <c r="F44" s="261" t="s">
        <v>229</v>
      </c>
      <c r="G44" s="144">
        <v>9038</v>
      </c>
      <c r="H44" s="144">
        <v>9038</v>
      </c>
      <c r="I44" s="144">
        <v>8831</v>
      </c>
      <c r="J44" s="144">
        <v>8521</v>
      </c>
      <c r="K44" s="476"/>
      <c r="L44" s="505"/>
      <c r="M44" s="551"/>
    </row>
    <row r="45" spans="2:13" s="190" customFormat="1" ht="20" customHeight="1">
      <c r="B45" s="497"/>
      <c r="C45" s="473"/>
      <c r="D45" s="476"/>
      <c r="E45" s="514"/>
      <c r="F45" s="141" t="s">
        <v>1</v>
      </c>
      <c r="G45" s="142">
        <v>10.4</v>
      </c>
      <c r="H45" s="143">
        <v>10.29</v>
      </c>
      <c r="I45" s="143">
        <f>I44/$I$25*100</f>
        <v>10.317553042340407</v>
      </c>
      <c r="J45" s="143">
        <v>10.23</v>
      </c>
      <c r="K45" s="502"/>
      <c r="L45" s="506"/>
      <c r="M45" s="552"/>
    </row>
    <row r="46" spans="2:13" s="190" customFormat="1" ht="20" customHeight="1">
      <c r="B46" s="497"/>
      <c r="C46" s="473"/>
      <c r="D46" s="451" t="s">
        <v>246</v>
      </c>
      <c r="E46" s="515" t="s">
        <v>240</v>
      </c>
      <c r="F46" s="135" t="s">
        <v>229</v>
      </c>
      <c r="G46" s="136">
        <v>895</v>
      </c>
      <c r="H46" s="136">
        <v>822</v>
      </c>
      <c r="I46" s="144">
        <v>829</v>
      </c>
      <c r="J46" s="144">
        <v>684</v>
      </c>
      <c r="K46" s="451" t="s">
        <v>12</v>
      </c>
      <c r="L46" s="504" t="s">
        <v>263</v>
      </c>
      <c r="M46" s="550"/>
    </row>
    <row r="47" spans="2:13" s="190" customFormat="1" ht="20" customHeight="1">
      <c r="B47" s="497"/>
      <c r="C47" s="473"/>
      <c r="D47" s="476"/>
      <c r="E47" s="516"/>
      <c r="F47" s="245" t="s">
        <v>1</v>
      </c>
      <c r="G47" s="137">
        <v>1.03</v>
      </c>
      <c r="H47" s="137">
        <v>0.94</v>
      </c>
      <c r="I47" s="137">
        <f>I46/$I$25*100</f>
        <v>0.96854846247312831</v>
      </c>
      <c r="J47" s="137">
        <v>0.82</v>
      </c>
      <c r="K47" s="476"/>
      <c r="L47" s="505"/>
      <c r="M47" s="551"/>
    </row>
    <row r="48" spans="2:13" s="190" customFormat="1" ht="20" customHeight="1">
      <c r="B48" s="497"/>
      <c r="C48" s="473"/>
      <c r="D48" s="476"/>
      <c r="E48" s="513" t="s">
        <v>241</v>
      </c>
      <c r="F48" s="261" t="s">
        <v>229</v>
      </c>
      <c r="G48" s="144">
        <v>2957</v>
      </c>
      <c r="H48" s="144">
        <v>2624</v>
      </c>
      <c r="I48" s="144">
        <v>2624</v>
      </c>
      <c r="J48" s="144">
        <v>2281</v>
      </c>
      <c r="K48" s="476"/>
      <c r="L48" s="505"/>
      <c r="M48" s="551"/>
    </row>
    <row r="49" spans="2:13" s="190" customFormat="1" ht="20" customHeight="1">
      <c r="B49" s="497"/>
      <c r="C49" s="473"/>
      <c r="D49" s="476"/>
      <c r="E49" s="516"/>
      <c r="F49" s="261" t="s">
        <v>1</v>
      </c>
      <c r="G49" s="138">
        <v>3.4</v>
      </c>
      <c r="H49" s="137">
        <v>2.99</v>
      </c>
      <c r="I49" s="137">
        <f>I48/$I$25*100</f>
        <v>3.0657070754276101</v>
      </c>
      <c r="J49" s="144">
        <v>2.74</v>
      </c>
      <c r="K49" s="476"/>
      <c r="L49" s="505"/>
      <c r="M49" s="551"/>
    </row>
    <row r="50" spans="2:13" s="190" customFormat="1" ht="20" customHeight="1">
      <c r="B50" s="497"/>
      <c r="C50" s="473"/>
      <c r="D50" s="476"/>
      <c r="E50" s="513" t="s">
        <v>242</v>
      </c>
      <c r="F50" s="261" t="s">
        <v>229</v>
      </c>
      <c r="G50" s="121">
        <v>899</v>
      </c>
      <c r="H50" s="121">
        <v>793</v>
      </c>
      <c r="I50" s="144">
        <v>790</v>
      </c>
      <c r="J50" s="144">
        <v>644</v>
      </c>
      <c r="K50" s="476"/>
      <c r="L50" s="505"/>
      <c r="M50" s="551"/>
    </row>
    <row r="51" spans="2:13" s="190" customFormat="1" ht="20" customHeight="1">
      <c r="B51" s="497"/>
      <c r="C51" s="473"/>
      <c r="D51" s="476"/>
      <c r="E51" s="516"/>
      <c r="F51" s="261" t="s">
        <v>1</v>
      </c>
      <c r="G51" s="138">
        <v>1.03</v>
      </c>
      <c r="H51" s="137">
        <v>0.9</v>
      </c>
      <c r="I51" s="137">
        <f>I50/$I$25*100</f>
        <v>0.92298345639779422</v>
      </c>
      <c r="J51" s="137">
        <v>0.77</v>
      </c>
      <c r="K51" s="476"/>
      <c r="L51" s="505"/>
      <c r="M51" s="551"/>
    </row>
    <row r="52" spans="2:13" s="190" customFormat="1" ht="20" customHeight="1">
      <c r="B52" s="497"/>
      <c r="C52" s="473"/>
      <c r="D52" s="476"/>
      <c r="E52" s="513" t="s">
        <v>243</v>
      </c>
      <c r="F52" s="261" t="s">
        <v>229</v>
      </c>
      <c r="G52" s="144">
        <v>8732</v>
      </c>
      <c r="H52" s="144">
        <v>8079</v>
      </c>
      <c r="I52" s="144">
        <v>7219</v>
      </c>
      <c r="J52" s="144">
        <v>5635</v>
      </c>
      <c r="K52" s="476"/>
      <c r="L52" s="505"/>
      <c r="M52" s="551"/>
    </row>
    <row r="53" spans="2:13" s="190" customFormat="1" ht="20" customHeight="1">
      <c r="B53" s="497"/>
      <c r="C53" s="473"/>
      <c r="D53" s="476"/>
      <c r="E53" s="516"/>
      <c r="F53" s="139" t="s">
        <v>1</v>
      </c>
      <c r="G53" s="138">
        <v>10.050000000000001</v>
      </c>
      <c r="H53" s="137">
        <v>9.1999999999999993</v>
      </c>
      <c r="I53" s="137">
        <f>I52/$I$25*100</f>
        <v>8.4341994578932606</v>
      </c>
      <c r="J53" s="137">
        <v>6.77</v>
      </c>
      <c r="K53" s="476"/>
      <c r="L53" s="505"/>
      <c r="M53" s="551"/>
    </row>
    <row r="54" spans="2:13" s="190" customFormat="1" ht="20" customHeight="1">
      <c r="B54" s="497"/>
      <c r="C54" s="473"/>
      <c r="D54" s="476"/>
      <c r="E54" s="513" t="s">
        <v>244</v>
      </c>
      <c r="F54" s="261" t="s">
        <v>229</v>
      </c>
      <c r="G54" s="144">
        <v>1973</v>
      </c>
      <c r="H54" s="144">
        <v>1883</v>
      </c>
      <c r="I54" s="144">
        <v>1753</v>
      </c>
      <c r="J54" s="144">
        <v>1383</v>
      </c>
      <c r="K54" s="476"/>
      <c r="L54" s="505"/>
      <c r="M54" s="551"/>
    </row>
    <row r="55" spans="2:13" s="190" customFormat="1" ht="20" customHeight="1">
      <c r="B55" s="497"/>
      <c r="C55" s="473"/>
      <c r="D55" s="476"/>
      <c r="E55" s="514"/>
      <c r="F55" s="141" t="s">
        <v>1</v>
      </c>
      <c r="G55" s="142">
        <v>2.27</v>
      </c>
      <c r="H55" s="143">
        <v>2.14</v>
      </c>
      <c r="I55" s="143">
        <f>I54/$I$25*100</f>
        <v>2.048088606411814</v>
      </c>
      <c r="J55" s="143">
        <v>1.66</v>
      </c>
      <c r="K55" s="502"/>
      <c r="L55" s="506"/>
      <c r="M55" s="552"/>
    </row>
    <row r="56" spans="2:13" s="190" customFormat="1" ht="20" customHeight="1">
      <c r="B56" s="497"/>
      <c r="C56" s="473"/>
      <c r="D56" s="451" t="s">
        <v>247</v>
      </c>
      <c r="E56" s="515" t="s">
        <v>240</v>
      </c>
      <c r="F56" s="135" t="s">
        <v>229</v>
      </c>
      <c r="G56" s="144">
        <v>3421</v>
      </c>
      <c r="H56" s="144">
        <v>3389</v>
      </c>
      <c r="I56" s="144">
        <v>3327</v>
      </c>
      <c r="J56" s="144">
        <v>3156</v>
      </c>
      <c r="K56" s="451" t="s">
        <v>12</v>
      </c>
      <c r="L56" s="504" t="s">
        <v>260</v>
      </c>
      <c r="M56" s="550"/>
    </row>
    <row r="57" spans="2:13" s="190" customFormat="1" ht="20" customHeight="1">
      <c r="B57" s="497"/>
      <c r="C57" s="473"/>
      <c r="D57" s="476"/>
      <c r="E57" s="516"/>
      <c r="F57" s="245" t="s">
        <v>1</v>
      </c>
      <c r="G57" s="137">
        <v>3.94</v>
      </c>
      <c r="H57" s="137">
        <v>3.86</v>
      </c>
      <c r="I57" s="137">
        <f>I56/$I$25*100</f>
        <v>3.8870455182727359</v>
      </c>
      <c r="J57" s="137">
        <v>3.79</v>
      </c>
      <c r="K57" s="476"/>
      <c r="L57" s="505"/>
      <c r="M57" s="551"/>
    </row>
    <row r="58" spans="2:13" s="190" customFormat="1" ht="20" customHeight="1">
      <c r="B58" s="497"/>
      <c r="C58" s="473"/>
      <c r="D58" s="476"/>
      <c r="E58" s="513" t="s">
        <v>241</v>
      </c>
      <c r="F58" s="261" t="s">
        <v>229</v>
      </c>
      <c r="G58" s="144">
        <v>12229</v>
      </c>
      <c r="H58" s="144">
        <v>12229</v>
      </c>
      <c r="I58" s="144">
        <v>12219</v>
      </c>
      <c r="J58" s="144">
        <v>11976</v>
      </c>
      <c r="K58" s="476"/>
      <c r="L58" s="505"/>
      <c r="M58" s="551"/>
    </row>
    <row r="59" spans="2:13" s="190" customFormat="1" ht="20" customHeight="1">
      <c r="B59" s="497"/>
      <c r="C59" s="473"/>
      <c r="D59" s="476"/>
      <c r="E59" s="516"/>
      <c r="F59" s="261" t="s">
        <v>1</v>
      </c>
      <c r="G59" s="138">
        <v>14.07</v>
      </c>
      <c r="H59" s="138">
        <v>13.93</v>
      </c>
      <c r="I59" s="137">
        <f>I58/$I$25*100</f>
        <v>14.27586690344892</v>
      </c>
      <c r="J59" s="138">
        <v>14.38</v>
      </c>
      <c r="K59" s="476"/>
      <c r="L59" s="505"/>
      <c r="M59" s="551"/>
    </row>
    <row r="60" spans="2:13" s="190" customFormat="1" ht="20" customHeight="1">
      <c r="B60" s="497"/>
      <c r="C60" s="473"/>
      <c r="D60" s="476"/>
      <c r="E60" s="513" t="s">
        <v>242</v>
      </c>
      <c r="F60" s="261" t="s">
        <v>229</v>
      </c>
      <c r="G60" s="144">
        <v>4389</v>
      </c>
      <c r="H60" s="144">
        <v>4413</v>
      </c>
      <c r="I60" s="144">
        <v>4349</v>
      </c>
      <c r="J60" s="144">
        <v>4067</v>
      </c>
      <c r="K60" s="476"/>
      <c r="L60" s="505"/>
      <c r="M60" s="551"/>
    </row>
    <row r="61" spans="2:13" s="190" customFormat="1" ht="20" customHeight="1">
      <c r="B61" s="497"/>
      <c r="C61" s="473"/>
      <c r="D61" s="476"/>
      <c r="E61" s="516"/>
      <c r="F61" s="261" t="s">
        <v>1</v>
      </c>
      <c r="G61" s="138">
        <v>5.05</v>
      </c>
      <c r="H61" s="137">
        <v>5.03</v>
      </c>
      <c r="I61" s="137">
        <f>I60/$I$25*100</f>
        <v>5.0810823441443125</v>
      </c>
      <c r="J61" s="137">
        <v>4.88</v>
      </c>
      <c r="K61" s="476"/>
      <c r="L61" s="505"/>
      <c r="M61" s="551"/>
    </row>
    <row r="62" spans="2:13" s="190" customFormat="1" ht="20" customHeight="1">
      <c r="B62" s="497"/>
      <c r="C62" s="473"/>
      <c r="D62" s="476"/>
      <c r="E62" s="513" t="s">
        <v>243</v>
      </c>
      <c r="F62" s="261" t="s">
        <v>229</v>
      </c>
      <c r="G62" s="144">
        <v>55203</v>
      </c>
      <c r="H62" s="144">
        <v>56481</v>
      </c>
      <c r="I62" s="144">
        <v>54708</v>
      </c>
      <c r="J62" s="144">
        <v>53706</v>
      </c>
      <c r="K62" s="476"/>
      <c r="L62" s="505"/>
      <c r="M62" s="551"/>
    </row>
    <row r="63" spans="2:13" s="190" customFormat="1" ht="20" customHeight="1">
      <c r="B63" s="497"/>
      <c r="C63" s="473"/>
      <c r="D63" s="476"/>
      <c r="E63" s="516"/>
      <c r="F63" s="139" t="s">
        <v>1</v>
      </c>
      <c r="G63" s="138">
        <v>63.51</v>
      </c>
      <c r="H63" s="137">
        <v>64.33</v>
      </c>
      <c r="I63" s="137">
        <f>I62/$I$25*100</f>
        <v>63.917188522291802</v>
      </c>
      <c r="J63" s="137">
        <v>64.48</v>
      </c>
      <c r="K63" s="476"/>
      <c r="L63" s="505"/>
      <c r="M63" s="551"/>
    </row>
    <row r="64" spans="2:13" s="190" customFormat="1" ht="20" customHeight="1">
      <c r="B64" s="497"/>
      <c r="C64" s="473"/>
      <c r="D64" s="476"/>
      <c r="E64" s="513" t="s">
        <v>244</v>
      </c>
      <c r="F64" s="261" t="s">
        <v>229</v>
      </c>
      <c r="G64" s="144">
        <v>10934</v>
      </c>
      <c r="H64" s="144">
        <v>10895</v>
      </c>
      <c r="I64" s="144">
        <v>10557</v>
      </c>
      <c r="J64" s="144">
        <v>9855</v>
      </c>
      <c r="K64" s="476"/>
      <c r="L64" s="505"/>
      <c r="M64" s="551"/>
    </row>
    <row r="65" spans="2:13" s="190" customFormat="1" ht="20" customHeight="1">
      <c r="B65" s="497"/>
      <c r="C65" s="473"/>
      <c r="D65" s="476"/>
      <c r="E65" s="514"/>
      <c r="F65" s="141" t="s">
        <v>1</v>
      </c>
      <c r="G65" s="142">
        <v>12.58</v>
      </c>
      <c r="H65" s="143">
        <v>12.41</v>
      </c>
      <c r="I65" s="143">
        <f>I64/$I$25*100</f>
        <v>12.33409664454622</v>
      </c>
      <c r="J65" s="143">
        <v>11.83</v>
      </c>
      <c r="K65" s="502"/>
      <c r="L65" s="506"/>
      <c r="M65" s="552"/>
    </row>
    <row r="66" spans="2:13" s="190" customFormat="1" ht="20" customHeight="1">
      <c r="B66" s="497"/>
      <c r="C66" s="473"/>
      <c r="D66" s="451" t="s">
        <v>248</v>
      </c>
      <c r="E66" s="515" t="s">
        <v>240</v>
      </c>
      <c r="F66" s="135" t="s">
        <v>229</v>
      </c>
      <c r="G66" s="136">
        <v>27</v>
      </c>
      <c r="H66" s="136">
        <v>17</v>
      </c>
      <c r="I66" s="144">
        <v>14</v>
      </c>
      <c r="J66" s="144">
        <v>23</v>
      </c>
      <c r="K66" s="451" t="s">
        <v>12</v>
      </c>
      <c r="L66" s="504" t="s">
        <v>258</v>
      </c>
      <c r="M66" s="550"/>
    </row>
    <row r="67" spans="2:13" s="190" customFormat="1" ht="20" customHeight="1">
      <c r="B67" s="497"/>
      <c r="C67" s="473"/>
      <c r="D67" s="476"/>
      <c r="E67" s="516"/>
      <c r="F67" s="245" t="s">
        <v>1</v>
      </c>
      <c r="G67" s="137">
        <v>0.03</v>
      </c>
      <c r="H67" s="137">
        <v>0.02</v>
      </c>
      <c r="I67" s="137">
        <f>I66/$I$25*100</f>
        <v>1.6356668847555846E-2</v>
      </c>
      <c r="J67" s="138">
        <v>0.03</v>
      </c>
      <c r="K67" s="476"/>
      <c r="L67" s="505"/>
      <c r="M67" s="551"/>
    </row>
    <row r="68" spans="2:13" s="190" customFormat="1" ht="20" customHeight="1">
      <c r="B68" s="497"/>
      <c r="C68" s="473"/>
      <c r="D68" s="476"/>
      <c r="E68" s="513" t="s">
        <v>241</v>
      </c>
      <c r="F68" s="261" t="s">
        <v>229</v>
      </c>
      <c r="G68" s="144">
        <v>129</v>
      </c>
      <c r="H68" s="144">
        <v>29</v>
      </c>
      <c r="I68" s="144">
        <v>88</v>
      </c>
      <c r="J68" s="144">
        <v>91</v>
      </c>
      <c r="K68" s="476"/>
      <c r="L68" s="505"/>
      <c r="M68" s="551"/>
    </row>
    <row r="69" spans="2:13" s="190" customFormat="1" ht="20" customHeight="1">
      <c r="B69" s="497"/>
      <c r="C69" s="473"/>
      <c r="D69" s="476"/>
      <c r="E69" s="516"/>
      <c r="F69" s="261" t="s">
        <v>1</v>
      </c>
      <c r="G69" s="138">
        <v>0.14000000000000001</v>
      </c>
      <c r="H69" s="138">
        <v>0.03</v>
      </c>
      <c r="I69" s="137">
        <f>I68/$I$25*100</f>
        <v>0.10281334704177959</v>
      </c>
      <c r="J69" s="138">
        <v>0.11</v>
      </c>
      <c r="K69" s="476"/>
      <c r="L69" s="505"/>
      <c r="M69" s="551"/>
    </row>
    <row r="70" spans="2:13" s="190" customFormat="1" ht="20" customHeight="1">
      <c r="B70" s="497"/>
      <c r="C70" s="473"/>
      <c r="D70" s="476"/>
      <c r="E70" s="513" t="s">
        <v>242</v>
      </c>
      <c r="F70" s="261" t="s">
        <v>229</v>
      </c>
      <c r="G70" s="144">
        <v>18</v>
      </c>
      <c r="H70" s="144">
        <v>8</v>
      </c>
      <c r="I70" s="144">
        <v>16</v>
      </c>
      <c r="J70" s="144">
        <v>22</v>
      </c>
      <c r="K70" s="476"/>
      <c r="L70" s="505"/>
      <c r="M70" s="551"/>
    </row>
    <row r="71" spans="2:13" s="190" customFormat="1" ht="20" customHeight="1">
      <c r="B71" s="497"/>
      <c r="C71" s="473"/>
      <c r="D71" s="476"/>
      <c r="E71" s="516"/>
      <c r="F71" s="261" t="s">
        <v>1</v>
      </c>
      <c r="G71" s="138">
        <v>0.02</v>
      </c>
      <c r="H71" s="138">
        <v>0.01</v>
      </c>
      <c r="I71" s="137">
        <f>I70/$I$25*100</f>
        <v>1.8693335825778111E-2</v>
      </c>
      <c r="J71" s="138">
        <v>0.03</v>
      </c>
      <c r="K71" s="476"/>
      <c r="L71" s="505"/>
      <c r="M71" s="551"/>
    </row>
    <row r="72" spans="2:13" s="190" customFormat="1" ht="20" customHeight="1">
      <c r="B72" s="497"/>
      <c r="C72" s="473"/>
      <c r="D72" s="476"/>
      <c r="E72" s="513" t="s">
        <v>243</v>
      </c>
      <c r="F72" s="261" t="s">
        <v>229</v>
      </c>
      <c r="G72" s="144">
        <v>500</v>
      </c>
      <c r="H72" s="144">
        <v>313</v>
      </c>
      <c r="I72" s="144">
        <v>287</v>
      </c>
      <c r="J72" s="144">
        <v>340</v>
      </c>
      <c r="K72" s="476"/>
      <c r="L72" s="505"/>
      <c r="M72" s="551"/>
    </row>
    <row r="73" spans="2:13" s="190" customFormat="1" ht="20" customHeight="1">
      <c r="B73" s="497"/>
      <c r="C73" s="473"/>
      <c r="D73" s="476"/>
      <c r="E73" s="516"/>
      <c r="F73" s="139" t="s">
        <v>1</v>
      </c>
      <c r="G73" s="138">
        <v>0.56999999999999995</v>
      </c>
      <c r="H73" s="138">
        <v>0.36</v>
      </c>
      <c r="I73" s="137">
        <f>I72/$I$25*100</f>
        <v>0.33531171137489485</v>
      </c>
      <c r="J73" s="138">
        <v>0.41</v>
      </c>
      <c r="K73" s="476"/>
      <c r="L73" s="505"/>
      <c r="M73" s="551"/>
    </row>
    <row r="74" spans="2:13" s="190" customFormat="1" ht="20" customHeight="1">
      <c r="B74" s="497"/>
      <c r="C74" s="473"/>
      <c r="D74" s="476"/>
      <c r="E74" s="513" t="s">
        <v>244</v>
      </c>
      <c r="F74" s="261" t="s">
        <v>229</v>
      </c>
      <c r="G74" s="121">
        <v>77</v>
      </c>
      <c r="H74" s="121">
        <v>26</v>
      </c>
      <c r="I74" s="144">
        <v>27</v>
      </c>
      <c r="J74" s="144">
        <v>49</v>
      </c>
      <c r="K74" s="476"/>
      <c r="L74" s="505"/>
      <c r="M74" s="551"/>
    </row>
    <row r="75" spans="2:13" s="190" customFormat="1" ht="20" customHeight="1">
      <c r="B75" s="497"/>
      <c r="C75" s="473"/>
      <c r="D75" s="476"/>
      <c r="E75" s="514"/>
      <c r="F75" s="141" t="s">
        <v>1</v>
      </c>
      <c r="G75" s="142">
        <v>0.09</v>
      </c>
      <c r="H75" s="143">
        <v>0.03</v>
      </c>
      <c r="I75" s="137">
        <f>I74/$I$25*100</f>
        <v>3.1545004206000558E-2</v>
      </c>
      <c r="J75" s="143">
        <v>0.06</v>
      </c>
      <c r="K75" s="502"/>
      <c r="L75" s="506"/>
      <c r="M75" s="552"/>
    </row>
    <row r="76" spans="2:13" s="190" customFormat="1" ht="20" customHeight="1">
      <c r="B76" s="497"/>
      <c r="C76" s="473"/>
      <c r="D76" s="484" t="s">
        <v>249</v>
      </c>
      <c r="E76" s="453" t="s">
        <v>250</v>
      </c>
      <c r="F76" s="135" t="s">
        <v>229</v>
      </c>
      <c r="G76" s="136">
        <v>44350</v>
      </c>
      <c r="H76" s="136">
        <v>44641</v>
      </c>
      <c r="I76" s="136">
        <v>43634</v>
      </c>
      <c r="J76" s="136">
        <v>41920</v>
      </c>
      <c r="K76" s="451" t="s">
        <v>68</v>
      </c>
      <c r="L76" s="492" t="s">
        <v>262</v>
      </c>
      <c r="M76" s="553"/>
    </row>
    <row r="77" spans="2:13" s="190" customFormat="1" ht="20" customHeight="1">
      <c r="B77" s="497"/>
      <c r="C77" s="473"/>
      <c r="D77" s="476"/>
      <c r="E77" s="520"/>
      <c r="F77" s="245" t="s">
        <v>1</v>
      </c>
      <c r="G77" s="137">
        <v>52.02</v>
      </c>
      <c r="H77" s="137">
        <v>50.84</v>
      </c>
      <c r="I77" s="137">
        <f>I76/$I$25*100</f>
        <v>50.979063463875129</v>
      </c>
      <c r="J77" s="137">
        <v>50.33</v>
      </c>
      <c r="K77" s="476"/>
      <c r="L77" s="494"/>
      <c r="M77" s="554"/>
    </row>
    <row r="78" spans="2:13" s="190" customFormat="1" ht="20" customHeight="1">
      <c r="B78" s="497"/>
      <c r="C78" s="473"/>
      <c r="D78" s="476"/>
      <c r="E78" s="519" t="s">
        <v>251</v>
      </c>
      <c r="F78" s="261" t="s">
        <v>229</v>
      </c>
      <c r="G78" s="121">
        <v>42577</v>
      </c>
      <c r="H78" s="121">
        <v>43159</v>
      </c>
      <c r="I78" s="121">
        <v>41958</v>
      </c>
      <c r="J78" s="121">
        <v>41365</v>
      </c>
      <c r="K78" s="476"/>
      <c r="L78" s="494"/>
      <c r="M78" s="554"/>
    </row>
    <row r="79" spans="2:13" s="190" customFormat="1" ht="20" customHeight="1">
      <c r="B79" s="497"/>
      <c r="C79" s="473"/>
      <c r="D79" s="485"/>
      <c r="E79" s="501"/>
      <c r="F79" s="141" t="s">
        <v>1</v>
      </c>
      <c r="G79" s="142">
        <v>48.98</v>
      </c>
      <c r="H79" s="142">
        <v>49.16</v>
      </c>
      <c r="I79" s="142">
        <f>I78/$I$25*100</f>
        <v>49.020936536124871</v>
      </c>
      <c r="J79" s="142">
        <v>49.67</v>
      </c>
      <c r="K79" s="476"/>
      <c r="L79" s="495"/>
      <c r="M79" s="555"/>
    </row>
    <row r="80" spans="2:13" s="190" customFormat="1" ht="20" customHeight="1">
      <c r="B80" s="497"/>
      <c r="C80" s="473"/>
      <c r="D80" s="484" t="s">
        <v>252</v>
      </c>
      <c r="E80" s="453" t="s">
        <v>250</v>
      </c>
      <c r="F80" s="135" t="s">
        <v>229</v>
      </c>
      <c r="G80" s="136">
        <v>36198</v>
      </c>
      <c r="H80" s="136">
        <v>36932</v>
      </c>
      <c r="I80" s="136">
        <v>36373</v>
      </c>
      <c r="J80" s="136">
        <v>36079</v>
      </c>
      <c r="K80" s="453" t="s">
        <v>12</v>
      </c>
      <c r="L80" s="492" t="s">
        <v>261</v>
      </c>
      <c r="M80" s="553"/>
    </row>
    <row r="81" spans="2:13" s="190" customFormat="1" ht="20" customHeight="1">
      <c r="B81" s="497"/>
      <c r="C81" s="473"/>
      <c r="D81" s="476"/>
      <c r="E81" s="520"/>
      <c r="F81" s="245" t="s">
        <v>1</v>
      </c>
      <c r="G81" s="137">
        <v>41.62</v>
      </c>
      <c r="H81" s="137">
        <v>42.06</v>
      </c>
      <c r="I81" s="137">
        <f>I80/$I$25*100</f>
        <v>42.495793999439201</v>
      </c>
      <c r="J81" s="137">
        <v>43.32</v>
      </c>
      <c r="K81" s="500"/>
      <c r="L81" s="494"/>
      <c r="M81" s="554"/>
    </row>
    <row r="82" spans="2:13" s="190" customFormat="1" ht="20" customHeight="1">
      <c r="B82" s="497"/>
      <c r="C82" s="473"/>
      <c r="D82" s="476"/>
      <c r="E82" s="519" t="s">
        <v>251</v>
      </c>
      <c r="F82" s="261" t="s">
        <v>229</v>
      </c>
      <c r="G82" s="121">
        <v>35273</v>
      </c>
      <c r="H82" s="121">
        <v>36667</v>
      </c>
      <c r="I82" s="121">
        <v>36004</v>
      </c>
      <c r="J82" s="121">
        <v>36579</v>
      </c>
      <c r="K82" s="500"/>
      <c r="L82" s="494"/>
      <c r="M82" s="554"/>
    </row>
    <row r="83" spans="2:13" s="190" customFormat="1" ht="20" customHeight="1">
      <c r="B83" s="497"/>
      <c r="C83" s="473"/>
      <c r="D83" s="485"/>
      <c r="E83" s="501"/>
      <c r="F83" s="141" t="s">
        <v>1</v>
      </c>
      <c r="G83" s="142">
        <v>40.58</v>
      </c>
      <c r="H83" s="142">
        <v>41.76</v>
      </c>
      <c r="I83" s="142">
        <f>I82/$I$25*100</f>
        <v>42.06467894195719</v>
      </c>
      <c r="J83" s="142">
        <v>43.92</v>
      </c>
      <c r="K83" s="501"/>
      <c r="L83" s="495"/>
      <c r="M83" s="555"/>
    </row>
    <row r="84" spans="2:13" s="190" customFormat="1" ht="20" customHeight="1">
      <c r="B84" s="497"/>
      <c r="C84" s="473"/>
      <c r="D84" s="484" t="s">
        <v>253</v>
      </c>
      <c r="E84" s="453" t="s">
        <v>250</v>
      </c>
      <c r="F84" s="135" t="s">
        <v>229</v>
      </c>
      <c r="G84" s="136">
        <v>8152</v>
      </c>
      <c r="H84" s="136">
        <v>7709</v>
      </c>
      <c r="I84" s="136">
        <v>7261</v>
      </c>
      <c r="J84" s="136">
        <v>5841</v>
      </c>
      <c r="K84" s="453" t="s">
        <v>12</v>
      </c>
      <c r="L84" s="492" t="s">
        <v>259</v>
      </c>
      <c r="M84" s="553"/>
    </row>
    <row r="85" spans="2:13" s="190" customFormat="1" ht="20" customHeight="1">
      <c r="B85" s="497"/>
      <c r="C85" s="473"/>
      <c r="D85" s="476"/>
      <c r="E85" s="520"/>
      <c r="F85" s="245" t="s">
        <v>1</v>
      </c>
      <c r="G85" s="137">
        <v>9.3800000000000008</v>
      </c>
      <c r="H85" s="137">
        <v>8.7799999999999994</v>
      </c>
      <c r="I85" s="137">
        <f>I84/$I$25*100</f>
        <v>8.4832694644359297</v>
      </c>
      <c r="J85" s="137">
        <v>7.01</v>
      </c>
      <c r="K85" s="500"/>
      <c r="L85" s="494"/>
      <c r="M85" s="554"/>
    </row>
    <row r="86" spans="2:13" s="190" customFormat="1" ht="20" customHeight="1">
      <c r="B86" s="497"/>
      <c r="C86" s="473"/>
      <c r="D86" s="476"/>
      <c r="E86" s="519" t="s">
        <v>251</v>
      </c>
      <c r="F86" s="261" t="s">
        <v>229</v>
      </c>
      <c r="G86" s="121">
        <v>7304</v>
      </c>
      <c r="H86" s="121">
        <v>6492</v>
      </c>
      <c r="I86" s="121">
        <v>5954</v>
      </c>
      <c r="J86" s="121">
        <v>4786</v>
      </c>
      <c r="K86" s="500"/>
      <c r="L86" s="494"/>
      <c r="M86" s="554"/>
    </row>
    <row r="87" spans="2:13" s="190" customFormat="1" ht="20" customHeight="1">
      <c r="B87" s="497"/>
      <c r="C87" s="473"/>
      <c r="D87" s="485"/>
      <c r="E87" s="501"/>
      <c r="F87" s="141" t="s">
        <v>1</v>
      </c>
      <c r="G87" s="142">
        <v>8.4</v>
      </c>
      <c r="H87" s="142">
        <v>7.39</v>
      </c>
      <c r="I87" s="142">
        <f>I86/$I$25*100</f>
        <v>6.9562575941676794</v>
      </c>
      <c r="J87" s="142">
        <v>5.75</v>
      </c>
      <c r="K87" s="501"/>
      <c r="L87" s="495"/>
      <c r="M87" s="555"/>
    </row>
    <row r="88" spans="2:13" s="190" customFormat="1" ht="20" customHeight="1">
      <c r="B88" s="497"/>
      <c r="C88" s="473"/>
      <c r="D88" s="530" t="s">
        <v>254</v>
      </c>
      <c r="E88" s="515" t="s">
        <v>250</v>
      </c>
      <c r="F88" s="135" t="s">
        <v>229</v>
      </c>
      <c r="G88" s="136">
        <v>43829</v>
      </c>
      <c r="H88" s="136">
        <v>44378</v>
      </c>
      <c r="I88" s="136">
        <v>43327</v>
      </c>
      <c r="J88" s="136">
        <v>41553</v>
      </c>
      <c r="K88" s="453" t="s">
        <v>12</v>
      </c>
      <c r="L88" s="492" t="s">
        <v>260</v>
      </c>
      <c r="M88" s="553"/>
    </row>
    <row r="89" spans="2:13" s="190" customFormat="1" ht="20" customHeight="1">
      <c r="B89" s="497"/>
      <c r="C89" s="473"/>
      <c r="D89" s="542"/>
      <c r="E89" s="516"/>
      <c r="F89" s="245" t="s">
        <v>1</v>
      </c>
      <c r="G89" s="137">
        <v>50.43</v>
      </c>
      <c r="H89" s="137">
        <v>50.54</v>
      </c>
      <c r="I89" s="137">
        <f>I88/$I$25*100</f>
        <v>50.620385082718009</v>
      </c>
      <c r="J89" s="137">
        <v>49.89</v>
      </c>
      <c r="K89" s="500"/>
      <c r="L89" s="494"/>
      <c r="M89" s="554"/>
    </row>
    <row r="90" spans="2:13" s="190" customFormat="1" ht="20" customHeight="1">
      <c r="B90" s="497"/>
      <c r="C90" s="473"/>
      <c r="D90" s="542"/>
      <c r="E90" s="513" t="s">
        <v>251</v>
      </c>
      <c r="F90" s="261" t="s">
        <v>229</v>
      </c>
      <c r="G90" s="121">
        <v>42347</v>
      </c>
      <c r="H90" s="121">
        <v>43029</v>
      </c>
      <c r="I90" s="121">
        <v>41833</v>
      </c>
      <c r="J90" s="121">
        <v>41207</v>
      </c>
      <c r="K90" s="500"/>
      <c r="L90" s="494"/>
      <c r="M90" s="554"/>
    </row>
    <row r="91" spans="2:13" s="190" customFormat="1" ht="20" customHeight="1">
      <c r="B91" s="497"/>
      <c r="C91" s="473"/>
      <c r="D91" s="535"/>
      <c r="E91" s="514"/>
      <c r="F91" s="141" t="s">
        <v>1</v>
      </c>
      <c r="G91" s="142">
        <v>48.72</v>
      </c>
      <c r="H91" s="142">
        <v>49.01</v>
      </c>
      <c r="I91" s="142">
        <f>I90/$I$25*100</f>
        <v>48.874894849985978</v>
      </c>
      <c r="J91" s="142">
        <v>49.48</v>
      </c>
      <c r="K91" s="501"/>
      <c r="L91" s="495"/>
      <c r="M91" s="555"/>
    </row>
    <row r="92" spans="2:13" s="190" customFormat="1" ht="20" customHeight="1">
      <c r="B92" s="497"/>
      <c r="C92" s="473"/>
      <c r="D92" s="530" t="s">
        <v>255</v>
      </c>
      <c r="E92" s="515" t="s">
        <v>250</v>
      </c>
      <c r="F92" s="413" t="s">
        <v>229</v>
      </c>
      <c r="G92" s="136">
        <v>521</v>
      </c>
      <c r="H92" s="136">
        <v>263</v>
      </c>
      <c r="I92" s="136">
        <v>307</v>
      </c>
      <c r="J92" s="136">
        <v>367</v>
      </c>
      <c r="K92" s="453" t="s">
        <v>12</v>
      </c>
      <c r="L92" s="492" t="s">
        <v>258</v>
      </c>
      <c r="M92" s="553"/>
    </row>
    <row r="93" spans="2:13" s="190" customFormat="1" ht="20" customHeight="1">
      <c r="B93" s="497"/>
      <c r="C93" s="473"/>
      <c r="D93" s="542"/>
      <c r="E93" s="516"/>
      <c r="F93" s="414" t="s">
        <v>1</v>
      </c>
      <c r="G93" s="137">
        <v>0.59</v>
      </c>
      <c r="H93" s="137">
        <v>0.3</v>
      </c>
      <c r="I93" s="137">
        <f>I92/$I$25*100</f>
        <v>0.35867838115711748</v>
      </c>
      <c r="J93" s="137">
        <v>0.44</v>
      </c>
      <c r="K93" s="500"/>
      <c r="L93" s="494"/>
      <c r="M93" s="554"/>
    </row>
    <row r="94" spans="2:13" s="190" customFormat="1" ht="20" customHeight="1">
      <c r="B94" s="497"/>
      <c r="C94" s="473"/>
      <c r="D94" s="542"/>
      <c r="E94" s="513" t="s">
        <v>251</v>
      </c>
      <c r="F94" s="415" t="s">
        <v>229</v>
      </c>
      <c r="G94" s="121">
        <v>230</v>
      </c>
      <c r="H94" s="121">
        <v>130</v>
      </c>
      <c r="I94" s="121">
        <v>125</v>
      </c>
      <c r="J94" s="121">
        <v>158</v>
      </c>
      <c r="K94" s="500"/>
      <c r="L94" s="494"/>
      <c r="M94" s="554"/>
    </row>
    <row r="95" spans="2:13" s="190" customFormat="1" ht="20" customHeight="1">
      <c r="B95" s="497"/>
      <c r="C95" s="473"/>
      <c r="D95" s="535"/>
      <c r="E95" s="514"/>
      <c r="F95" s="416" t="s">
        <v>1</v>
      </c>
      <c r="G95" s="142">
        <v>0.26</v>
      </c>
      <c r="H95" s="142">
        <v>0.15</v>
      </c>
      <c r="I95" s="142">
        <f>I94/$I$25*100</f>
        <v>0.14604168613889149</v>
      </c>
      <c r="J95" s="142">
        <v>0.19</v>
      </c>
      <c r="K95" s="501"/>
      <c r="L95" s="495"/>
      <c r="M95" s="555"/>
    </row>
    <row r="96" spans="2:13" s="190" customFormat="1" ht="20" customHeight="1">
      <c r="B96" s="497"/>
      <c r="C96" s="473"/>
      <c r="D96" s="484" t="s">
        <v>266</v>
      </c>
      <c r="E96" s="367" t="s">
        <v>267</v>
      </c>
      <c r="F96" s="135" t="s">
        <v>1</v>
      </c>
      <c r="G96" s="145">
        <v>9.7200000000000006</v>
      </c>
      <c r="H96" s="145">
        <v>11.95</v>
      </c>
      <c r="I96" s="145">
        <v>11.72</v>
      </c>
      <c r="J96" s="145">
        <v>15.07</v>
      </c>
      <c r="K96" s="451" t="s">
        <v>90</v>
      </c>
      <c r="L96" s="492" t="s">
        <v>256</v>
      </c>
      <c r="M96" s="556" t="s">
        <v>712</v>
      </c>
    </row>
    <row r="97" spans="2:14" s="190" customFormat="1" ht="20" customHeight="1">
      <c r="B97" s="497"/>
      <c r="C97" s="473"/>
      <c r="D97" s="465"/>
      <c r="E97" s="363" t="s">
        <v>268</v>
      </c>
      <c r="F97" s="261" t="s">
        <v>1</v>
      </c>
      <c r="G97" s="96">
        <v>17.260000000000002</v>
      </c>
      <c r="H97" s="96">
        <v>20.350000000000001</v>
      </c>
      <c r="I97" s="96">
        <v>20.09</v>
      </c>
      <c r="J97" s="96">
        <v>26.46</v>
      </c>
      <c r="K97" s="476"/>
      <c r="L97" s="494"/>
      <c r="M97" s="557"/>
    </row>
    <row r="98" spans="2:14" s="190" customFormat="1" ht="20" customHeight="1">
      <c r="B98" s="497"/>
      <c r="C98" s="473"/>
      <c r="D98" s="465"/>
      <c r="E98" s="363" t="s">
        <v>269</v>
      </c>
      <c r="F98" s="261" t="s">
        <v>1</v>
      </c>
      <c r="G98" s="96">
        <v>33.24</v>
      </c>
      <c r="H98" s="96">
        <v>33.35</v>
      </c>
      <c r="I98" s="96">
        <v>33.729999999999997</v>
      </c>
      <c r="J98" s="96">
        <v>34.21</v>
      </c>
      <c r="K98" s="476"/>
      <c r="L98" s="494"/>
      <c r="M98" s="557"/>
    </row>
    <row r="99" spans="2:14" s="190" customFormat="1" ht="20" customHeight="1">
      <c r="B99" s="497"/>
      <c r="C99" s="473"/>
      <c r="D99" s="465"/>
      <c r="E99" s="283" t="s">
        <v>270</v>
      </c>
      <c r="F99" s="261" t="s">
        <v>1</v>
      </c>
      <c r="G99" s="96">
        <v>46.6</v>
      </c>
      <c r="H99" s="96">
        <v>46.84</v>
      </c>
      <c r="I99" s="96">
        <v>47.42</v>
      </c>
      <c r="J99" s="96">
        <v>47.8</v>
      </c>
      <c r="K99" s="476"/>
      <c r="L99" s="494"/>
      <c r="M99" s="557"/>
    </row>
    <row r="100" spans="2:14" s="190" customFormat="1" ht="20" customHeight="1">
      <c r="B100" s="497"/>
      <c r="C100" s="473"/>
      <c r="D100" s="465"/>
      <c r="E100" s="283" t="s">
        <v>271</v>
      </c>
      <c r="F100" s="261" t="s">
        <v>1</v>
      </c>
      <c r="G100" s="96">
        <v>54.18</v>
      </c>
      <c r="H100" s="96">
        <v>52.84</v>
      </c>
      <c r="I100" s="96">
        <v>52.39</v>
      </c>
      <c r="J100" s="96">
        <v>50.71</v>
      </c>
      <c r="K100" s="476"/>
      <c r="L100" s="494"/>
      <c r="M100" s="557"/>
    </row>
    <row r="101" spans="2:14" s="190" customFormat="1" ht="20" customHeight="1">
      <c r="B101" s="497"/>
      <c r="C101" s="473"/>
      <c r="D101" s="465"/>
      <c r="E101" s="363" t="s">
        <v>272</v>
      </c>
      <c r="F101" s="261" t="s">
        <v>1</v>
      </c>
      <c r="G101" s="96">
        <v>54.49</v>
      </c>
      <c r="H101" s="96">
        <v>56.13</v>
      </c>
      <c r="I101" s="96">
        <v>56.87</v>
      </c>
      <c r="J101" s="96">
        <v>57.49</v>
      </c>
      <c r="K101" s="476"/>
      <c r="L101" s="494"/>
      <c r="M101" s="557"/>
    </row>
    <row r="102" spans="2:14" s="190" customFormat="1" ht="20" customHeight="1">
      <c r="B102" s="497"/>
      <c r="C102" s="473"/>
      <c r="D102" s="465"/>
      <c r="E102" s="363" t="s">
        <v>273</v>
      </c>
      <c r="F102" s="261" t="s">
        <v>1</v>
      </c>
      <c r="G102" s="96">
        <v>69.37</v>
      </c>
      <c r="H102" s="96">
        <v>66.92</v>
      </c>
      <c r="I102" s="96">
        <v>71.06</v>
      </c>
      <c r="J102" s="96">
        <v>69.900000000000006</v>
      </c>
      <c r="K102" s="476"/>
      <c r="L102" s="494"/>
      <c r="M102" s="557"/>
    </row>
    <row r="103" spans="2:14" s="190" customFormat="1" ht="20" customHeight="1">
      <c r="B103" s="497"/>
      <c r="C103" s="473"/>
      <c r="D103" s="485"/>
      <c r="E103" s="364" t="s">
        <v>274</v>
      </c>
      <c r="F103" s="141" t="s">
        <v>1</v>
      </c>
      <c r="G103" s="96">
        <v>47.31</v>
      </c>
      <c r="H103" s="96">
        <v>49.82</v>
      </c>
      <c r="I103" s="96">
        <v>49.14</v>
      </c>
      <c r="J103" s="96">
        <v>49.23</v>
      </c>
      <c r="K103" s="502"/>
      <c r="L103" s="495"/>
      <c r="M103" s="558"/>
    </row>
    <row r="104" spans="2:14" s="190" customFormat="1" ht="20" customHeight="1">
      <c r="B104" s="497"/>
      <c r="C104" s="473"/>
      <c r="D104" s="530" t="s">
        <v>275</v>
      </c>
      <c r="E104" s="367" t="s">
        <v>276</v>
      </c>
      <c r="F104" s="135" t="s">
        <v>1</v>
      </c>
      <c r="G104" s="146">
        <v>32.54</v>
      </c>
      <c r="H104" s="146">
        <v>31.51</v>
      </c>
      <c r="I104" s="147">
        <v>30.5</v>
      </c>
      <c r="J104" s="147">
        <v>28.67</v>
      </c>
      <c r="K104" s="451" t="s">
        <v>17</v>
      </c>
      <c r="L104" s="504" t="s">
        <v>257</v>
      </c>
      <c r="M104" s="559"/>
    </row>
    <row r="105" spans="2:14" s="190" customFormat="1" ht="20" customHeight="1">
      <c r="B105" s="497"/>
      <c r="C105" s="473"/>
      <c r="D105" s="531"/>
      <c r="E105" s="363" t="s">
        <v>277</v>
      </c>
      <c r="F105" s="261" t="s">
        <v>1</v>
      </c>
      <c r="G105" s="138">
        <v>58.59</v>
      </c>
      <c r="H105" s="138">
        <v>59.07</v>
      </c>
      <c r="I105" s="148">
        <v>59.73</v>
      </c>
      <c r="J105" s="148">
        <v>61.53</v>
      </c>
      <c r="K105" s="476"/>
      <c r="L105" s="505"/>
      <c r="M105" s="560"/>
    </row>
    <row r="106" spans="2:14" s="190" customFormat="1" ht="20" customHeight="1">
      <c r="B106" s="497"/>
      <c r="C106" s="473"/>
      <c r="D106" s="535"/>
      <c r="E106" s="364" t="s">
        <v>278</v>
      </c>
      <c r="F106" s="141" t="s">
        <v>1</v>
      </c>
      <c r="G106" s="142">
        <v>8.8699999999999992</v>
      </c>
      <c r="H106" s="142">
        <v>9.41</v>
      </c>
      <c r="I106" s="149">
        <v>9.77</v>
      </c>
      <c r="J106" s="149">
        <v>9.8000000000000007</v>
      </c>
      <c r="K106" s="502"/>
      <c r="L106" s="506"/>
      <c r="M106" s="561"/>
      <c r="N106" s="417"/>
    </row>
    <row r="107" spans="2:14" s="190" customFormat="1" ht="20" customHeight="1">
      <c r="B107" s="497"/>
      <c r="C107" s="473"/>
      <c r="D107" s="484" t="s">
        <v>276</v>
      </c>
      <c r="E107" s="367" t="s">
        <v>267</v>
      </c>
      <c r="F107" s="135" t="s">
        <v>1</v>
      </c>
      <c r="G107" s="145">
        <v>0</v>
      </c>
      <c r="H107" s="145">
        <v>0</v>
      </c>
      <c r="I107" s="145">
        <v>0</v>
      </c>
      <c r="J107" s="145">
        <v>0</v>
      </c>
      <c r="K107" s="451" t="s">
        <v>17</v>
      </c>
      <c r="L107" s="504" t="s">
        <v>257</v>
      </c>
      <c r="M107" s="556" t="s">
        <v>712</v>
      </c>
    </row>
    <row r="108" spans="2:14" s="190" customFormat="1" ht="20" customHeight="1">
      <c r="B108" s="497"/>
      <c r="C108" s="473"/>
      <c r="D108" s="465"/>
      <c r="E108" s="363" t="s">
        <v>268</v>
      </c>
      <c r="F108" s="261" t="s">
        <v>1</v>
      </c>
      <c r="G108" s="96">
        <v>0</v>
      </c>
      <c r="H108" s="96">
        <v>0</v>
      </c>
      <c r="I108" s="96">
        <v>0</v>
      </c>
      <c r="J108" s="96">
        <v>0</v>
      </c>
      <c r="K108" s="476"/>
      <c r="L108" s="505"/>
      <c r="M108" s="557"/>
    </row>
    <row r="109" spans="2:14" s="190" customFormat="1" ht="20" customHeight="1">
      <c r="B109" s="497"/>
      <c r="C109" s="473"/>
      <c r="D109" s="465"/>
      <c r="E109" s="363" t="s">
        <v>269</v>
      </c>
      <c r="F109" s="261" t="s">
        <v>1</v>
      </c>
      <c r="G109" s="96">
        <v>4.24</v>
      </c>
      <c r="H109" s="96">
        <v>3.89</v>
      </c>
      <c r="I109" s="96">
        <v>3.74</v>
      </c>
      <c r="J109" s="96">
        <v>3.37</v>
      </c>
      <c r="K109" s="476"/>
      <c r="L109" s="505"/>
      <c r="M109" s="557"/>
    </row>
    <row r="110" spans="2:14" s="190" customFormat="1" ht="20" customHeight="1">
      <c r="B110" s="497"/>
      <c r="C110" s="473"/>
      <c r="D110" s="465"/>
      <c r="E110" s="283" t="s">
        <v>270</v>
      </c>
      <c r="F110" s="261" t="s">
        <v>1</v>
      </c>
      <c r="G110" s="96">
        <v>22.65</v>
      </c>
      <c r="H110" s="96">
        <v>22.55</v>
      </c>
      <c r="I110" s="96">
        <v>19.829999999999998</v>
      </c>
      <c r="J110" s="96">
        <v>17.87</v>
      </c>
      <c r="K110" s="476"/>
      <c r="L110" s="505"/>
      <c r="M110" s="557"/>
    </row>
    <row r="111" spans="2:14" s="190" customFormat="1" ht="20" customHeight="1">
      <c r="B111" s="497"/>
      <c r="C111" s="473"/>
      <c r="D111" s="465"/>
      <c r="E111" s="283" t="s">
        <v>271</v>
      </c>
      <c r="F111" s="261" t="s">
        <v>1</v>
      </c>
      <c r="G111" s="96">
        <v>19.8</v>
      </c>
      <c r="H111" s="96">
        <v>20.51</v>
      </c>
      <c r="I111" s="96">
        <v>19.86</v>
      </c>
      <c r="J111" s="96">
        <v>19.89</v>
      </c>
      <c r="K111" s="476"/>
      <c r="L111" s="505"/>
      <c r="M111" s="557"/>
    </row>
    <row r="112" spans="2:14" s="190" customFormat="1" ht="20" customHeight="1">
      <c r="B112" s="497"/>
      <c r="C112" s="473"/>
      <c r="D112" s="465"/>
      <c r="E112" s="363" t="s">
        <v>272</v>
      </c>
      <c r="F112" s="261" t="s">
        <v>1</v>
      </c>
      <c r="G112" s="96">
        <v>61.45</v>
      </c>
      <c r="H112" s="96">
        <v>59.37</v>
      </c>
      <c r="I112" s="96">
        <v>46.47</v>
      </c>
      <c r="J112" s="96">
        <v>51.82</v>
      </c>
      <c r="K112" s="476"/>
      <c r="L112" s="505"/>
      <c r="M112" s="557"/>
    </row>
    <row r="113" spans="2:13" s="190" customFormat="1" ht="20" customHeight="1">
      <c r="B113" s="497"/>
      <c r="C113" s="473"/>
      <c r="D113" s="465"/>
      <c r="E113" s="363" t="s">
        <v>273</v>
      </c>
      <c r="F113" s="261" t="s">
        <v>1</v>
      </c>
      <c r="G113" s="96">
        <v>100</v>
      </c>
      <c r="H113" s="96">
        <v>100</v>
      </c>
      <c r="I113" s="96">
        <v>100</v>
      </c>
      <c r="J113" s="96">
        <v>100</v>
      </c>
      <c r="K113" s="476"/>
      <c r="L113" s="505"/>
      <c r="M113" s="557"/>
    </row>
    <row r="114" spans="2:13" s="190" customFormat="1" ht="20" customHeight="1">
      <c r="B114" s="497"/>
      <c r="C114" s="473"/>
      <c r="D114" s="485"/>
      <c r="E114" s="364" t="s">
        <v>274</v>
      </c>
      <c r="F114" s="141" t="s">
        <v>1</v>
      </c>
      <c r="G114" s="150">
        <v>96.92</v>
      </c>
      <c r="H114" s="150">
        <v>96.19</v>
      </c>
      <c r="I114" s="150">
        <v>96.32</v>
      </c>
      <c r="J114" s="150">
        <v>96.03</v>
      </c>
      <c r="K114" s="502"/>
      <c r="L114" s="506"/>
      <c r="M114" s="558"/>
    </row>
    <row r="115" spans="2:13" s="190" customFormat="1" ht="20" customHeight="1">
      <c r="B115" s="497"/>
      <c r="C115" s="473"/>
      <c r="D115" s="484" t="s">
        <v>277</v>
      </c>
      <c r="E115" s="367" t="s">
        <v>267</v>
      </c>
      <c r="F115" s="135" t="s">
        <v>1</v>
      </c>
      <c r="G115" s="145">
        <v>37.5</v>
      </c>
      <c r="H115" s="145">
        <v>32.700000000000003</v>
      </c>
      <c r="I115" s="145">
        <v>29.66</v>
      </c>
      <c r="J115" s="145">
        <v>30.14</v>
      </c>
      <c r="K115" s="451" t="s">
        <v>17</v>
      </c>
      <c r="L115" s="504" t="s">
        <v>257</v>
      </c>
      <c r="M115" s="556" t="s">
        <v>712</v>
      </c>
    </row>
    <row r="116" spans="2:13" s="190" customFormat="1" ht="20" customHeight="1">
      <c r="B116" s="497"/>
      <c r="C116" s="473"/>
      <c r="D116" s="465"/>
      <c r="E116" s="363" t="s">
        <v>268</v>
      </c>
      <c r="F116" s="261" t="s">
        <v>1</v>
      </c>
      <c r="G116" s="96">
        <v>77.430000000000007</v>
      </c>
      <c r="H116" s="96">
        <v>75.760000000000005</v>
      </c>
      <c r="I116" s="96">
        <v>72.599999999999994</v>
      </c>
      <c r="J116" s="96">
        <v>72.92</v>
      </c>
      <c r="K116" s="476"/>
      <c r="L116" s="505"/>
      <c r="M116" s="557"/>
    </row>
    <row r="117" spans="2:13" s="190" customFormat="1" ht="20" customHeight="1">
      <c r="B117" s="497"/>
      <c r="C117" s="473"/>
      <c r="D117" s="465"/>
      <c r="E117" s="363" t="s">
        <v>269</v>
      </c>
      <c r="F117" s="261" t="s">
        <v>1</v>
      </c>
      <c r="G117" s="96">
        <v>80.959999999999994</v>
      </c>
      <c r="H117" s="96">
        <v>80.349999999999994</v>
      </c>
      <c r="I117" s="96">
        <v>79.66</v>
      </c>
      <c r="J117" s="96">
        <v>79.97</v>
      </c>
      <c r="K117" s="476"/>
      <c r="L117" s="505"/>
      <c r="M117" s="557"/>
    </row>
    <row r="118" spans="2:13" s="190" customFormat="1" ht="20" customHeight="1">
      <c r="B118" s="497"/>
      <c r="C118" s="473"/>
      <c r="D118" s="465"/>
      <c r="E118" s="283" t="s">
        <v>270</v>
      </c>
      <c r="F118" s="261" t="s">
        <v>1</v>
      </c>
      <c r="G118" s="96">
        <v>58.39</v>
      </c>
      <c r="H118" s="96">
        <v>56.26</v>
      </c>
      <c r="I118" s="96">
        <v>56.6</v>
      </c>
      <c r="J118" s="96">
        <v>57.93</v>
      </c>
      <c r="K118" s="476"/>
      <c r="L118" s="505"/>
      <c r="M118" s="557"/>
    </row>
    <row r="119" spans="2:13" s="190" customFormat="1" ht="20" customHeight="1">
      <c r="B119" s="497"/>
      <c r="C119" s="473"/>
      <c r="D119" s="465"/>
      <c r="E119" s="283" t="s">
        <v>271</v>
      </c>
      <c r="F119" s="261" t="s">
        <v>1</v>
      </c>
      <c r="G119" s="96">
        <v>72.790000000000006</v>
      </c>
      <c r="H119" s="96">
        <v>71.84</v>
      </c>
      <c r="I119" s="96">
        <v>72.25</v>
      </c>
      <c r="J119" s="96">
        <v>72.400000000000006</v>
      </c>
      <c r="K119" s="476"/>
      <c r="L119" s="505"/>
      <c r="M119" s="557"/>
    </row>
    <row r="120" spans="2:13" s="190" customFormat="1" ht="20" customHeight="1">
      <c r="B120" s="497"/>
      <c r="C120" s="473"/>
      <c r="D120" s="465"/>
      <c r="E120" s="363" t="s">
        <v>272</v>
      </c>
      <c r="F120" s="261" t="s">
        <v>1</v>
      </c>
      <c r="G120" s="96">
        <v>31.99</v>
      </c>
      <c r="H120" s="96">
        <v>33.6</v>
      </c>
      <c r="I120" s="96">
        <v>36.119999999999997</v>
      </c>
      <c r="J120" s="96">
        <v>40.229999999999997</v>
      </c>
      <c r="K120" s="476"/>
      <c r="L120" s="505"/>
      <c r="M120" s="557"/>
    </row>
    <row r="121" spans="2:13" s="190" customFormat="1" ht="20" customHeight="1">
      <c r="B121" s="497"/>
      <c r="C121" s="473"/>
      <c r="D121" s="465"/>
      <c r="E121" s="363" t="s">
        <v>273</v>
      </c>
      <c r="F121" s="261" t="s">
        <v>1</v>
      </c>
      <c r="G121" s="96">
        <v>0</v>
      </c>
      <c r="H121" s="96">
        <v>0</v>
      </c>
      <c r="I121" s="96">
        <v>0</v>
      </c>
      <c r="J121" s="96">
        <v>0</v>
      </c>
      <c r="K121" s="476"/>
      <c r="L121" s="505"/>
      <c r="M121" s="557"/>
    </row>
    <row r="122" spans="2:13" s="190" customFormat="1" ht="20" customHeight="1">
      <c r="B122" s="497"/>
      <c r="C122" s="473"/>
      <c r="D122" s="485"/>
      <c r="E122" s="364" t="s">
        <v>274</v>
      </c>
      <c r="F122" s="141" t="s">
        <v>1</v>
      </c>
      <c r="G122" s="150">
        <v>3.08</v>
      </c>
      <c r="H122" s="150">
        <v>3.81</v>
      </c>
      <c r="I122" s="150">
        <v>3.68</v>
      </c>
      <c r="J122" s="150">
        <v>3.93</v>
      </c>
      <c r="K122" s="502"/>
      <c r="L122" s="506"/>
      <c r="M122" s="558"/>
    </row>
    <row r="123" spans="2:13" s="190" customFormat="1" ht="20" customHeight="1">
      <c r="B123" s="497"/>
      <c r="C123" s="473"/>
      <c r="D123" s="484" t="s">
        <v>278</v>
      </c>
      <c r="E123" s="367" t="s">
        <v>267</v>
      </c>
      <c r="F123" s="135" t="s">
        <v>1</v>
      </c>
      <c r="G123" s="145">
        <v>62.5</v>
      </c>
      <c r="H123" s="145">
        <v>67.3</v>
      </c>
      <c r="I123" s="145">
        <v>70.34</v>
      </c>
      <c r="J123" s="145">
        <v>69.86</v>
      </c>
      <c r="K123" s="451" t="s">
        <v>17</v>
      </c>
      <c r="L123" s="504" t="s">
        <v>257</v>
      </c>
      <c r="M123" s="556" t="s">
        <v>712</v>
      </c>
    </row>
    <row r="124" spans="2:13" s="190" customFormat="1" ht="20" customHeight="1">
      <c r="B124" s="497"/>
      <c r="C124" s="473"/>
      <c r="D124" s="465"/>
      <c r="E124" s="363" t="s">
        <v>268</v>
      </c>
      <c r="F124" s="261" t="s">
        <v>1</v>
      </c>
      <c r="G124" s="96">
        <v>22.57</v>
      </c>
      <c r="H124" s="96">
        <v>24.24</v>
      </c>
      <c r="I124" s="96">
        <v>27.4</v>
      </c>
      <c r="J124" s="96">
        <v>27.08</v>
      </c>
      <c r="K124" s="476"/>
      <c r="L124" s="505"/>
      <c r="M124" s="557"/>
    </row>
    <row r="125" spans="2:13" s="190" customFormat="1" ht="20" customHeight="1">
      <c r="B125" s="497"/>
      <c r="C125" s="473"/>
      <c r="D125" s="465"/>
      <c r="E125" s="363" t="s">
        <v>269</v>
      </c>
      <c r="F125" s="261" t="s">
        <v>1</v>
      </c>
      <c r="G125" s="96">
        <v>14.79</v>
      </c>
      <c r="H125" s="96">
        <v>15.77</v>
      </c>
      <c r="I125" s="96">
        <v>16.61</v>
      </c>
      <c r="J125" s="96">
        <v>16.66</v>
      </c>
      <c r="K125" s="476"/>
      <c r="L125" s="505"/>
      <c r="M125" s="557"/>
    </row>
    <row r="126" spans="2:13" s="190" customFormat="1" ht="20" customHeight="1">
      <c r="B126" s="497"/>
      <c r="C126" s="473"/>
      <c r="D126" s="465"/>
      <c r="E126" s="283" t="s">
        <v>270</v>
      </c>
      <c r="F126" s="261" t="s">
        <v>1</v>
      </c>
      <c r="G126" s="96">
        <v>18.96</v>
      </c>
      <c r="H126" s="96">
        <v>21.19</v>
      </c>
      <c r="I126" s="96">
        <v>23.57</v>
      </c>
      <c r="J126" s="96">
        <v>24.2</v>
      </c>
      <c r="K126" s="476"/>
      <c r="L126" s="505"/>
      <c r="M126" s="557"/>
    </row>
    <row r="127" spans="2:13" s="190" customFormat="1" ht="20" customHeight="1">
      <c r="B127" s="497"/>
      <c r="C127" s="473"/>
      <c r="D127" s="465"/>
      <c r="E127" s="283" t="s">
        <v>271</v>
      </c>
      <c r="F127" s="261" t="s">
        <v>1</v>
      </c>
      <c r="G127" s="96">
        <v>7.41</v>
      </c>
      <c r="H127" s="96">
        <v>7.64</v>
      </c>
      <c r="I127" s="96">
        <v>7.89</v>
      </c>
      <c r="J127" s="96">
        <v>7.71</v>
      </c>
      <c r="K127" s="476"/>
      <c r="L127" s="505"/>
      <c r="M127" s="557"/>
    </row>
    <row r="128" spans="2:13" s="190" customFormat="1" ht="20" customHeight="1">
      <c r="B128" s="497"/>
      <c r="C128" s="473"/>
      <c r="D128" s="465"/>
      <c r="E128" s="363" t="s">
        <v>272</v>
      </c>
      <c r="F128" s="261" t="s">
        <v>1</v>
      </c>
      <c r="G128" s="96">
        <v>6.57</v>
      </c>
      <c r="H128" s="96">
        <v>7.02</v>
      </c>
      <c r="I128" s="96">
        <v>7.41</v>
      </c>
      <c r="J128" s="96">
        <v>7.95</v>
      </c>
      <c r="K128" s="476"/>
      <c r="L128" s="505"/>
      <c r="M128" s="557"/>
    </row>
    <row r="129" spans="2:32" s="190" customFormat="1" ht="20" customHeight="1">
      <c r="B129" s="497"/>
      <c r="C129" s="473"/>
      <c r="D129" s="465"/>
      <c r="E129" s="363" t="s">
        <v>273</v>
      </c>
      <c r="F129" s="261" t="s">
        <v>1</v>
      </c>
      <c r="G129" s="96">
        <v>0</v>
      </c>
      <c r="H129" s="96">
        <v>0</v>
      </c>
      <c r="I129" s="96">
        <v>0</v>
      </c>
      <c r="J129" s="96">
        <v>0</v>
      </c>
      <c r="K129" s="476"/>
      <c r="L129" s="505"/>
      <c r="M129" s="557"/>
      <c r="N129" s="418"/>
      <c r="O129" s="418"/>
      <c r="P129" s="418"/>
    </row>
    <row r="130" spans="2:32" s="190" customFormat="1" ht="20" customHeight="1">
      <c r="B130" s="497"/>
      <c r="C130" s="473"/>
      <c r="D130" s="485"/>
      <c r="E130" s="364" t="s">
        <v>274</v>
      </c>
      <c r="F130" s="141" t="s">
        <v>1</v>
      </c>
      <c r="G130" s="96">
        <v>0</v>
      </c>
      <c r="H130" s="96">
        <v>0</v>
      </c>
      <c r="I130" s="96">
        <v>0</v>
      </c>
      <c r="J130" s="96">
        <v>0</v>
      </c>
      <c r="K130" s="502"/>
      <c r="L130" s="506"/>
      <c r="M130" s="558"/>
      <c r="N130" s="419"/>
      <c r="O130" s="420"/>
      <c r="P130" s="420"/>
    </row>
    <row r="131" spans="2:32" s="190" customFormat="1" ht="20" customHeight="1">
      <c r="B131" s="497"/>
      <c r="C131" s="473"/>
      <c r="D131" s="484" t="s">
        <v>279</v>
      </c>
      <c r="E131" s="367" t="s">
        <v>280</v>
      </c>
      <c r="F131" s="135" t="s">
        <v>1</v>
      </c>
      <c r="G131" s="146">
        <v>70.45</v>
      </c>
      <c r="H131" s="146">
        <v>69.760000000000005</v>
      </c>
      <c r="I131" s="146">
        <v>68.92</v>
      </c>
      <c r="J131" s="146">
        <v>68.33</v>
      </c>
      <c r="K131" s="451" t="s">
        <v>89</v>
      </c>
      <c r="L131" s="504" t="s">
        <v>265</v>
      </c>
      <c r="M131" s="550"/>
    </row>
    <row r="132" spans="2:32" s="190" customFormat="1" ht="20" customHeight="1">
      <c r="B132" s="497"/>
      <c r="C132" s="473"/>
      <c r="D132" s="465"/>
      <c r="E132" s="363" t="s">
        <v>281</v>
      </c>
      <c r="F132" s="261" t="s">
        <v>1</v>
      </c>
      <c r="G132" s="138">
        <v>27.46</v>
      </c>
      <c r="H132" s="138">
        <v>28.19</v>
      </c>
      <c r="I132" s="138">
        <v>29.01</v>
      </c>
      <c r="J132" s="138">
        <v>29.62</v>
      </c>
      <c r="K132" s="476"/>
      <c r="L132" s="505"/>
      <c r="M132" s="551"/>
    </row>
    <row r="133" spans="2:32" s="190" customFormat="1" ht="20" customHeight="1">
      <c r="B133" s="497"/>
      <c r="C133" s="473"/>
      <c r="D133" s="465"/>
      <c r="E133" s="363" t="s">
        <v>282</v>
      </c>
      <c r="F133" s="261" t="s">
        <v>1</v>
      </c>
      <c r="G133" s="138">
        <v>1.37</v>
      </c>
      <c r="H133" s="138">
        <v>1.25</v>
      </c>
      <c r="I133" s="138">
        <v>1.31</v>
      </c>
      <c r="J133" s="138">
        <v>1.44</v>
      </c>
      <c r="K133" s="476"/>
      <c r="L133" s="505"/>
      <c r="M133" s="551"/>
    </row>
    <row r="134" spans="2:32" s="190" customFormat="1" ht="20" customHeight="1">
      <c r="B134" s="497"/>
      <c r="C134" s="473"/>
      <c r="D134" s="465"/>
      <c r="E134" s="363" t="s">
        <v>283</v>
      </c>
      <c r="F134" s="261" t="s">
        <v>1</v>
      </c>
      <c r="G134" s="138">
        <v>0.14000000000000001</v>
      </c>
      <c r="H134" s="138">
        <v>0.14000000000000001</v>
      </c>
      <c r="I134" s="138">
        <v>0.14000000000000001</v>
      </c>
      <c r="J134" s="138">
        <v>0.14000000000000001</v>
      </c>
      <c r="K134" s="476"/>
      <c r="L134" s="505"/>
      <c r="M134" s="551"/>
    </row>
    <row r="135" spans="2:32" s="190" customFormat="1" ht="20" customHeight="1">
      <c r="B135" s="497"/>
      <c r="C135" s="473"/>
      <c r="D135" s="485"/>
      <c r="E135" s="364" t="s">
        <v>284</v>
      </c>
      <c r="F135" s="141" t="s">
        <v>1</v>
      </c>
      <c r="G135" s="142">
        <v>0.57999999999999996</v>
      </c>
      <c r="H135" s="142">
        <v>0.66</v>
      </c>
      <c r="I135" s="142">
        <v>0.62</v>
      </c>
      <c r="J135" s="142">
        <v>0.47</v>
      </c>
      <c r="K135" s="502"/>
      <c r="L135" s="506"/>
      <c r="M135" s="552"/>
    </row>
    <row r="136" spans="2:32" s="190" customFormat="1" ht="20" customHeight="1">
      <c r="B136" s="497"/>
      <c r="C136" s="473"/>
      <c r="D136" s="484" t="s">
        <v>285</v>
      </c>
      <c r="E136" s="367" t="s">
        <v>267</v>
      </c>
      <c r="F136" s="135" t="s">
        <v>1</v>
      </c>
      <c r="G136" s="145">
        <v>4.8600000000000003</v>
      </c>
      <c r="H136" s="145">
        <v>3.14</v>
      </c>
      <c r="I136" s="145">
        <v>3.45</v>
      </c>
      <c r="J136" s="145">
        <v>5.48</v>
      </c>
      <c r="K136" s="451" t="s">
        <v>89</v>
      </c>
      <c r="L136" s="504" t="s">
        <v>265</v>
      </c>
      <c r="M136" s="556" t="s">
        <v>712</v>
      </c>
    </row>
    <row r="137" spans="2:32" s="190" customFormat="1" ht="20" customHeight="1">
      <c r="B137" s="497"/>
      <c r="C137" s="473"/>
      <c r="D137" s="465"/>
      <c r="E137" s="363" t="s">
        <v>268</v>
      </c>
      <c r="F137" s="261" t="s">
        <v>1</v>
      </c>
      <c r="G137" s="96">
        <v>7.52</v>
      </c>
      <c r="H137" s="96">
        <v>6.93</v>
      </c>
      <c r="I137" s="96">
        <v>5.94</v>
      </c>
      <c r="J137" s="96">
        <v>8</v>
      </c>
      <c r="K137" s="476"/>
      <c r="L137" s="505"/>
      <c r="M137" s="557"/>
    </row>
    <row r="138" spans="2:32" s="190" customFormat="1" ht="20" customHeight="1">
      <c r="B138" s="497"/>
      <c r="C138" s="473"/>
      <c r="D138" s="465"/>
      <c r="E138" s="363" t="s">
        <v>269</v>
      </c>
      <c r="F138" s="261" t="s">
        <v>1</v>
      </c>
      <c r="G138" s="96">
        <v>22.07</v>
      </c>
      <c r="H138" s="96">
        <v>22.55</v>
      </c>
      <c r="I138" s="96">
        <v>23.3</v>
      </c>
      <c r="J138" s="96">
        <v>23.56</v>
      </c>
      <c r="K138" s="476"/>
      <c r="L138" s="505"/>
      <c r="M138" s="557"/>
    </row>
    <row r="139" spans="2:32" s="190" customFormat="1" ht="20" customHeight="1">
      <c r="B139" s="497"/>
      <c r="C139" s="473"/>
      <c r="D139" s="465"/>
      <c r="E139" s="283" t="s">
        <v>270</v>
      </c>
      <c r="F139" s="261" t="s">
        <v>1</v>
      </c>
      <c r="G139" s="96">
        <v>27.22</v>
      </c>
      <c r="H139" s="96">
        <v>27.98</v>
      </c>
      <c r="I139" s="96">
        <v>28.53</v>
      </c>
      <c r="J139" s="96">
        <v>29.34</v>
      </c>
      <c r="K139" s="476"/>
      <c r="L139" s="505"/>
      <c r="M139" s="557"/>
    </row>
    <row r="140" spans="2:32" s="190" customFormat="1" ht="20" customHeight="1">
      <c r="B140" s="497"/>
      <c r="C140" s="473"/>
      <c r="D140" s="465"/>
      <c r="E140" s="283" t="s">
        <v>271</v>
      </c>
      <c r="F140" s="261" t="s">
        <v>1</v>
      </c>
      <c r="G140" s="96">
        <v>24.26</v>
      </c>
      <c r="H140" s="96">
        <v>25.3</v>
      </c>
      <c r="I140" s="96">
        <v>26.38</v>
      </c>
      <c r="J140" s="96">
        <v>27.52</v>
      </c>
      <c r="K140" s="476"/>
      <c r="L140" s="505"/>
      <c r="M140" s="557"/>
    </row>
    <row r="141" spans="2:32" s="190" customFormat="1" ht="20" customHeight="1">
      <c r="B141" s="497"/>
      <c r="C141" s="473"/>
      <c r="D141" s="465"/>
      <c r="E141" s="363" t="s">
        <v>272</v>
      </c>
      <c r="F141" s="261" t="s">
        <v>1</v>
      </c>
      <c r="G141" s="96">
        <v>34.47</v>
      </c>
      <c r="H141" s="96">
        <v>35.369999999999997</v>
      </c>
      <c r="I141" s="96">
        <v>36.119999999999997</v>
      </c>
      <c r="J141" s="96">
        <v>36.729999999999997</v>
      </c>
      <c r="K141" s="476"/>
      <c r="L141" s="505"/>
      <c r="M141" s="557"/>
    </row>
    <row r="142" spans="2:32" s="190" customFormat="1" ht="20" customHeight="1">
      <c r="B142" s="497"/>
      <c r="C142" s="473"/>
      <c r="D142" s="465"/>
      <c r="E142" s="363" t="s">
        <v>273</v>
      </c>
      <c r="F142" s="261" t="s">
        <v>1</v>
      </c>
      <c r="G142" s="96">
        <v>46.87</v>
      </c>
      <c r="H142" s="96">
        <v>42.75</v>
      </c>
      <c r="I142" s="96">
        <v>43.75</v>
      </c>
      <c r="J142" s="96">
        <v>43.62</v>
      </c>
      <c r="K142" s="476"/>
      <c r="L142" s="505"/>
      <c r="M142" s="557"/>
    </row>
    <row r="143" spans="2:32" s="190" customFormat="1" ht="20" customHeight="1">
      <c r="B143" s="497"/>
      <c r="C143" s="473"/>
      <c r="D143" s="485"/>
      <c r="E143" s="364" t="s">
        <v>274</v>
      </c>
      <c r="F143" s="141" t="s">
        <v>1</v>
      </c>
      <c r="G143" s="150">
        <v>31.24</v>
      </c>
      <c r="H143" s="150">
        <v>33.68</v>
      </c>
      <c r="I143" s="150">
        <v>32.200000000000003</v>
      </c>
      <c r="J143" s="150">
        <v>30.73</v>
      </c>
      <c r="K143" s="502"/>
      <c r="L143" s="506"/>
      <c r="M143" s="558"/>
      <c r="N143" s="421"/>
      <c r="O143" s="421"/>
      <c r="P143" s="421"/>
      <c r="Q143" s="544"/>
      <c r="R143" s="544"/>
      <c r="S143" s="544"/>
      <c r="T143" s="544"/>
      <c r="U143" s="544"/>
      <c r="V143" s="544"/>
      <c r="W143" s="544"/>
      <c r="X143" s="544"/>
      <c r="Y143" s="544"/>
      <c r="Z143" s="544"/>
      <c r="AA143" s="544"/>
      <c r="AB143" s="544"/>
      <c r="AC143" s="544"/>
      <c r="AD143" s="544"/>
      <c r="AE143" s="544"/>
      <c r="AF143" s="544"/>
    </row>
    <row r="144" spans="2:32" s="190" customFormat="1" ht="20" customHeight="1">
      <c r="B144" s="497"/>
      <c r="C144" s="473"/>
      <c r="D144" s="484" t="s">
        <v>286</v>
      </c>
      <c r="E144" s="367" t="s">
        <v>267</v>
      </c>
      <c r="F144" s="135" t="s">
        <v>1</v>
      </c>
      <c r="G144" s="145">
        <v>0</v>
      </c>
      <c r="H144" s="145">
        <v>0</v>
      </c>
      <c r="I144" s="145">
        <v>0</v>
      </c>
      <c r="J144" s="145">
        <v>0</v>
      </c>
      <c r="K144" s="451" t="s">
        <v>89</v>
      </c>
      <c r="L144" s="492" t="s">
        <v>256</v>
      </c>
      <c r="M144" s="556" t="s">
        <v>712</v>
      </c>
      <c r="N144" s="421"/>
      <c r="O144" s="421"/>
      <c r="P144" s="421"/>
      <c r="Q144" s="421"/>
      <c r="R144" s="421"/>
      <c r="S144" s="421"/>
      <c r="T144" s="421"/>
      <c r="U144" s="421"/>
      <c r="V144" s="421"/>
      <c r="W144" s="421"/>
      <c r="X144" s="421"/>
      <c r="Y144" s="421"/>
      <c r="Z144" s="421"/>
      <c r="AA144" s="421"/>
      <c r="AB144" s="421"/>
      <c r="AC144" s="421"/>
      <c r="AD144" s="421"/>
      <c r="AE144" s="421"/>
      <c r="AF144" s="421"/>
    </row>
    <row r="145" spans="2:32" s="190" customFormat="1" ht="20" customHeight="1">
      <c r="B145" s="497"/>
      <c r="C145" s="473"/>
      <c r="D145" s="465"/>
      <c r="E145" s="363" t="s">
        <v>268</v>
      </c>
      <c r="F145" s="261" t="s">
        <v>1</v>
      </c>
      <c r="G145" s="96">
        <v>0</v>
      </c>
      <c r="H145" s="96">
        <v>0</v>
      </c>
      <c r="I145" s="96">
        <v>0</v>
      </c>
      <c r="J145" s="96">
        <v>0</v>
      </c>
      <c r="K145" s="476"/>
      <c r="L145" s="494"/>
      <c r="M145" s="557"/>
      <c r="N145" s="422"/>
      <c r="O145" s="422"/>
      <c r="P145" s="422"/>
      <c r="Q145" s="422"/>
      <c r="R145" s="422"/>
      <c r="S145" s="422"/>
      <c r="T145" s="422"/>
      <c r="U145" s="422"/>
      <c r="V145" s="422"/>
      <c r="W145" s="422"/>
      <c r="X145" s="422"/>
      <c r="Y145" s="422"/>
      <c r="Z145" s="422"/>
      <c r="AA145" s="422"/>
      <c r="AB145" s="422"/>
      <c r="AC145" s="422"/>
      <c r="AD145" s="422"/>
      <c r="AE145" s="422"/>
      <c r="AF145" s="422"/>
    </row>
    <row r="146" spans="2:32" s="190" customFormat="1" ht="20" customHeight="1">
      <c r="B146" s="497"/>
      <c r="C146" s="473"/>
      <c r="D146" s="465"/>
      <c r="E146" s="363" t="s">
        <v>269</v>
      </c>
      <c r="F146" s="261" t="s">
        <v>1</v>
      </c>
      <c r="G146" s="96">
        <v>0.13</v>
      </c>
      <c r="H146" s="96">
        <v>0.13</v>
      </c>
      <c r="I146" s="96">
        <v>0.13</v>
      </c>
      <c r="J146" s="96">
        <v>0.13</v>
      </c>
      <c r="K146" s="476"/>
      <c r="L146" s="494"/>
      <c r="M146" s="557"/>
      <c r="N146" s="422"/>
      <c r="O146" s="422"/>
      <c r="P146" s="422"/>
      <c r="Q146" s="422"/>
      <c r="R146" s="422"/>
      <c r="S146" s="422"/>
      <c r="T146" s="422"/>
      <c r="U146" s="422"/>
      <c r="V146" s="422"/>
      <c r="W146" s="422"/>
      <c r="X146" s="422"/>
      <c r="Y146" s="422"/>
      <c r="Z146" s="422"/>
      <c r="AA146" s="422"/>
      <c r="AB146" s="422"/>
      <c r="AC146" s="422"/>
      <c r="AD146" s="422"/>
      <c r="AE146" s="422"/>
      <c r="AF146" s="422"/>
    </row>
    <row r="147" spans="2:32" s="190" customFormat="1" ht="20" customHeight="1">
      <c r="B147" s="497"/>
      <c r="C147" s="473"/>
      <c r="D147" s="465"/>
      <c r="E147" s="283" t="s">
        <v>270</v>
      </c>
      <c r="F147" s="261" t="s">
        <v>1</v>
      </c>
      <c r="G147" s="96">
        <v>0.12</v>
      </c>
      <c r="H147" s="96">
        <v>0.08</v>
      </c>
      <c r="I147" s="96">
        <v>0.12</v>
      </c>
      <c r="J147" s="96">
        <v>0.13</v>
      </c>
      <c r="K147" s="476"/>
      <c r="L147" s="494"/>
      <c r="M147" s="557"/>
      <c r="N147" s="422"/>
      <c r="O147" s="422"/>
      <c r="P147" s="422"/>
      <c r="Q147" s="422"/>
      <c r="R147" s="422"/>
      <c r="S147" s="422"/>
      <c r="T147" s="422"/>
      <c r="U147" s="422"/>
      <c r="V147" s="422"/>
      <c r="W147" s="422"/>
      <c r="X147" s="422"/>
      <c r="Y147" s="422"/>
      <c r="Z147" s="422"/>
      <c r="AA147" s="422"/>
      <c r="AB147" s="422"/>
      <c r="AC147" s="422"/>
      <c r="AD147" s="422"/>
      <c r="AE147" s="422"/>
      <c r="AF147" s="422"/>
    </row>
    <row r="148" spans="2:32" s="190" customFormat="1" ht="20" customHeight="1">
      <c r="B148" s="497"/>
      <c r="C148" s="473"/>
      <c r="D148" s="465"/>
      <c r="E148" s="283" t="s">
        <v>271</v>
      </c>
      <c r="F148" s="261" t="s">
        <v>1</v>
      </c>
      <c r="G148" s="96">
        <v>0.15</v>
      </c>
      <c r="H148" s="96">
        <v>0.15</v>
      </c>
      <c r="I148" s="96">
        <v>0.13</v>
      </c>
      <c r="J148" s="96">
        <v>0.13</v>
      </c>
      <c r="K148" s="476"/>
      <c r="L148" s="494"/>
      <c r="M148" s="557"/>
      <c r="N148" s="422"/>
      <c r="O148" s="422"/>
      <c r="P148" s="422"/>
      <c r="Q148" s="422"/>
      <c r="R148" s="422"/>
      <c r="S148" s="422"/>
      <c r="T148" s="422"/>
      <c r="U148" s="422"/>
      <c r="V148" s="422"/>
      <c r="W148" s="422"/>
      <c r="X148" s="422"/>
      <c r="Y148" s="422"/>
      <c r="Z148" s="422"/>
      <c r="AA148" s="422"/>
      <c r="AB148" s="422"/>
      <c r="AC148" s="422"/>
      <c r="AD148" s="422"/>
      <c r="AE148" s="422"/>
      <c r="AF148" s="422"/>
    </row>
    <row r="149" spans="2:32" s="190" customFormat="1" ht="20" customHeight="1">
      <c r="B149" s="497"/>
      <c r="C149" s="473"/>
      <c r="D149" s="465"/>
      <c r="E149" s="363" t="s">
        <v>272</v>
      </c>
      <c r="F149" s="261" t="s">
        <v>1</v>
      </c>
      <c r="G149" s="96">
        <v>0.15</v>
      </c>
      <c r="H149" s="96">
        <v>0.15</v>
      </c>
      <c r="I149" s="96">
        <v>0.17</v>
      </c>
      <c r="J149" s="96">
        <v>0.18</v>
      </c>
      <c r="K149" s="476"/>
      <c r="L149" s="494"/>
      <c r="M149" s="557"/>
      <c r="N149" s="422"/>
      <c r="O149" s="422"/>
      <c r="P149" s="422"/>
      <c r="Q149" s="422"/>
      <c r="R149" s="422"/>
      <c r="S149" s="422"/>
      <c r="T149" s="422"/>
      <c r="U149" s="422"/>
      <c r="V149" s="422"/>
      <c r="W149" s="422"/>
      <c r="X149" s="422"/>
      <c r="Y149" s="422"/>
      <c r="Z149" s="422"/>
      <c r="AA149" s="422"/>
      <c r="AB149" s="422"/>
      <c r="AC149" s="422"/>
      <c r="AD149" s="422"/>
      <c r="AE149" s="422"/>
      <c r="AF149" s="422"/>
    </row>
    <row r="150" spans="2:32" s="190" customFormat="1" ht="20" customHeight="1">
      <c r="B150" s="497"/>
      <c r="C150" s="473"/>
      <c r="D150" s="465"/>
      <c r="E150" s="363" t="s">
        <v>273</v>
      </c>
      <c r="F150" s="261" t="s">
        <v>1</v>
      </c>
      <c r="G150" s="96">
        <v>0</v>
      </c>
      <c r="H150" s="96">
        <v>0</v>
      </c>
      <c r="I150" s="96">
        <v>0.23</v>
      </c>
      <c r="J150" s="96">
        <v>0.19</v>
      </c>
      <c r="K150" s="476"/>
      <c r="L150" s="494"/>
      <c r="M150" s="557"/>
      <c r="N150" s="422"/>
      <c r="O150" s="422"/>
      <c r="P150" s="422"/>
      <c r="Q150" s="422"/>
      <c r="R150" s="422"/>
      <c r="S150" s="422"/>
      <c r="T150" s="422"/>
      <c r="U150" s="422"/>
      <c r="V150" s="422"/>
      <c r="W150" s="422"/>
      <c r="X150" s="422"/>
      <c r="Y150" s="422"/>
      <c r="Z150" s="422"/>
      <c r="AA150" s="422"/>
      <c r="AB150" s="422"/>
      <c r="AC150" s="422"/>
      <c r="AD150" s="422"/>
      <c r="AE150" s="422"/>
      <c r="AF150" s="422"/>
    </row>
    <row r="151" spans="2:32" s="190" customFormat="1" ht="20" customHeight="1">
      <c r="B151" s="497"/>
      <c r="C151" s="473"/>
      <c r="D151" s="485"/>
      <c r="E151" s="364" t="s">
        <v>274</v>
      </c>
      <c r="F151" s="141" t="s">
        <v>1</v>
      </c>
      <c r="G151" s="150">
        <v>0</v>
      </c>
      <c r="H151" s="150">
        <v>0.26</v>
      </c>
      <c r="I151" s="150">
        <v>0.16</v>
      </c>
      <c r="J151" s="150">
        <v>0.08</v>
      </c>
      <c r="K151" s="502"/>
      <c r="L151" s="495"/>
      <c r="M151" s="558"/>
      <c r="N151" s="422"/>
      <c r="O151" s="422"/>
      <c r="P151" s="422"/>
      <c r="Q151" s="422"/>
      <c r="R151" s="422"/>
      <c r="S151" s="422"/>
      <c r="T151" s="422"/>
      <c r="U151" s="422"/>
      <c r="V151" s="422"/>
      <c r="W151" s="422"/>
      <c r="X151" s="422"/>
      <c r="Y151" s="422"/>
      <c r="Z151" s="422"/>
      <c r="AA151" s="422"/>
      <c r="AB151" s="422"/>
      <c r="AC151" s="422"/>
      <c r="AD151" s="422"/>
      <c r="AE151" s="422"/>
      <c r="AF151" s="422"/>
    </row>
    <row r="152" spans="2:32" s="190" customFormat="1" ht="20" customHeight="1">
      <c r="B152" s="497"/>
      <c r="C152" s="473"/>
      <c r="D152" s="484" t="s">
        <v>287</v>
      </c>
      <c r="E152" s="367" t="s">
        <v>267</v>
      </c>
      <c r="F152" s="135" t="s">
        <v>1</v>
      </c>
      <c r="G152" s="145">
        <v>2.08</v>
      </c>
      <c r="H152" s="145">
        <v>1.89</v>
      </c>
      <c r="I152" s="145">
        <v>2.0699999999999998</v>
      </c>
      <c r="J152" s="145">
        <v>0.68</v>
      </c>
      <c r="K152" s="451" t="s">
        <v>89</v>
      </c>
      <c r="L152" s="492" t="s">
        <v>256</v>
      </c>
      <c r="M152" s="556" t="s">
        <v>712</v>
      </c>
      <c r="N152" s="422"/>
      <c r="O152" s="422"/>
      <c r="P152" s="422"/>
      <c r="Q152" s="422"/>
      <c r="R152" s="422"/>
      <c r="S152" s="422"/>
      <c r="T152" s="422"/>
      <c r="U152" s="422"/>
      <c r="V152" s="422"/>
      <c r="W152" s="422"/>
      <c r="X152" s="422"/>
      <c r="Y152" s="422"/>
      <c r="Z152" s="422"/>
      <c r="AA152" s="422"/>
      <c r="AB152" s="422"/>
      <c r="AC152" s="422"/>
      <c r="AD152" s="422"/>
      <c r="AE152" s="422"/>
      <c r="AF152" s="422"/>
    </row>
    <row r="153" spans="2:32" s="190" customFormat="1" ht="20" customHeight="1">
      <c r="B153" s="497"/>
      <c r="C153" s="473"/>
      <c r="D153" s="465"/>
      <c r="E153" s="363" t="s">
        <v>268</v>
      </c>
      <c r="F153" s="261" t="s">
        <v>1</v>
      </c>
      <c r="G153" s="96">
        <v>3.1</v>
      </c>
      <c r="H153" s="96">
        <v>2.6</v>
      </c>
      <c r="I153" s="96">
        <v>2.2799999999999998</v>
      </c>
      <c r="J153" s="96">
        <v>1.85</v>
      </c>
      <c r="K153" s="476"/>
      <c r="L153" s="494"/>
      <c r="M153" s="557"/>
      <c r="N153" s="422"/>
      <c r="O153" s="422"/>
      <c r="P153" s="422"/>
      <c r="Q153" s="422"/>
      <c r="R153" s="422"/>
      <c r="S153" s="422"/>
      <c r="T153" s="422"/>
      <c r="U153" s="422"/>
      <c r="V153" s="422"/>
      <c r="W153" s="422"/>
      <c r="X153" s="422"/>
      <c r="Y153" s="422"/>
      <c r="Z153" s="422"/>
      <c r="AA153" s="422"/>
      <c r="AB153" s="422"/>
      <c r="AC153" s="422"/>
      <c r="AD153" s="422"/>
      <c r="AE153" s="422"/>
      <c r="AF153" s="422"/>
    </row>
    <row r="154" spans="2:32" s="190" customFormat="1" ht="20" customHeight="1">
      <c r="B154" s="497"/>
      <c r="C154" s="473"/>
      <c r="D154" s="465"/>
      <c r="E154" s="363" t="s">
        <v>269</v>
      </c>
      <c r="F154" s="261" t="s">
        <v>1</v>
      </c>
      <c r="G154" s="96">
        <v>1.93</v>
      </c>
      <c r="H154" s="96">
        <v>1.8</v>
      </c>
      <c r="I154" s="96">
        <v>1.86</v>
      </c>
      <c r="J154" s="96">
        <v>1.93</v>
      </c>
      <c r="K154" s="476"/>
      <c r="L154" s="494"/>
      <c r="M154" s="557"/>
    </row>
    <row r="155" spans="2:32" s="190" customFormat="1" ht="20" customHeight="1">
      <c r="B155" s="497"/>
      <c r="C155" s="473"/>
      <c r="D155" s="465"/>
      <c r="E155" s="283" t="s">
        <v>270</v>
      </c>
      <c r="F155" s="261" t="s">
        <v>1</v>
      </c>
      <c r="G155" s="96">
        <v>1.35</v>
      </c>
      <c r="H155" s="96">
        <v>1.4</v>
      </c>
      <c r="I155" s="96">
        <v>1.4</v>
      </c>
      <c r="J155" s="96">
        <v>1.37</v>
      </c>
      <c r="K155" s="476"/>
      <c r="L155" s="494"/>
      <c r="M155" s="557"/>
    </row>
    <row r="156" spans="2:32" s="190" customFormat="1" ht="20" customHeight="1">
      <c r="B156" s="497"/>
      <c r="C156" s="473"/>
      <c r="D156" s="465"/>
      <c r="E156" s="283" t="s">
        <v>271</v>
      </c>
      <c r="F156" s="261" t="s">
        <v>1</v>
      </c>
      <c r="G156" s="96">
        <v>1.6</v>
      </c>
      <c r="H156" s="96">
        <v>1.49</v>
      </c>
      <c r="I156" s="96">
        <v>1.53</v>
      </c>
      <c r="J156" s="96">
        <v>1.64</v>
      </c>
      <c r="K156" s="476"/>
      <c r="L156" s="494"/>
      <c r="M156" s="557"/>
    </row>
    <row r="157" spans="2:32" s="190" customFormat="1" ht="20" customHeight="1">
      <c r="B157" s="497"/>
      <c r="C157" s="473"/>
      <c r="D157" s="465"/>
      <c r="E157" s="363" t="s">
        <v>272</v>
      </c>
      <c r="F157" s="261" t="s">
        <v>1</v>
      </c>
      <c r="G157" s="96">
        <v>0.88</v>
      </c>
      <c r="H157" s="96">
        <v>0.67</v>
      </c>
      <c r="I157" s="96">
        <v>0.7</v>
      </c>
      <c r="J157" s="96">
        <v>0.8</v>
      </c>
      <c r="K157" s="476"/>
      <c r="L157" s="494"/>
      <c r="M157" s="557"/>
    </row>
    <row r="158" spans="2:32" s="190" customFormat="1" ht="20" customHeight="1">
      <c r="B158" s="497"/>
      <c r="C158" s="473"/>
      <c r="D158" s="465"/>
      <c r="E158" s="363" t="s">
        <v>273</v>
      </c>
      <c r="F158" s="261" t="s">
        <v>1</v>
      </c>
      <c r="G158" s="96">
        <v>0</v>
      </c>
      <c r="H158" s="96">
        <v>0</v>
      </c>
      <c r="I158" s="96">
        <v>0.69</v>
      </c>
      <c r="J158" s="96">
        <v>0.95</v>
      </c>
      <c r="K158" s="476"/>
      <c r="L158" s="494"/>
      <c r="M158" s="557"/>
    </row>
    <row r="159" spans="2:32" s="190" customFormat="1" ht="20" customHeight="1">
      <c r="B159" s="497"/>
      <c r="C159" s="473"/>
      <c r="D159" s="485"/>
      <c r="E159" s="364" t="s">
        <v>274</v>
      </c>
      <c r="F159" s="141" t="s">
        <v>1</v>
      </c>
      <c r="G159" s="96">
        <v>0</v>
      </c>
      <c r="H159" s="96">
        <v>0</v>
      </c>
      <c r="I159" s="96">
        <v>0.84</v>
      </c>
      <c r="J159" s="96">
        <v>1.93</v>
      </c>
      <c r="K159" s="502"/>
      <c r="L159" s="495"/>
      <c r="M159" s="558"/>
    </row>
    <row r="160" spans="2:32" s="190" customFormat="1" ht="45" customHeight="1">
      <c r="B160" s="497"/>
      <c r="C160" s="473"/>
      <c r="D160" s="423" t="s">
        <v>288</v>
      </c>
      <c r="E160" s="424" t="s">
        <v>289</v>
      </c>
      <c r="F160" s="151" t="s">
        <v>1</v>
      </c>
      <c r="G160" s="152">
        <v>4.76</v>
      </c>
      <c r="H160" s="152">
        <v>4.59</v>
      </c>
      <c r="I160" s="152">
        <v>4.71</v>
      </c>
      <c r="J160" s="152">
        <v>4.6100000000000003</v>
      </c>
      <c r="K160" s="293" t="s">
        <v>17</v>
      </c>
      <c r="L160" s="333" t="s">
        <v>257</v>
      </c>
      <c r="M160" s="393"/>
    </row>
    <row r="161" spans="2:13" s="190" customFormat="1" ht="20" customHeight="1">
      <c r="B161" s="497"/>
      <c r="C161" s="473"/>
      <c r="D161" s="484" t="s">
        <v>290</v>
      </c>
      <c r="E161" s="367" t="s">
        <v>267</v>
      </c>
      <c r="F161" s="135" t="s">
        <v>1</v>
      </c>
      <c r="G161" s="145">
        <v>0</v>
      </c>
      <c r="H161" s="145">
        <v>0</v>
      </c>
      <c r="I161" s="145">
        <v>0</v>
      </c>
      <c r="J161" s="145">
        <v>0</v>
      </c>
      <c r="K161" s="451" t="s">
        <v>17</v>
      </c>
      <c r="L161" s="504" t="s">
        <v>257</v>
      </c>
      <c r="M161" s="550" t="s">
        <v>712</v>
      </c>
    </row>
    <row r="162" spans="2:13" s="190" customFormat="1" ht="20" customHeight="1">
      <c r="B162" s="497"/>
      <c r="C162" s="473"/>
      <c r="D162" s="465"/>
      <c r="E162" s="363" t="s">
        <v>268</v>
      </c>
      <c r="F162" s="261" t="s">
        <v>1</v>
      </c>
      <c r="G162" s="96">
        <v>0</v>
      </c>
      <c r="H162" s="96">
        <v>0</v>
      </c>
      <c r="I162" s="96">
        <v>0</v>
      </c>
      <c r="J162" s="96">
        <v>0</v>
      </c>
      <c r="K162" s="476"/>
      <c r="L162" s="505"/>
      <c r="M162" s="551"/>
    </row>
    <row r="163" spans="2:13" s="190" customFormat="1" ht="20" customHeight="1">
      <c r="B163" s="497"/>
      <c r="C163" s="473"/>
      <c r="D163" s="465"/>
      <c r="E163" s="363" t="s">
        <v>269</v>
      </c>
      <c r="F163" s="261" t="s">
        <v>1</v>
      </c>
      <c r="G163" s="96">
        <v>0.79</v>
      </c>
      <c r="H163" s="96">
        <v>0.87</v>
      </c>
      <c r="I163" s="96">
        <v>1.05</v>
      </c>
      <c r="J163" s="96">
        <v>1.1000000000000001</v>
      </c>
      <c r="K163" s="476"/>
      <c r="L163" s="505"/>
      <c r="M163" s="551"/>
    </row>
    <row r="164" spans="2:13" s="190" customFormat="1" ht="20" customHeight="1">
      <c r="B164" s="497"/>
      <c r="C164" s="473"/>
      <c r="D164" s="465"/>
      <c r="E164" s="283" t="s">
        <v>270</v>
      </c>
      <c r="F164" s="261" t="s">
        <v>1</v>
      </c>
      <c r="G164" s="96">
        <v>3.78</v>
      </c>
      <c r="H164" s="96">
        <v>4.62</v>
      </c>
      <c r="I164" s="96">
        <v>4.8899999999999997</v>
      </c>
      <c r="J164" s="96">
        <v>4.72</v>
      </c>
      <c r="K164" s="476"/>
      <c r="L164" s="505"/>
      <c r="M164" s="551"/>
    </row>
    <row r="165" spans="2:13" s="190" customFormat="1" ht="20" customHeight="1">
      <c r="B165" s="497"/>
      <c r="C165" s="473"/>
      <c r="D165" s="465"/>
      <c r="E165" s="283" t="s">
        <v>271</v>
      </c>
      <c r="F165" s="261" t="s">
        <v>1</v>
      </c>
      <c r="G165" s="96">
        <v>1.92</v>
      </c>
      <c r="H165" s="96">
        <v>2.0299999999999998</v>
      </c>
      <c r="I165" s="96">
        <v>2.19</v>
      </c>
      <c r="J165" s="96">
        <v>2.33</v>
      </c>
      <c r="K165" s="476"/>
      <c r="L165" s="505"/>
      <c r="M165" s="551"/>
    </row>
    <row r="166" spans="2:13" s="190" customFormat="1" ht="20" customHeight="1">
      <c r="B166" s="497"/>
      <c r="C166" s="473"/>
      <c r="D166" s="465"/>
      <c r="E166" s="363" t="s">
        <v>272</v>
      </c>
      <c r="F166" s="261" t="s">
        <v>1</v>
      </c>
      <c r="G166" s="96">
        <v>11.91</v>
      </c>
      <c r="H166" s="96">
        <v>11.12</v>
      </c>
      <c r="I166" s="96">
        <v>11.39</v>
      </c>
      <c r="J166" s="96">
        <v>11.41</v>
      </c>
      <c r="K166" s="476"/>
      <c r="L166" s="505"/>
      <c r="M166" s="551"/>
    </row>
    <row r="167" spans="2:13" s="190" customFormat="1" ht="20" customHeight="1">
      <c r="B167" s="497"/>
      <c r="C167" s="473"/>
      <c r="D167" s="465"/>
      <c r="E167" s="363" t="s">
        <v>273</v>
      </c>
      <c r="F167" s="261" t="s">
        <v>1</v>
      </c>
      <c r="G167" s="96">
        <v>0</v>
      </c>
      <c r="H167" s="96">
        <v>0</v>
      </c>
      <c r="I167" s="96">
        <v>0</v>
      </c>
      <c r="J167" s="96">
        <v>0</v>
      </c>
      <c r="K167" s="476"/>
      <c r="L167" s="505"/>
      <c r="M167" s="551"/>
    </row>
    <row r="168" spans="2:13" s="190" customFormat="1" ht="20" customHeight="1">
      <c r="B168" s="497"/>
      <c r="C168" s="473"/>
      <c r="D168" s="485"/>
      <c r="E168" s="364" t="s">
        <v>274</v>
      </c>
      <c r="F168" s="141" t="s">
        <v>1</v>
      </c>
      <c r="G168" s="150">
        <v>0</v>
      </c>
      <c r="H168" s="150">
        <v>0</v>
      </c>
      <c r="I168" s="150">
        <v>0.4</v>
      </c>
      <c r="J168" s="150">
        <v>0.83</v>
      </c>
      <c r="K168" s="502"/>
      <c r="L168" s="506"/>
      <c r="M168" s="552"/>
    </row>
    <row r="169" spans="2:13" s="190" customFormat="1" ht="20" customHeight="1">
      <c r="B169" s="497"/>
      <c r="C169" s="473"/>
      <c r="D169" s="530" t="s">
        <v>295</v>
      </c>
      <c r="E169" s="367" t="s">
        <v>250</v>
      </c>
      <c r="F169" s="135" t="s">
        <v>1</v>
      </c>
      <c r="G169" s="145">
        <v>4.79</v>
      </c>
      <c r="H169" s="145">
        <v>4.71</v>
      </c>
      <c r="I169" s="145">
        <v>4.8099999999999996</v>
      </c>
      <c r="J169" s="145">
        <v>4.76</v>
      </c>
      <c r="K169" s="453" t="s">
        <v>17</v>
      </c>
      <c r="L169" s="504" t="s">
        <v>257</v>
      </c>
      <c r="M169" s="553"/>
    </row>
    <row r="170" spans="2:13" s="190" customFormat="1" ht="20" customHeight="1">
      <c r="B170" s="497"/>
      <c r="C170" s="473"/>
      <c r="D170" s="535"/>
      <c r="E170" s="364" t="s">
        <v>251</v>
      </c>
      <c r="F170" s="141" t="s">
        <v>1</v>
      </c>
      <c r="G170" s="150">
        <v>4.7300000000000004</v>
      </c>
      <c r="H170" s="150">
        <v>4.4800000000000004</v>
      </c>
      <c r="I170" s="150">
        <v>4.6100000000000003</v>
      </c>
      <c r="J170" s="150">
        <v>4.45</v>
      </c>
      <c r="K170" s="500"/>
      <c r="L170" s="506"/>
      <c r="M170" s="554"/>
    </row>
    <row r="171" spans="2:13" s="190" customFormat="1" ht="20" customHeight="1">
      <c r="B171" s="497"/>
      <c r="C171" s="473"/>
      <c r="D171" s="530" t="s">
        <v>296</v>
      </c>
      <c r="E171" s="367" t="s">
        <v>240</v>
      </c>
      <c r="F171" s="135" t="s">
        <v>1</v>
      </c>
      <c r="G171" s="145">
        <v>0.13</v>
      </c>
      <c r="H171" s="145">
        <v>0.12</v>
      </c>
      <c r="I171" s="145">
        <v>0.13033524491692544</v>
      </c>
      <c r="J171" s="145">
        <v>0.13</v>
      </c>
      <c r="K171" s="453" t="s">
        <v>17</v>
      </c>
      <c r="L171" s="504" t="s">
        <v>257</v>
      </c>
      <c r="M171" s="553"/>
    </row>
    <row r="172" spans="2:13" s="190" customFormat="1" ht="20" customHeight="1">
      <c r="B172" s="497"/>
      <c r="C172" s="473"/>
      <c r="D172" s="531"/>
      <c r="E172" s="363" t="s">
        <v>241</v>
      </c>
      <c r="F172" s="261" t="s">
        <v>1</v>
      </c>
      <c r="G172" s="96">
        <v>0.75</v>
      </c>
      <c r="H172" s="96">
        <v>0.73</v>
      </c>
      <c r="I172" s="96">
        <v>0.7457442709159734</v>
      </c>
      <c r="J172" s="96">
        <v>0.78</v>
      </c>
      <c r="K172" s="500"/>
      <c r="L172" s="505"/>
      <c r="M172" s="554"/>
    </row>
    <row r="173" spans="2:13" s="190" customFormat="1" ht="20" customHeight="1">
      <c r="B173" s="497"/>
      <c r="C173" s="473"/>
      <c r="D173" s="531"/>
      <c r="E173" s="363" t="s">
        <v>242</v>
      </c>
      <c r="F173" s="261" t="s">
        <v>1</v>
      </c>
      <c r="G173" s="96">
        <v>0.19</v>
      </c>
      <c r="H173" s="96">
        <v>0.18</v>
      </c>
      <c r="I173" s="96">
        <v>0.1779359430604982</v>
      </c>
      <c r="J173" s="96">
        <v>0.16</v>
      </c>
      <c r="K173" s="500"/>
      <c r="L173" s="505"/>
      <c r="M173" s="554"/>
    </row>
    <row r="174" spans="2:13" s="190" customFormat="1" ht="20" customHeight="1">
      <c r="B174" s="497"/>
      <c r="C174" s="473"/>
      <c r="D174" s="531"/>
      <c r="E174" s="363" t="s">
        <v>243</v>
      </c>
      <c r="F174" s="261" t="s">
        <v>1</v>
      </c>
      <c r="G174" s="96">
        <v>3.11</v>
      </c>
      <c r="H174" s="96">
        <v>2.97</v>
      </c>
      <c r="I174" s="96">
        <v>3.0589115307024501</v>
      </c>
      <c r="J174" s="96">
        <v>2.96</v>
      </c>
      <c r="K174" s="500"/>
      <c r="L174" s="505"/>
      <c r="M174" s="554"/>
    </row>
    <row r="175" spans="2:13" s="190" customFormat="1" ht="20" customHeight="1" thickBot="1">
      <c r="B175" s="497"/>
      <c r="C175" s="478"/>
      <c r="D175" s="532"/>
      <c r="E175" s="371" t="s">
        <v>244</v>
      </c>
      <c r="F175" s="262" t="s">
        <v>1</v>
      </c>
      <c r="G175" s="97">
        <v>0.59</v>
      </c>
      <c r="H175" s="97">
        <v>0.59</v>
      </c>
      <c r="I175" s="97">
        <v>0.59614207675045894</v>
      </c>
      <c r="J175" s="97">
        <v>0.56999999999999995</v>
      </c>
      <c r="K175" s="454"/>
      <c r="L175" s="564"/>
      <c r="M175" s="562"/>
    </row>
    <row r="176" spans="2:13" s="190" customFormat="1" ht="60" customHeight="1">
      <c r="B176" s="497"/>
      <c r="C176" s="546" t="s">
        <v>297</v>
      </c>
      <c r="D176" s="547"/>
      <c r="E176" s="362" t="s">
        <v>298</v>
      </c>
      <c r="F176" s="245" t="s">
        <v>229</v>
      </c>
      <c r="G176" s="144">
        <v>9579</v>
      </c>
      <c r="H176" s="144">
        <v>8332</v>
      </c>
      <c r="I176" s="144">
        <v>68829</v>
      </c>
      <c r="J176" s="144">
        <v>43950</v>
      </c>
      <c r="K176" s="475" t="s">
        <v>13</v>
      </c>
      <c r="L176" s="344" t="s">
        <v>291</v>
      </c>
      <c r="M176" s="563" t="s">
        <v>293</v>
      </c>
    </row>
    <row r="177" spans="2:13" s="190" customFormat="1" ht="20" customHeight="1" thickBot="1">
      <c r="B177" s="497"/>
      <c r="C177" s="548"/>
      <c r="D177" s="549"/>
      <c r="E177" s="363" t="s">
        <v>299</v>
      </c>
      <c r="F177" s="261" t="s">
        <v>229</v>
      </c>
      <c r="G177" s="153">
        <v>2010</v>
      </c>
      <c r="H177" s="153">
        <v>1915</v>
      </c>
      <c r="I177" s="153">
        <v>2497</v>
      </c>
      <c r="J177" s="153">
        <v>2545</v>
      </c>
      <c r="K177" s="452"/>
      <c r="L177" s="425" t="s">
        <v>292</v>
      </c>
      <c r="M177" s="562"/>
    </row>
    <row r="178" spans="2:13" s="190" customFormat="1" ht="20" customHeight="1">
      <c r="B178" s="497"/>
      <c r="C178" s="467" t="s">
        <v>300</v>
      </c>
      <c r="D178" s="533" t="s">
        <v>301</v>
      </c>
      <c r="E178" s="521" t="s">
        <v>250</v>
      </c>
      <c r="F178" s="65" t="s">
        <v>229</v>
      </c>
      <c r="G178" s="120">
        <v>3028</v>
      </c>
      <c r="H178" s="120">
        <v>4406</v>
      </c>
      <c r="I178" s="120">
        <v>3049</v>
      </c>
      <c r="J178" s="120">
        <v>3023</v>
      </c>
      <c r="K178" s="499" t="s">
        <v>14</v>
      </c>
      <c r="L178" s="503" t="s">
        <v>294</v>
      </c>
      <c r="M178" s="563"/>
    </row>
    <row r="179" spans="2:13" s="190" customFormat="1" ht="20" customHeight="1">
      <c r="B179" s="497"/>
      <c r="C179" s="460"/>
      <c r="D179" s="534"/>
      <c r="E179" s="516"/>
      <c r="F179" s="245" t="s">
        <v>1</v>
      </c>
      <c r="G179" s="138">
        <v>3.47</v>
      </c>
      <c r="H179" s="138">
        <v>4.99</v>
      </c>
      <c r="I179" s="138">
        <v>3.54</v>
      </c>
      <c r="J179" s="138">
        <v>3.6</v>
      </c>
      <c r="K179" s="500"/>
      <c r="L179" s="494"/>
      <c r="M179" s="554"/>
    </row>
    <row r="180" spans="2:13" s="190" customFormat="1" ht="20" customHeight="1">
      <c r="B180" s="497"/>
      <c r="C180" s="460"/>
      <c r="D180" s="534"/>
      <c r="E180" s="513" t="s">
        <v>251</v>
      </c>
      <c r="F180" s="261" t="s">
        <v>229</v>
      </c>
      <c r="G180" s="121">
        <v>2792</v>
      </c>
      <c r="H180" s="121">
        <v>4692</v>
      </c>
      <c r="I180" s="121">
        <v>3114</v>
      </c>
      <c r="J180" s="121">
        <v>4152</v>
      </c>
      <c r="K180" s="500"/>
      <c r="L180" s="494"/>
      <c r="M180" s="554"/>
    </row>
    <row r="181" spans="2:13" s="190" customFormat="1" ht="20" customHeight="1">
      <c r="B181" s="497"/>
      <c r="C181" s="461"/>
      <c r="D181" s="535"/>
      <c r="E181" s="514"/>
      <c r="F181" s="141" t="s">
        <v>1</v>
      </c>
      <c r="G181" s="142">
        <v>3.2</v>
      </c>
      <c r="H181" s="142">
        <v>5.31</v>
      </c>
      <c r="I181" s="142">
        <v>3.61</v>
      </c>
      <c r="J181" s="142">
        <v>4.9400000000000004</v>
      </c>
      <c r="K181" s="501"/>
      <c r="L181" s="495"/>
      <c r="M181" s="555"/>
    </row>
    <row r="182" spans="2:13" s="190" customFormat="1" ht="20" customHeight="1">
      <c r="B182" s="497"/>
      <c r="C182" s="461"/>
      <c r="D182" s="541" t="s">
        <v>302</v>
      </c>
      <c r="E182" s="515" t="s">
        <v>280</v>
      </c>
      <c r="F182" s="135" t="s">
        <v>229</v>
      </c>
      <c r="G182" s="136">
        <v>3612</v>
      </c>
      <c r="H182" s="136">
        <v>5978</v>
      </c>
      <c r="I182" s="136">
        <v>3860</v>
      </c>
      <c r="J182" s="136">
        <v>4535</v>
      </c>
      <c r="K182" s="453" t="s">
        <v>61</v>
      </c>
      <c r="L182" s="492" t="s">
        <v>294</v>
      </c>
      <c r="M182" s="553"/>
    </row>
    <row r="183" spans="2:13" s="190" customFormat="1" ht="20" customHeight="1">
      <c r="B183" s="497"/>
      <c r="C183" s="461"/>
      <c r="D183" s="542"/>
      <c r="E183" s="516"/>
      <c r="F183" s="261" t="s">
        <v>1</v>
      </c>
      <c r="G183" s="138">
        <v>4.1399999999999997</v>
      </c>
      <c r="H183" s="138">
        <v>6.76</v>
      </c>
      <c r="I183" s="154">
        <v>4.4800000000000004</v>
      </c>
      <c r="J183" s="263">
        <v>5.4</v>
      </c>
      <c r="K183" s="500"/>
      <c r="L183" s="494"/>
      <c r="M183" s="554"/>
    </row>
    <row r="184" spans="2:13" s="190" customFormat="1" ht="20" customHeight="1">
      <c r="B184" s="497"/>
      <c r="C184" s="461"/>
      <c r="D184" s="542"/>
      <c r="E184" s="513" t="s">
        <v>281</v>
      </c>
      <c r="F184" s="261" t="s">
        <v>229</v>
      </c>
      <c r="G184" s="121">
        <v>2133</v>
      </c>
      <c r="H184" s="121">
        <v>2991</v>
      </c>
      <c r="I184" s="121">
        <v>2194</v>
      </c>
      <c r="J184" s="121">
        <v>2462</v>
      </c>
      <c r="K184" s="500"/>
      <c r="L184" s="494"/>
      <c r="M184" s="554"/>
    </row>
    <row r="185" spans="2:13" s="190" customFormat="1" ht="20" customHeight="1">
      <c r="B185" s="497"/>
      <c r="C185" s="461"/>
      <c r="D185" s="542"/>
      <c r="E185" s="516"/>
      <c r="F185" s="261" t="s">
        <v>1</v>
      </c>
      <c r="G185" s="138">
        <v>2.44</v>
      </c>
      <c r="H185" s="138">
        <v>3.38</v>
      </c>
      <c r="I185" s="154">
        <v>2.54</v>
      </c>
      <c r="J185" s="263">
        <v>2.93</v>
      </c>
      <c r="K185" s="500"/>
      <c r="L185" s="494"/>
      <c r="M185" s="554"/>
    </row>
    <row r="186" spans="2:13" s="190" customFormat="1" ht="20" customHeight="1">
      <c r="B186" s="497"/>
      <c r="C186" s="461"/>
      <c r="D186" s="542"/>
      <c r="E186" s="513" t="s">
        <v>282</v>
      </c>
      <c r="F186" s="261" t="s">
        <v>229</v>
      </c>
      <c r="G186" s="121">
        <v>2</v>
      </c>
      <c r="H186" s="121">
        <v>2</v>
      </c>
      <c r="I186" s="121">
        <v>70</v>
      </c>
      <c r="J186" s="121">
        <v>163</v>
      </c>
      <c r="K186" s="500"/>
      <c r="L186" s="494"/>
      <c r="M186" s="554"/>
    </row>
    <row r="187" spans="2:13" s="190" customFormat="1" ht="20" customHeight="1">
      <c r="B187" s="497"/>
      <c r="C187" s="461"/>
      <c r="D187" s="542"/>
      <c r="E187" s="516"/>
      <c r="F187" s="261" t="s">
        <v>1</v>
      </c>
      <c r="G187" s="138">
        <v>0</v>
      </c>
      <c r="H187" s="138">
        <v>0</v>
      </c>
      <c r="I187" s="154">
        <v>0.08</v>
      </c>
      <c r="J187" s="263">
        <v>0.19</v>
      </c>
      <c r="K187" s="500"/>
      <c r="L187" s="494"/>
      <c r="M187" s="554"/>
    </row>
    <row r="188" spans="2:13" s="190" customFormat="1" ht="20" customHeight="1">
      <c r="B188" s="497"/>
      <c r="C188" s="461"/>
      <c r="D188" s="542"/>
      <c r="E188" s="513" t="s">
        <v>283</v>
      </c>
      <c r="F188" s="261" t="s">
        <v>229</v>
      </c>
      <c r="G188" s="121">
        <v>1</v>
      </c>
      <c r="H188" s="121">
        <v>6</v>
      </c>
      <c r="I188" s="121">
        <v>12</v>
      </c>
      <c r="J188" s="121">
        <v>11</v>
      </c>
      <c r="K188" s="500"/>
      <c r="L188" s="494"/>
      <c r="M188" s="554"/>
    </row>
    <row r="189" spans="2:13" s="190" customFormat="1" ht="20" customHeight="1">
      <c r="B189" s="497"/>
      <c r="C189" s="461"/>
      <c r="D189" s="542"/>
      <c r="E189" s="516"/>
      <c r="F189" s="261" t="s">
        <v>1</v>
      </c>
      <c r="G189" s="138">
        <v>0</v>
      </c>
      <c r="H189" s="138">
        <v>0.01</v>
      </c>
      <c r="I189" s="154">
        <v>0.01</v>
      </c>
      <c r="J189" s="263">
        <v>0.01</v>
      </c>
      <c r="K189" s="500"/>
      <c r="L189" s="494"/>
      <c r="M189" s="554"/>
    </row>
    <row r="190" spans="2:13" s="190" customFormat="1" ht="20" customHeight="1">
      <c r="B190" s="497"/>
      <c r="C190" s="461"/>
      <c r="D190" s="542"/>
      <c r="E190" s="513" t="s">
        <v>284</v>
      </c>
      <c r="F190" s="261" t="s">
        <v>229</v>
      </c>
      <c r="G190" s="121">
        <v>72</v>
      </c>
      <c r="H190" s="121">
        <v>121</v>
      </c>
      <c r="I190" s="121">
        <v>27</v>
      </c>
      <c r="J190" s="121">
        <v>4</v>
      </c>
      <c r="K190" s="500"/>
      <c r="L190" s="494"/>
      <c r="M190" s="554"/>
    </row>
    <row r="191" spans="2:13" s="190" customFormat="1" ht="20" customHeight="1">
      <c r="B191" s="497"/>
      <c r="C191" s="461"/>
      <c r="D191" s="543"/>
      <c r="E191" s="514"/>
      <c r="F191" s="141" t="s">
        <v>1</v>
      </c>
      <c r="G191" s="142">
        <v>0.08</v>
      </c>
      <c r="H191" s="142">
        <v>0.14000000000000001</v>
      </c>
      <c r="I191" s="142">
        <v>0.03</v>
      </c>
      <c r="J191" s="264">
        <v>0</v>
      </c>
      <c r="K191" s="501"/>
      <c r="L191" s="495"/>
      <c r="M191" s="555"/>
    </row>
    <row r="192" spans="2:13" s="190" customFormat="1" ht="20" customHeight="1">
      <c r="B192" s="497"/>
      <c r="C192" s="461"/>
      <c r="D192" s="541" t="s">
        <v>303</v>
      </c>
      <c r="E192" s="515" t="s">
        <v>240</v>
      </c>
      <c r="F192" s="135" t="s">
        <v>229</v>
      </c>
      <c r="G192" s="136">
        <v>316</v>
      </c>
      <c r="H192" s="136">
        <v>291</v>
      </c>
      <c r="I192" s="136">
        <v>318</v>
      </c>
      <c r="J192" s="136">
        <v>239</v>
      </c>
      <c r="K192" s="453" t="s">
        <v>14</v>
      </c>
      <c r="L192" s="492" t="s">
        <v>294</v>
      </c>
      <c r="M192" s="553"/>
    </row>
    <row r="193" spans="2:17" s="190" customFormat="1" ht="20" customHeight="1">
      <c r="B193" s="497"/>
      <c r="C193" s="461"/>
      <c r="D193" s="542"/>
      <c r="E193" s="516"/>
      <c r="F193" s="261" t="s">
        <v>1</v>
      </c>
      <c r="G193" s="138">
        <v>0.36</v>
      </c>
      <c r="H193" s="138">
        <v>0.33</v>
      </c>
      <c r="I193" s="154">
        <v>0.37</v>
      </c>
      <c r="J193" s="154">
        <v>0.28000000000000003</v>
      </c>
      <c r="K193" s="500"/>
      <c r="L193" s="494"/>
      <c r="M193" s="554"/>
    </row>
    <row r="194" spans="2:17" s="190" customFormat="1" ht="20" customHeight="1">
      <c r="B194" s="497"/>
      <c r="C194" s="461"/>
      <c r="D194" s="542"/>
      <c r="E194" s="513" t="s">
        <v>241</v>
      </c>
      <c r="F194" s="261" t="s">
        <v>229</v>
      </c>
      <c r="G194" s="121">
        <v>662</v>
      </c>
      <c r="H194" s="121">
        <v>686</v>
      </c>
      <c r="I194" s="121">
        <v>742</v>
      </c>
      <c r="J194" s="121">
        <v>636</v>
      </c>
      <c r="K194" s="500"/>
      <c r="L194" s="494"/>
      <c r="M194" s="554"/>
    </row>
    <row r="195" spans="2:17" s="190" customFormat="1" ht="20" customHeight="1">
      <c r="B195" s="497"/>
      <c r="C195" s="461"/>
      <c r="D195" s="542"/>
      <c r="E195" s="516"/>
      <c r="F195" s="261" t="s">
        <v>1</v>
      </c>
      <c r="G195" s="138">
        <v>0.76</v>
      </c>
      <c r="H195" s="138">
        <v>0.78</v>
      </c>
      <c r="I195" s="138">
        <v>0.86</v>
      </c>
      <c r="J195" s="138">
        <v>0.76</v>
      </c>
      <c r="K195" s="500"/>
      <c r="L195" s="494"/>
      <c r="M195" s="554"/>
      <c r="Q195" s="192"/>
    </row>
    <row r="196" spans="2:17" s="190" customFormat="1" ht="20" customHeight="1">
      <c r="B196" s="497"/>
      <c r="C196" s="461"/>
      <c r="D196" s="542"/>
      <c r="E196" s="513" t="s">
        <v>242</v>
      </c>
      <c r="F196" s="261" t="s">
        <v>229</v>
      </c>
      <c r="G196" s="121">
        <v>307</v>
      </c>
      <c r="H196" s="121">
        <v>522</v>
      </c>
      <c r="I196" s="121">
        <v>401</v>
      </c>
      <c r="J196" s="121">
        <v>294</v>
      </c>
      <c r="K196" s="500"/>
      <c r="L196" s="494"/>
      <c r="M196" s="554"/>
    </row>
    <row r="197" spans="2:17" s="190" customFormat="1" ht="20" customHeight="1">
      <c r="B197" s="497"/>
      <c r="C197" s="461"/>
      <c r="D197" s="542"/>
      <c r="E197" s="516"/>
      <c r="F197" s="261" t="s">
        <v>1</v>
      </c>
      <c r="G197" s="138">
        <v>0.35</v>
      </c>
      <c r="H197" s="138">
        <v>0.59</v>
      </c>
      <c r="I197" s="154">
        <v>0.47</v>
      </c>
      <c r="J197" s="154">
        <v>0.35</v>
      </c>
      <c r="K197" s="500"/>
      <c r="L197" s="494"/>
      <c r="M197" s="554"/>
    </row>
    <row r="198" spans="2:17" s="190" customFormat="1" ht="20" customHeight="1">
      <c r="B198" s="497"/>
      <c r="C198" s="461"/>
      <c r="D198" s="542"/>
      <c r="E198" s="513" t="s">
        <v>243</v>
      </c>
      <c r="F198" s="261" t="s">
        <v>229</v>
      </c>
      <c r="G198" s="121">
        <v>3784</v>
      </c>
      <c r="H198" s="121">
        <v>6476</v>
      </c>
      <c r="I198" s="121">
        <v>3912</v>
      </c>
      <c r="J198" s="121">
        <v>5367</v>
      </c>
      <c r="K198" s="500"/>
      <c r="L198" s="494"/>
      <c r="M198" s="554"/>
    </row>
    <row r="199" spans="2:17" s="190" customFormat="1" ht="20" customHeight="1">
      <c r="B199" s="497"/>
      <c r="C199" s="461"/>
      <c r="D199" s="542"/>
      <c r="E199" s="516"/>
      <c r="F199" s="261" t="s">
        <v>1</v>
      </c>
      <c r="G199" s="138">
        <v>4.34</v>
      </c>
      <c r="H199" s="138">
        <v>7.33</v>
      </c>
      <c r="I199" s="154">
        <v>4.54</v>
      </c>
      <c r="J199" s="154">
        <v>6.39</v>
      </c>
      <c r="K199" s="500"/>
      <c r="L199" s="494"/>
      <c r="M199" s="554"/>
    </row>
    <row r="200" spans="2:17" s="190" customFormat="1" ht="20" customHeight="1">
      <c r="B200" s="497"/>
      <c r="C200" s="461"/>
      <c r="D200" s="542"/>
      <c r="E200" s="513" t="s">
        <v>244</v>
      </c>
      <c r="F200" s="261" t="s">
        <v>229</v>
      </c>
      <c r="G200" s="121">
        <v>751</v>
      </c>
      <c r="H200" s="121">
        <v>1123</v>
      </c>
      <c r="I200" s="121">
        <v>790</v>
      </c>
      <c r="J200" s="121">
        <v>639</v>
      </c>
      <c r="K200" s="500"/>
      <c r="L200" s="494"/>
      <c r="M200" s="554"/>
    </row>
    <row r="201" spans="2:17" s="190" customFormat="1" ht="20" customHeight="1">
      <c r="B201" s="497"/>
      <c r="C201" s="461"/>
      <c r="D201" s="543"/>
      <c r="E201" s="514"/>
      <c r="F201" s="141" t="s">
        <v>1</v>
      </c>
      <c r="G201" s="142">
        <v>0.86</v>
      </c>
      <c r="H201" s="142">
        <v>1.27</v>
      </c>
      <c r="I201" s="142">
        <v>0.92</v>
      </c>
      <c r="J201" s="142">
        <v>0.76</v>
      </c>
      <c r="K201" s="501"/>
      <c r="L201" s="495"/>
      <c r="M201" s="555"/>
    </row>
    <row r="202" spans="2:17" s="190" customFormat="1" ht="20" customHeight="1">
      <c r="B202" s="497"/>
      <c r="C202" s="461"/>
      <c r="D202" s="541" t="s">
        <v>304</v>
      </c>
      <c r="E202" s="515" t="s">
        <v>276</v>
      </c>
      <c r="F202" s="135" t="s">
        <v>229</v>
      </c>
      <c r="G202" s="136">
        <v>4584</v>
      </c>
      <c r="H202" s="136">
        <v>6506</v>
      </c>
      <c r="I202" s="136">
        <v>4613</v>
      </c>
      <c r="J202" s="136">
        <v>4239</v>
      </c>
      <c r="K202" s="453" t="s">
        <v>14</v>
      </c>
      <c r="L202" s="492" t="s">
        <v>294</v>
      </c>
      <c r="M202" s="553"/>
    </row>
    <row r="203" spans="2:17" s="190" customFormat="1" ht="20" customHeight="1">
      <c r="B203" s="497"/>
      <c r="C203" s="461"/>
      <c r="D203" s="542"/>
      <c r="E203" s="516"/>
      <c r="F203" s="261" t="s">
        <v>1</v>
      </c>
      <c r="G203" s="138">
        <v>5.25</v>
      </c>
      <c r="H203" s="138">
        <v>7.36</v>
      </c>
      <c r="I203" s="138">
        <v>5.35</v>
      </c>
      <c r="J203" s="138">
        <v>5.05</v>
      </c>
      <c r="K203" s="500"/>
      <c r="L203" s="494"/>
      <c r="M203" s="554"/>
    </row>
    <row r="204" spans="2:17" s="190" customFormat="1" ht="20" customHeight="1">
      <c r="B204" s="497"/>
      <c r="C204" s="461"/>
      <c r="D204" s="542"/>
      <c r="E204" s="513" t="s">
        <v>277</v>
      </c>
      <c r="F204" s="261" t="s">
        <v>229</v>
      </c>
      <c r="G204" s="121">
        <v>1200</v>
      </c>
      <c r="H204" s="121">
        <v>2552</v>
      </c>
      <c r="I204" s="121">
        <v>1516</v>
      </c>
      <c r="J204" s="121">
        <v>2851</v>
      </c>
      <c r="K204" s="500"/>
      <c r="L204" s="494"/>
      <c r="M204" s="554"/>
    </row>
    <row r="205" spans="2:17" s="190" customFormat="1" ht="20" customHeight="1">
      <c r="B205" s="497"/>
      <c r="C205" s="461"/>
      <c r="D205" s="542"/>
      <c r="E205" s="516"/>
      <c r="F205" s="261" t="s">
        <v>1</v>
      </c>
      <c r="G205" s="138">
        <v>1.37</v>
      </c>
      <c r="H205" s="138">
        <v>2.89</v>
      </c>
      <c r="I205" s="138">
        <v>1.76</v>
      </c>
      <c r="J205" s="138">
        <v>3.39</v>
      </c>
      <c r="K205" s="500"/>
      <c r="L205" s="494"/>
      <c r="M205" s="554"/>
    </row>
    <row r="206" spans="2:17" s="190" customFormat="1" ht="20" customHeight="1">
      <c r="B206" s="497"/>
      <c r="C206" s="461"/>
      <c r="D206" s="542"/>
      <c r="E206" s="513" t="s">
        <v>278</v>
      </c>
      <c r="F206" s="261" t="s">
        <v>229</v>
      </c>
      <c r="G206" s="121">
        <v>36</v>
      </c>
      <c r="H206" s="121">
        <v>40</v>
      </c>
      <c r="I206" s="121">
        <v>34</v>
      </c>
      <c r="J206" s="121">
        <v>85</v>
      </c>
      <c r="K206" s="500"/>
      <c r="L206" s="494"/>
      <c r="M206" s="554"/>
    </row>
    <row r="207" spans="2:17" s="190" customFormat="1" ht="20" customHeight="1">
      <c r="B207" s="497"/>
      <c r="C207" s="461"/>
      <c r="D207" s="543"/>
      <c r="E207" s="514"/>
      <c r="F207" s="141" t="s">
        <v>1</v>
      </c>
      <c r="G207" s="142">
        <v>0.04</v>
      </c>
      <c r="H207" s="142">
        <v>0.05</v>
      </c>
      <c r="I207" s="142">
        <v>0.04</v>
      </c>
      <c r="J207" s="142">
        <v>0.1</v>
      </c>
      <c r="K207" s="501"/>
      <c r="L207" s="495"/>
      <c r="M207" s="555"/>
    </row>
    <row r="208" spans="2:17" s="190" customFormat="1" ht="20" customHeight="1">
      <c r="B208" s="497"/>
      <c r="C208" s="461"/>
      <c r="D208" s="476" t="s">
        <v>305</v>
      </c>
      <c r="E208" s="518" t="s">
        <v>268</v>
      </c>
      <c r="F208" s="245" t="s">
        <v>229</v>
      </c>
      <c r="G208" s="144">
        <v>7</v>
      </c>
      <c r="H208" s="144">
        <v>5</v>
      </c>
      <c r="I208" s="144">
        <v>5</v>
      </c>
      <c r="J208" s="144">
        <v>22</v>
      </c>
      <c r="K208" s="453" t="s">
        <v>14</v>
      </c>
      <c r="L208" s="492" t="s">
        <v>294</v>
      </c>
      <c r="M208" s="553"/>
    </row>
    <row r="209" spans="2:13" s="190" customFormat="1" ht="20" customHeight="1">
      <c r="B209" s="497"/>
      <c r="C209" s="461"/>
      <c r="D209" s="476"/>
      <c r="E209" s="516"/>
      <c r="F209" s="261" t="s">
        <v>1</v>
      </c>
      <c r="G209" s="138">
        <v>0.01</v>
      </c>
      <c r="H209" s="138">
        <v>0.01</v>
      </c>
      <c r="I209" s="138">
        <v>0.01</v>
      </c>
      <c r="J209" s="138">
        <v>0.03</v>
      </c>
      <c r="K209" s="500"/>
      <c r="L209" s="494"/>
      <c r="M209" s="554"/>
    </row>
    <row r="210" spans="2:13" s="190" customFormat="1" ht="20" customHeight="1">
      <c r="B210" s="497"/>
      <c r="C210" s="461"/>
      <c r="D210" s="476"/>
      <c r="E210" s="513" t="s">
        <v>269</v>
      </c>
      <c r="F210" s="261" t="s">
        <v>229</v>
      </c>
      <c r="G210" s="121">
        <v>132</v>
      </c>
      <c r="H210" s="121">
        <v>150</v>
      </c>
      <c r="I210" s="121">
        <v>60</v>
      </c>
      <c r="J210" s="121">
        <v>181</v>
      </c>
      <c r="K210" s="500"/>
      <c r="L210" s="494"/>
      <c r="M210" s="554"/>
    </row>
    <row r="211" spans="2:13" s="190" customFormat="1" ht="20" customHeight="1">
      <c r="B211" s="497"/>
      <c r="C211" s="461"/>
      <c r="D211" s="476"/>
      <c r="E211" s="516"/>
      <c r="F211" s="261" t="s">
        <v>1</v>
      </c>
      <c r="G211" s="154">
        <v>0.15</v>
      </c>
      <c r="H211" s="154">
        <v>0.17</v>
      </c>
      <c r="I211" s="154">
        <v>7.0000000000000007E-2</v>
      </c>
      <c r="J211" s="154">
        <v>0.22</v>
      </c>
      <c r="K211" s="500"/>
      <c r="L211" s="494"/>
      <c r="M211" s="554"/>
    </row>
    <row r="212" spans="2:13" s="190" customFormat="1" ht="20" customHeight="1">
      <c r="B212" s="497"/>
      <c r="C212" s="461"/>
      <c r="D212" s="476"/>
      <c r="E212" s="519" t="s">
        <v>306</v>
      </c>
      <c r="F212" s="261" t="s">
        <v>229</v>
      </c>
      <c r="G212" s="121">
        <v>16</v>
      </c>
      <c r="H212" s="121">
        <v>61</v>
      </c>
      <c r="I212" s="121">
        <v>24</v>
      </c>
      <c r="J212" s="121">
        <v>38</v>
      </c>
      <c r="K212" s="500"/>
      <c r="L212" s="494"/>
      <c r="M212" s="554"/>
    </row>
    <row r="213" spans="2:13" s="190" customFormat="1" ht="20" customHeight="1">
      <c r="B213" s="497"/>
      <c r="C213" s="461"/>
      <c r="D213" s="476"/>
      <c r="E213" s="520"/>
      <c r="F213" s="261" t="s">
        <v>1</v>
      </c>
      <c r="G213" s="154">
        <v>0.02</v>
      </c>
      <c r="H213" s="154">
        <v>7.0000000000000007E-2</v>
      </c>
      <c r="I213" s="154">
        <v>0.03</v>
      </c>
      <c r="J213" s="154">
        <v>0.05</v>
      </c>
      <c r="K213" s="500"/>
      <c r="L213" s="494"/>
      <c r="M213" s="554"/>
    </row>
    <row r="214" spans="2:13" s="190" customFormat="1" ht="20" customHeight="1">
      <c r="B214" s="497"/>
      <c r="C214" s="461"/>
      <c r="D214" s="476"/>
      <c r="E214" s="519" t="s">
        <v>271</v>
      </c>
      <c r="F214" s="261" t="s">
        <v>229</v>
      </c>
      <c r="G214" s="121">
        <v>1589</v>
      </c>
      <c r="H214" s="121">
        <v>2968</v>
      </c>
      <c r="I214" s="121">
        <v>1849</v>
      </c>
      <c r="J214" s="121">
        <v>3497</v>
      </c>
      <c r="K214" s="500"/>
      <c r="L214" s="494"/>
      <c r="M214" s="554"/>
    </row>
    <row r="215" spans="2:13" s="190" customFormat="1" ht="20" customHeight="1">
      <c r="B215" s="497"/>
      <c r="C215" s="461"/>
      <c r="D215" s="476"/>
      <c r="E215" s="520"/>
      <c r="F215" s="261" t="s">
        <v>1</v>
      </c>
      <c r="G215" s="154">
        <v>1.82</v>
      </c>
      <c r="H215" s="154">
        <v>3.36</v>
      </c>
      <c r="I215" s="154">
        <v>2.14</v>
      </c>
      <c r="J215" s="154">
        <v>4.16</v>
      </c>
      <c r="K215" s="500"/>
      <c r="L215" s="494"/>
      <c r="M215" s="554"/>
    </row>
    <row r="216" spans="2:13" s="190" customFormat="1" ht="20" customHeight="1">
      <c r="B216" s="497"/>
      <c r="C216" s="461"/>
      <c r="D216" s="476"/>
      <c r="E216" s="519" t="s">
        <v>272</v>
      </c>
      <c r="F216" s="261" t="s">
        <v>229</v>
      </c>
      <c r="G216" s="121">
        <v>3341</v>
      </c>
      <c r="H216" s="121">
        <v>5838</v>
      </c>
      <c r="I216" s="121">
        <v>3785</v>
      </c>
      <c r="J216" s="121">
        <v>3099</v>
      </c>
      <c r="K216" s="500"/>
      <c r="L216" s="494"/>
      <c r="M216" s="554"/>
    </row>
    <row r="217" spans="2:13" s="190" customFormat="1" ht="20" customHeight="1">
      <c r="B217" s="497"/>
      <c r="C217" s="461"/>
      <c r="D217" s="476"/>
      <c r="E217" s="520"/>
      <c r="F217" s="261" t="s">
        <v>1</v>
      </c>
      <c r="G217" s="154">
        <v>3.83</v>
      </c>
      <c r="H217" s="154">
        <v>6.61</v>
      </c>
      <c r="I217" s="154">
        <v>4.3899999999999997</v>
      </c>
      <c r="J217" s="154">
        <v>3.69</v>
      </c>
      <c r="K217" s="500"/>
      <c r="L217" s="494"/>
      <c r="M217" s="554"/>
    </row>
    <row r="218" spans="2:13" s="190" customFormat="1" ht="20" customHeight="1">
      <c r="B218" s="497"/>
      <c r="C218" s="461"/>
      <c r="D218" s="476"/>
      <c r="E218" s="519" t="s">
        <v>273</v>
      </c>
      <c r="F218" s="261" t="s">
        <v>229</v>
      </c>
      <c r="G218" s="121">
        <v>735</v>
      </c>
      <c r="H218" s="121">
        <v>76</v>
      </c>
      <c r="I218" s="121">
        <v>440</v>
      </c>
      <c r="J218" s="121">
        <v>338</v>
      </c>
      <c r="K218" s="500"/>
      <c r="L218" s="494"/>
      <c r="M218" s="554"/>
    </row>
    <row r="219" spans="2:13" s="190" customFormat="1" ht="20" customHeight="1" thickBot="1">
      <c r="B219" s="497"/>
      <c r="C219" s="463"/>
      <c r="D219" s="452"/>
      <c r="E219" s="454"/>
      <c r="F219" s="262" t="s">
        <v>1</v>
      </c>
      <c r="G219" s="155">
        <v>0.84</v>
      </c>
      <c r="H219" s="155">
        <v>0.09</v>
      </c>
      <c r="I219" s="155">
        <v>0.51</v>
      </c>
      <c r="J219" s="155">
        <v>0.4</v>
      </c>
      <c r="K219" s="454"/>
      <c r="L219" s="493"/>
      <c r="M219" s="562"/>
    </row>
    <row r="220" spans="2:13" s="190" customFormat="1" ht="20" customHeight="1">
      <c r="B220" s="497"/>
      <c r="C220" s="475" t="s">
        <v>307</v>
      </c>
      <c r="D220" s="475" t="s">
        <v>308</v>
      </c>
      <c r="E220" s="291" t="s">
        <v>250</v>
      </c>
      <c r="F220" s="261" t="s">
        <v>1</v>
      </c>
      <c r="G220" s="138">
        <v>48.61</v>
      </c>
      <c r="H220" s="138">
        <v>48.6</v>
      </c>
      <c r="I220" s="138">
        <v>48.14</v>
      </c>
      <c r="J220" s="138">
        <v>47.61</v>
      </c>
      <c r="K220" s="475" t="s">
        <v>91</v>
      </c>
      <c r="L220" s="507" t="s">
        <v>390</v>
      </c>
      <c r="M220" s="394"/>
    </row>
    <row r="221" spans="2:13" s="190" customFormat="1" ht="20" customHeight="1">
      <c r="B221" s="497"/>
      <c r="C221" s="476"/>
      <c r="D221" s="502"/>
      <c r="E221" s="293" t="s">
        <v>251</v>
      </c>
      <c r="F221" s="141" t="s">
        <v>1</v>
      </c>
      <c r="G221" s="142">
        <v>51.39</v>
      </c>
      <c r="H221" s="142">
        <v>51.4</v>
      </c>
      <c r="I221" s="142">
        <v>51.86</v>
      </c>
      <c r="J221" s="142">
        <v>52.39</v>
      </c>
      <c r="K221" s="502"/>
      <c r="L221" s="508"/>
      <c r="M221" s="395"/>
    </row>
    <row r="222" spans="2:13" s="190" customFormat="1" ht="20" customHeight="1">
      <c r="B222" s="497"/>
      <c r="C222" s="476"/>
      <c r="D222" s="451" t="s">
        <v>310</v>
      </c>
      <c r="E222" s="367" t="s">
        <v>280</v>
      </c>
      <c r="F222" s="261" t="s">
        <v>1</v>
      </c>
      <c r="G222" s="138">
        <v>71.47</v>
      </c>
      <c r="H222" s="138">
        <v>70.67</v>
      </c>
      <c r="I222" s="154">
        <v>69.2</v>
      </c>
      <c r="J222" s="263">
        <v>68.88</v>
      </c>
      <c r="K222" s="500" t="s">
        <v>91</v>
      </c>
      <c r="L222" s="509" t="s">
        <v>390</v>
      </c>
      <c r="M222" s="396"/>
    </row>
    <row r="223" spans="2:13" s="190" customFormat="1" ht="20" customHeight="1">
      <c r="B223" s="497"/>
      <c r="C223" s="476"/>
      <c r="D223" s="476"/>
      <c r="E223" s="363" t="s">
        <v>281</v>
      </c>
      <c r="F223" s="261" t="s">
        <v>1</v>
      </c>
      <c r="G223" s="138">
        <v>26.99</v>
      </c>
      <c r="H223" s="138">
        <v>27.56</v>
      </c>
      <c r="I223" s="138">
        <v>29.11</v>
      </c>
      <c r="J223" s="263">
        <v>29.5</v>
      </c>
      <c r="K223" s="500"/>
      <c r="L223" s="510"/>
      <c r="M223" s="396"/>
    </row>
    <row r="224" spans="2:13" s="190" customFormat="1" ht="20" customHeight="1">
      <c r="B224" s="497"/>
      <c r="C224" s="476"/>
      <c r="D224" s="476"/>
      <c r="E224" s="363" t="s">
        <v>282</v>
      </c>
      <c r="F224" s="261" t="s">
        <v>1</v>
      </c>
      <c r="G224" s="138">
        <v>1.19</v>
      </c>
      <c r="H224" s="138">
        <v>1.35</v>
      </c>
      <c r="I224" s="138">
        <v>1.1599999999999999</v>
      </c>
      <c r="J224" s="263">
        <v>1.1399999999999999</v>
      </c>
      <c r="K224" s="500"/>
      <c r="L224" s="510"/>
      <c r="M224" s="396"/>
    </row>
    <row r="225" spans="2:13" s="190" customFormat="1" ht="20" customHeight="1">
      <c r="B225" s="497"/>
      <c r="C225" s="476"/>
      <c r="D225" s="476"/>
      <c r="E225" s="363" t="s">
        <v>283</v>
      </c>
      <c r="F225" s="261" t="s">
        <v>1</v>
      </c>
      <c r="G225" s="138">
        <v>0.17</v>
      </c>
      <c r="H225" s="138">
        <v>0.14000000000000001</v>
      </c>
      <c r="I225" s="138">
        <v>0.19</v>
      </c>
      <c r="J225" s="263">
        <v>0.14000000000000001</v>
      </c>
      <c r="K225" s="500"/>
      <c r="L225" s="510"/>
      <c r="M225" s="396"/>
    </row>
    <row r="226" spans="2:13" s="190" customFormat="1" ht="20" customHeight="1">
      <c r="B226" s="497"/>
      <c r="C226" s="476"/>
      <c r="D226" s="502"/>
      <c r="E226" s="364" t="s">
        <v>284</v>
      </c>
      <c r="F226" s="141" t="s">
        <v>1</v>
      </c>
      <c r="G226" s="142">
        <v>0.18</v>
      </c>
      <c r="H226" s="142">
        <v>0.28000000000000003</v>
      </c>
      <c r="I226" s="142">
        <v>0.34</v>
      </c>
      <c r="J226" s="264">
        <v>0.34</v>
      </c>
      <c r="K226" s="501"/>
      <c r="L226" s="512"/>
      <c r="M226" s="397"/>
    </row>
    <row r="227" spans="2:13" s="190" customFormat="1" ht="20" customHeight="1">
      <c r="B227" s="497"/>
      <c r="C227" s="476"/>
      <c r="D227" s="451" t="s">
        <v>309</v>
      </c>
      <c r="E227" s="367" t="s">
        <v>276</v>
      </c>
      <c r="F227" s="261" t="s">
        <v>1</v>
      </c>
      <c r="G227" s="138">
        <v>33.68</v>
      </c>
      <c r="H227" s="138">
        <v>34.14</v>
      </c>
      <c r="I227" s="138">
        <v>30.31</v>
      </c>
      <c r="J227" s="138">
        <v>29.2</v>
      </c>
      <c r="K227" s="500" t="s">
        <v>91</v>
      </c>
      <c r="L227" s="509" t="s">
        <v>390</v>
      </c>
      <c r="M227" s="396"/>
    </row>
    <row r="228" spans="2:13" s="190" customFormat="1" ht="20" customHeight="1">
      <c r="B228" s="497"/>
      <c r="C228" s="476"/>
      <c r="D228" s="476"/>
      <c r="E228" s="363" t="s">
        <v>277</v>
      </c>
      <c r="F228" s="261" t="s">
        <v>1</v>
      </c>
      <c r="G228" s="138">
        <v>63.27</v>
      </c>
      <c r="H228" s="138">
        <v>62.99</v>
      </c>
      <c r="I228" s="138">
        <v>66.430000000000007</v>
      </c>
      <c r="J228" s="138">
        <v>67.61</v>
      </c>
      <c r="K228" s="500"/>
      <c r="L228" s="510"/>
      <c r="M228" s="396"/>
    </row>
    <row r="229" spans="2:13" s="190" customFormat="1" ht="20" customHeight="1">
      <c r="B229" s="497"/>
      <c r="C229" s="476"/>
      <c r="D229" s="502"/>
      <c r="E229" s="364" t="s">
        <v>278</v>
      </c>
      <c r="F229" s="141" t="s">
        <v>1</v>
      </c>
      <c r="G229" s="142">
        <v>3.05</v>
      </c>
      <c r="H229" s="142">
        <v>2.87</v>
      </c>
      <c r="I229" s="142">
        <v>3.26</v>
      </c>
      <c r="J229" s="142">
        <v>3.18</v>
      </c>
      <c r="K229" s="501"/>
      <c r="L229" s="512"/>
      <c r="M229" s="397"/>
    </row>
    <row r="230" spans="2:13" s="190" customFormat="1" ht="20" customHeight="1">
      <c r="B230" s="497"/>
      <c r="C230" s="476"/>
      <c r="D230" s="451" t="s">
        <v>311</v>
      </c>
      <c r="E230" s="363" t="s">
        <v>268</v>
      </c>
      <c r="F230" s="261" t="s">
        <v>1</v>
      </c>
      <c r="G230" s="140">
        <v>0.22</v>
      </c>
      <c r="H230" s="140">
        <v>0.16</v>
      </c>
      <c r="I230" s="140">
        <v>0.02</v>
      </c>
      <c r="J230" s="140">
        <v>0.09</v>
      </c>
      <c r="K230" s="500" t="s">
        <v>91</v>
      </c>
      <c r="L230" s="509" t="s">
        <v>390</v>
      </c>
      <c r="M230" s="396"/>
    </row>
    <row r="231" spans="2:13" s="190" customFormat="1" ht="20" customHeight="1">
      <c r="B231" s="497"/>
      <c r="C231" s="476"/>
      <c r="D231" s="476"/>
      <c r="E231" s="363" t="s">
        <v>269</v>
      </c>
      <c r="F231" s="261" t="s">
        <v>1</v>
      </c>
      <c r="G231" s="138">
        <v>20.63</v>
      </c>
      <c r="H231" s="138">
        <v>18.34</v>
      </c>
      <c r="I231" s="138">
        <v>20.81</v>
      </c>
      <c r="J231" s="138">
        <v>21.11</v>
      </c>
      <c r="K231" s="500"/>
      <c r="L231" s="510"/>
      <c r="M231" s="396"/>
    </row>
    <row r="232" spans="2:13" s="190" customFormat="1" ht="20" customHeight="1">
      <c r="B232" s="497"/>
      <c r="C232" s="476"/>
      <c r="D232" s="476"/>
      <c r="E232" s="283" t="s">
        <v>270</v>
      </c>
      <c r="F232" s="261" t="s">
        <v>1</v>
      </c>
      <c r="G232" s="138">
        <v>4.2300000000000004</v>
      </c>
      <c r="H232" s="138">
        <v>5.15</v>
      </c>
      <c r="I232" s="138">
        <v>4.13</v>
      </c>
      <c r="J232" s="138">
        <v>3.91</v>
      </c>
      <c r="K232" s="500"/>
      <c r="L232" s="510"/>
      <c r="M232" s="396"/>
    </row>
    <row r="233" spans="2:13" s="190" customFormat="1" ht="20" customHeight="1">
      <c r="B233" s="497"/>
      <c r="C233" s="476"/>
      <c r="D233" s="476"/>
      <c r="E233" s="283" t="s">
        <v>271</v>
      </c>
      <c r="F233" s="261" t="s">
        <v>1</v>
      </c>
      <c r="G233" s="138">
        <v>52.82</v>
      </c>
      <c r="H233" s="138">
        <v>55.08</v>
      </c>
      <c r="I233" s="138">
        <v>55.79</v>
      </c>
      <c r="J233" s="138">
        <v>57.77</v>
      </c>
      <c r="K233" s="500"/>
      <c r="L233" s="510"/>
      <c r="M233" s="396"/>
    </row>
    <row r="234" spans="2:13" s="190" customFormat="1" ht="20" customHeight="1">
      <c r="B234" s="497"/>
      <c r="C234" s="476"/>
      <c r="D234" s="476"/>
      <c r="E234" s="363" t="s">
        <v>272</v>
      </c>
      <c r="F234" s="261" t="s">
        <v>1</v>
      </c>
      <c r="G234" s="138">
        <v>22.04</v>
      </c>
      <c r="H234" s="138">
        <v>20.77</v>
      </c>
      <c r="I234" s="138">
        <v>19.23</v>
      </c>
      <c r="J234" s="138">
        <v>17.07</v>
      </c>
      <c r="K234" s="500"/>
      <c r="L234" s="510"/>
      <c r="M234" s="396"/>
    </row>
    <row r="235" spans="2:13" s="190" customFormat="1" ht="20" customHeight="1" thickBot="1">
      <c r="B235" s="497"/>
      <c r="C235" s="452"/>
      <c r="D235" s="452"/>
      <c r="E235" s="363" t="s">
        <v>273</v>
      </c>
      <c r="F235" s="262" t="s">
        <v>1</v>
      </c>
      <c r="G235" s="155">
        <v>0.06</v>
      </c>
      <c r="H235" s="155">
        <v>0.49</v>
      </c>
      <c r="I235" s="155">
        <v>0.02</v>
      </c>
      <c r="J235" s="155">
        <v>0.05</v>
      </c>
      <c r="K235" s="454"/>
      <c r="L235" s="511"/>
      <c r="M235" s="396"/>
    </row>
    <row r="236" spans="2:13" s="190" customFormat="1" ht="20" customHeight="1">
      <c r="B236" s="497"/>
      <c r="C236" s="477" t="s">
        <v>312</v>
      </c>
      <c r="D236" s="468" t="s">
        <v>313</v>
      </c>
      <c r="E236" s="521" t="s">
        <v>250</v>
      </c>
      <c r="F236" s="65" t="s">
        <v>229</v>
      </c>
      <c r="G236" s="120">
        <v>4390</v>
      </c>
      <c r="H236" s="120">
        <v>4415</v>
      </c>
      <c r="I236" s="120">
        <v>4317</v>
      </c>
      <c r="J236" s="120">
        <v>5113</v>
      </c>
      <c r="K236" s="499" t="s">
        <v>14</v>
      </c>
      <c r="L236" s="503" t="s">
        <v>318</v>
      </c>
      <c r="M236" s="563"/>
    </row>
    <row r="237" spans="2:13" s="190" customFormat="1" ht="20" customHeight="1">
      <c r="B237" s="497"/>
      <c r="C237" s="473"/>
      <c r="D237" s="465"/>
      <c r="E237" s="516"/>
      <c r="F237" s="261" t="s">
        <v>1</v>
      </c>
      <c r="G237" s="138">
        <v>5.03</v>
      </c>
      <c r="H237" s="138">
        <v>5</v>
      </c>
      <c r="I237" s="138">
        <v>5.01</v>
      </c>
      <c r="J237" s="138">
        <v>6.09</v>
      </c>
      <c r="K237" s="500"/>
      <c r="L237" s="494"/>
      <c r="M237" s="554"/>
    </row>
    <row r="238" spans="2:13" s="190" customFormat="1" ht="20" customHeight="1">
      <c r="B238" s="497"/>
      <c r="C238" s="473"/>
      <c r="D238" s="465"/>
      <c r="E238" s="513" t="s">
        <v>251</v>
      </c>
      <c r="F238" s="261" t="s">
        <v>229</v>
      </c>
      <c r="G238" s="121">
        <v>5008</v>
      </c>
      <c r="H238" s="121">
        <v>4460</v>
      </c>
      <c r="I238" s="121">
        <v>4630</v>
      </c>
      <c r="J238" s="121">
        <v>5098</v>
      </c>
      <c r="K238" s="500"/>
      <c r="L238" s="494"/>
      <c r="M238" s="554"/>
    </row>
    <row r="239" spans="2:13" s="190" customFormat="1" ht="20" customHeight="1">
      <c r="B239" s="497"/>
      <c r="C239" s="473"/>
      <c r="D239" s="485"/>
      <c r="E239" s="514"/>
      <c r="F239" s="141" t="s">
        <v>1</v>
      </c>
      <c r="G239" s="142">
        <v>5.74</v>
      </c>
      <c r="H239" s="142">
        <v>5.05</v>
      </c>
      <c r="I239" s="142">
        <v>5.37</v>
      </c>
      <c r="J239" s="142">
        <v>6.07</v>
      </c>
      <c r="K239" s="501"/>
      <c r="L239" s="495"/>
      <c r="M239" s="555"/>
    </row>
    <row r="240" spans="2:13" s="190" customFormat="1" ht="20" customHeight="1">
      <c r="B240" s="497"/>
      <c r="C240" s="473"/>
      <c r="D240" s="530" t="s">
        <v>314</v>
      </c>
      <c r="E240" s="516" t="s">
        <v>280</v>
      </c>
      <c r="F240" s="135" t="s">
        <v>229</v>
      </c>
      <c r="G240" s="136">
        <v>6802</v>
      </c>
      <c r="H240" s="136">
        <v>6351</v>
      </c>
      <c r="I240" s="136">
        <v>6460</v>
      </c>
      <c r="J240" s="136">
        <v>7057</v>
      </c>
      <c r="K240" s="453" t="s">
        <v>14</v>
      </c>
      <c r="L240" s="492" t="s">
        <v>318</v>
      </c>
      <c r="M240" s="553"/>
    </row>
    <row r="241" spans="2:13" s="190" customFormat="1" ht="20" customHeight="1">
      <c r="B241" s="497"/>
      <c r="C241" s="473"/>
      <c r="D241" s="531"/>
      <c r="E241" s="517"/>
      <c r="F241" s="261" t="s">
        <v>1</v>
      </c>
      <c r="G241" s="138">
        <v>7.79</v>
      </c>
      <c r="H241" s="138">
        <v>7.19</v>
      </c>
      <c r="I241" s="154">
        <v>7.49</v>
      </c>
      <c r="J241" s="154">
        <v>8.4</v>
      </c>
      <c r="K241" s="500"/>
      <c r="L241" s="494"/>
      <c r="M241" s="554"/>
    </row>
    <row r="242" spans="2:13" s="190" customFormat="1" ht="20" customHeight="1">
      <c r="B242" s="497"/>
      <c r="C242" s="473"/>
      <c r="D242" s="531"/>
      <c r="E242" s="517" t="s">
        <v>281</v>
      </c>
      <c r="F242" s="261" t="s">
        <v>229</v>
      </c>
      <c r="G242" s="121">
        <v>2376</v>
      </c>
      <c r="H242" s="121">
        <v>2351</v>
      </c>
      <c r="I242" s="121">
        <v>2343</v>
      </c>
      <c r="J242" s="121">
        <v>2943</v>
      </c>
      <c r="K242" s="500"/>
      <c r="L242" s="494"/>
      <c r="M242" s="554"/>
    </row>
    <row r="243" spans="2:13" s="190" customFormat="1" ht="20" customHeight="1">
      <c r="B243" s="497"/>
      <c r="C243" s="473"/>
      <c r="D243" s="531"/>
      <c r="E243" s="517"/>
      <c r="F243" s="261" t="s">
        <v>1</v>
      </c>
      <c r="G243" s="138">
        <v>2.72</v>
      </c>
      <c r="H243" s="138">
        <v>2.66</v>
      </c>
      <c r="I243" s="154">
        <v>2.72</v>
      </c>
      <c r="J243" s="154">
        <v>3.5</v>
      </c>
      <c r="K243" s="500"/>
      <c r="L243" s="494"/>
      <c r="M243" s="554"/>
    </row>
    <row r="244" spans="2:13" s="190" customFormat="1" ht="20" customHeight="1">
      <c r="B244" s="497"/>
      <c r="C244" s="473"/>
      <c r="D244" s="531"/>
      <c r="E244" s="517" t="s">
        <v>282</v>
      </c>
      <c r="F244" s="261" t="s">
        <v>229</v>
      </c>
      <c r="G244" s="121">
        <v>147</v>
      </c>
      <c r="H244" s="121">
        <v>102</v>
      </c>
      <c r="I244" s="121">
        <v>83</v>
      </c>
      <c r="J244" s="121">
        <v>122</v>
      </c>
      <c r="K244" s="500"/>
      <c r="L244" s="494"/>
      <c r="M244" s="554"/>
    </row>
    <row r="245" spans="2:13" s="190" customFormat="1" ht="20" customHeight="1">
      <c r="B245" s="497"/>
      <c r="C245" s="473"/>
      <c r="D245" s="531"/>
      <c r="E245" s="517"/>
      <c r="F245" s="261" t="s">
        <v>1</v>
      </c>
      <c r="G245" s="138">
        <v>0.17</v>
      </c>
      <c r="H245" s="138">
        <v>0.12</v>
      </c>
      <c r="I245" s="154">
        <v>0.1</v>
      </c>
      <c r="J245" s="154">
        <v>0.15</v>
      </c>
      <c r="K245" s="500"/>
      <c r="L245" s="494"/>
      <c r="M245" s="554"/>
    </row>
    <row r="246" spans="2:13" s="190" customFormat="1" ht="20" customHeight="1">
      <c r="B246" s="497"/>
      <c r="C246" s="473"/>
      <c r="D246" s="531"/>
      <c r="E246" s="517" t="s">
        <v>283</v>
      </c>
      <c r="F246" s="261" t="s">
        <v>229</v>
      </c>
      <c r="G246" s="121">
        <v>11</v>
      </c>
      <c r="H246" s="121">
        <v>12</v>
      </c>
      <c r="I246" s="138">
        <v>10</v>
      </c>
      <c r="J246" s="138">
        <v>15</v>
      </c>
      <c r="K246" s="500"/>
      <c r="L246" s="494"/>
      <c r="M246" s="554"/>
    </row>
    <row r="247" spans="2:13" s="190" customFormat="1" ht="20" customHeight="1">
      <c r="B247" s="497"/>
      <c r="C247" s="473"/>
      <c r="D247" s="531"/>
      <c r="E247" s="517"/>
      <c r="F247" s="261" t="s">
        <v>1</v>
      </c>
      <c r="G247" s="138">
        <v>0.01</v>
      </c>
      <c r="H247" s="138">
        <v>0.01</v>
      </c>
      <c r="I247" s="154">
        <v>0.01</v>
      </c>
      <c r="J247" s="154">
        <v>0.02</v>
      </c>
      <c r="K247" s="500"/>
      <c r="L247" s="494"/>
      <c r="M247" s="554"/>
    </row>
    <row r="248" spans="2:13" s="190" customFormat="1" ht="20" customHeight="1">
      <c r="B248" s="497"/>
      <c r="C248" s="473"/>
      <c r="D248" s="531"/>
      <c r="E248" s="517" t="s">
        <v>284</v>
      </c>
      <c r="F248" s="261" t="s">
        <v>229</v>
      </c>
      <c r="G248" s="121">
        <v>62</v>
      </c>
      <c r="H248" s="121">
        <v>59</v>
      </c>
      <c r="I248" s="121">
        <v>51</v>
      </c>
      <c r="J248" s="121">
        <v>74</v>
      </c>
      <c r="K248" s="500"/>
      <c r="L248" s="494"/>
      <c r="M248" s="554"/>
    </row>
    <row r="249" spans="2:13" s="190" customFormat="1" ht="20" customHeight="1">
      <c r="B249" s="497"/>
      <c r="C249" s="473"/>
      <c r="D249" s="535"/>
      <c r="E249" s="578"/>
      <c r="F249" s="141" t="s">
        <v>1</v>
      </c>
      <c r="G249" s="142">
        <v>7.0000000000000007E-2</v>
      </c>
      <c r="H249" s="142">
        <v>7.0000000000000007E-2</v>
      </c>
      <c r="I249" s="142">
        <v>0.06</v>
      </c>
      <c r="J249" s="142">
        <v>0.09</v>
      </c>
      <c r="K249" s="501"/>
      <c r="L249" s="495"/>
      <c r="M249" s="555"/>
    </row>
    <row r="250" spans="2:13" s="190" customFormat="1" ht="20" customHeight="1">
      <c r="B250" s="497"/>
      <c r="C250" s="473"/>
      <c r="D250" s="530" t="s">
        <v>315</v>
      </c>
      <c r="E250" s="515" t="s">
        <v>240</v>
      </c>
      <c r="F250" s="135" t="s">
        <v>229</v>
      </c>
      <c r="G250" s="136">
        <v>323</v>
      </c>
      <c r="H250" s="136">
        <v>334</v>
      </c>
      <c r="I250" s="136">
        <v>387</v>
      </c>
      <c r="J250" s="136">
        <v>433</v>
      </c>
      <c r="K250" s="453" t="s">
        <v>14</v>
      </c>
      <c r="L250" s="492" t="s">
        <v>318</v>
      </c>
      <c r="M250" s="553"/>
    </row>
    <row r="251" spans="2:13" s="190" customFormat="1" ht="20" customHeight="1">
      <c r="B251" s="497"/>
      <c r="C251" s="473"/>
      <c r="D251" s="531"/>
      <c r="E251" s="516"/>
      <c r="F251" s="261" t="s">
        <v>1</v>
      </c>
      <c r="G251" s="138">
        <v>0.37</v>
      </c>
      <c r="H251" s="138">
        <v>0.38</v>
      </c>
      <c r="I251" s="154">
        <v>0.45</v>
      </c>
      <c r="J251" s="154">
        <v>0.52</v>
      </c>
      <c r="K251" s="500"/>
      <c r="L251" s="494"/>
      <c r="M251" s="554"/>
    </row>
    <row r="252" spans="2:13" s="190" customFormat="1" ht="20" customHeight="1">
      <c r="B252" s="497"/>
      <c r="C252" s="473"/>
      <c r="D252" s="531"/>
      <c r="E252" s="513" t="s">
        <v>241</v>
      </c>
      <c r="F252" s="261" t="s">
        <v>229</v>
      </c>
      <c r="G252" s="121">
        <v>1062</v>
      </c>
      <c r="H252" s="121">
        <v>969</v>
      </c>
      <c r="I252" s="121">
        <v>895</v>
      </c>
      <c r="J252" s="121">
        <v>1200</v>
      </c>
      <c r="K252" s="500"/>
      <c r="L252" s="494"/>
      <c r="M252" s="554"/>
    </row>
    <row r="253" spans="2:13" s="190" customFormat="1" ht="20" customHeight="1">
      <c r="B253" s="497"/>
      <c r="C253" s="473"/>
      <c r="D253" s="531"/>
      <c r="E253" s="516"/>
      <c r="F253" s="261" t="s">
        <v>1</v>
      </c>
      <c r="G253" s="138">
        <v>1.22</v>
      </c>
      <c r="H253" s="138">
        <v>1.1000000000000001</v>
      </c>
      <c r="I253" s="154">
        <v>1.04</v>
      </c>
      <c r="J253" s="154">
        <v>1.43</v>
      </c>
      <c r="K253" s="500"/>
      <c r="L253" s="494"/>
      <c r="M253" s="554"/>
    </row>
    <row r="254" spans="2:13" s="190" customFormat="1" ht="20" customHeight="1">
      <c r="B254" s="497"/>
      <c r="C254" s="473"/>
      <c r="D254" s="531"/>
      <c r="E254" s="513" t="s">
        <v>242</v>
      </c>
      <c r="F254" s="261" t="s">
        <v>229</v>
      </c>
      <c r="G254" s="121">
        <v>540</v>
      </c>
      <c r="H254" s="121">
        <v>532</v>
      </c>
      <c r="I254" s="121">
        <v>508</v>
      </c>
      <c r="J254" s="121">
        <v>585</v>
      </c>
      <c r="K254" s="500"/>
      <c r="L254" s="494"/>
      <c r="M254" s="554"/>
    </row>
    <row r="255" spans="2:13" s="190" customFormat="1" ht="20" customHeight="1">
      <c r="B255" s="497"/>
      <c r="C255" s="473"/>
      <c r="D255" s="531"/>
      <c r="E255" s="516"/>
      <c r="F255" s="261" t="s">
        <v>1</v>
      </c>
      <c r="G255" s="138">
        <v>0.62</v>
      </c>
      <c r="H255" s="138">
        <v>0.6</v>
      </c>
      <c r="I255" s="154">
        <v>0.59</v>
      </c>
      <c r="J255" s="154">
        <v>0.7</v>
      </c>
      <c r="K255" s="500"/>
      <c r="L255" s="494"/>
      <c r="M255" s="554"/>
    </row>
    <row r="256" spans="2:13" s="190" customFormat="1" ht="20" customHeight="1">
      <c r="B256" s="497"/>
      <c r="C256" s="473"/>
      <c r="D256" s="531"/>
      <c r="E256" s="513" t="s">
        <v>243</v>
      </c>
      <c r="F256" s="261" t="s">
        <v>229</v>
      </c>
      <c r="G256" s="121">
        <v>6047</v>
      </c>
      <c r="H256" s="121">
        <v>5771</v>
      </c>
      <c r="I256" s="121">
        <v>5984</v>
      </c>
      <c r="J256" s="121">
        <v>6621</v>
      </c>
      <c r="K256" s="500"/>
      <c r="L256" s="494"/>
      <c r="M256" s="554"/>
    </row>
    <row r="257" spans="2:13" s="190" customFormat="1" ht="20" customHeight="1">
      <c r="B257" s="497"/>
      <c r="C257" s="473"/>
      <c r="D257" s="531"/>
      <c r="E257" s="516"/>
      <c r="F257" s="261" t="s">
        <v>1</v>
      </c>
      <c r="G257" s="138">
        <v>6.93</v>
      </c>
      <c r="H257" s="138">
        <v>6.53</v>
      </c>
      <c r="I257" s="154">
        <v>6.94</v>
      </c>
      <c r="J257" s="154">
        <v>7.88</v>
      </c>
      <c r="K257" s="500"/>
      <c r="L257" s="494"/>
      <c r="M257" s="554"/>
    </row>
    <row r="258" spans="2:13" s="190" customFormat="1" ht="20" customHeight="1">
      <c r="B258" s="497"/>
      <c r="C258" s="473"/>
      <c r="D258" s="531"/>
      <c r="E258" s="513" t="s">
        <v>244</v>
      </c>
      <c r="F258" s="261" t="s">
        <v>229</v>
      </c>
      <c r="G258" s="121">
        <v>1426</v>
      </c>
      <c r="H258" s="121">
        <v>1269</v>
      </c>
      <c r="I258" s="121">
        <v>1173</v>
      </c>
      <c r="J258" s="121">
        <v>1372</v>
      </c>
      <c r="K258" s="500"/>
      <c r="L258" s="494"/>
      <c r="M258" s="554"/>
    </row>
    <row r="259" spans="2:13" s="190" customFormat="1" ht="20" customHeight="1">
      <c r="B259" s="497"/>
      <c r="C259" s="473"/>
      <c r="D259" s="535"/>
      <c r="E259" s="514"/>
      <c r="F259" s="141" t="s">
        <v>1</v>
      </c>
      <c r="G259" s="142">
        <v>1.63</v>
      </c>
      <c r="H259" s="142">
        <v>1.44</v>
      </c>
      <c r="I259" s="142">
        <v>1.36</v>
      </c>
      <c r="J259" s="142">
        <v>1.63</v>
      </c>
      <c r="K259" s="501"/>
      <c r="L259" s="495"/>
      <c r="M259" s="555"/>
    </row>
    <row r="260" spans="2:13" s="190" customFormat="1" ht="20" customHeight="1">
      <c r="B260" s="497"/>
      <c r="C260" s="473"/>
      <c r="D260" s="530" t="s">
        <v>316</v>
      </c>
      <c r="E260" s="515" t="s">
        <v>276</v>
      </c>
      <c r="F260" s="135" t="s">
        <v>229</v>
      </c>
      <c r="G260" s="136">
        <v>3324</v>
      </c>
      <c r="H260" s="136">
        <v>3045</v>
      </c>
      <c r="I260" s="136">
        <v>2724</v>
      </c>
      <c r="J260" s="136">
        <v>2755</v>
      </c>
      <c r="K260" s="453" t="s">
        <v>14</v>
      </c>
      <c r="L260" s="492" t="s">
        <v>318</v>
      </c>
      <c r="M260" s="553"/>
    </row>
    <row r="261" spans="2:13" s="190" customFormat="1" ht="20" customHeight="1">
      <c r="B261" s="497"/>
      <c r="C261" s="473"/>
      <c r="D261" s="531"/>
      <c r="E261" s="516"/>
      <c r="F261" s="261" t="s">
        <v>1</v>
      </c>
      <c r="G261" s="138">
        <v>3.81</v>
      </c>
      <c r="H261" s="138">
        <v>3.45</v>
      </c>
      <c r="I261" s="154">
        <v>3.16</v>
      </c>
      <c r="J261" s="154">
        <v>3.28</v>
      </c>
      <c r="K261" s="500"/>
      <c r="L261" s="494"/>
      <c r="M261" s="554"/>
    </row>
    <row r="262" spans="2:13" s="190" customFormat="1" ht="20" customHeight="1">
      <c r="B262" s="497"/>
      <c r="C262" s="473"/>
      <c r="D262" s="531"/>
      <c r="E262" s="513" t="s">
        <v>277</v>
      </c>
      <c r="F262" s="261" t="s">
        <v>229</v>
      </c>
      <c r="G262" s="121">
        <v>5056</v>
      </c>
      <c r="H262" s="121">
        <v>4961</v>
      </c>
      <c r="I262" s="121">
        <v>5178</v>
      </c>
      <c r="J262" s="121">
        <v>6034</v>
      </c>
      <c r="K262" s="500"/>
      <c r="L262" s="494"/>
      <c r="M262" s="554"/>
    </row>
    <row r="263" spans="2:13" s="190" customFormat="1" ht="20" customHeight="1">
      <c r="B263" s="497"/>
      <c r="C263" s="473"/>
      <c r="D263" s="531"/>
      <c r="E263" s="516"/>
      <c r="F263" s="261" t="s">
        <v>1</v>
      </c>
      <c r="G263" s="138">
        <v>5.79</v>
      </c>
      <c r="H263" s="138">
        <v>5.61</v>
      </c>
      <c r="I263" s="154">
        <v>6.01</v>
      </c>
      <c r="J263" s="154">
        <v>7.18</v>
      </c>
      <c r="K263" s="500"/>
      <c r="L263" s="494"/>
      <c r="M263" s="554"/>
    </row>
    <row r="264" spans="2:13" s="190" customFormat="1" ht="20" customHeight="1">
      <c r="B264" s="497"/>
      <c r="C264" s="473"/>
      <c r="D264" s="531"/>
      <c r="E264" s="513" t="s">
        <v>278</v>
      </c>
      <c r="F264" s="261" t="s">
        <v>229</v>
      </c>
      <c r="G264" s="121">
        <v>1018</v>
      </c>
      <c r="H264" s="121">
        <v>869</v>
      </c>
      <c r="I264" s="121">
        <v>1045</v>
      </c>
      <c r="J264" s="121">
        <v>1422</v>
      </c>
      <c r="K264" s="500"/>
      <c r="L264" s="494"/>
      <c r="M264" s="554"/>
    </row>
    <row r="265" spans="2:13" s="190" customFormat="1" ht="20" customHeight="1">
      <c r="B265" s="497"/>
      <c r="C265" s="473"/>
      <c r="D265" s="535"/>
      <c r="E265" s="514"/>
      <c r="F265" s="141" t="s">
        <v>1</v>
      </c>
      <c r="G265" s="142">
        <v>1.17</v>
      </c>
      <c r="H265" s="142">
        <v>0.98</v>
      </c>
      <c r="I265" s="142">
        <v>1.21</v>
      </c>
      <c r="J265" s="142">
        <v>1.69</v>
      </c>
      <c r="K265" s="501"/>
      <c r="L265" s="495"/>
      <c r="M265" s="555"/>
    </row>
    <row r="266" spans="2:13" s="190" customFormat="1" ht="20" customHeight="1">
      <c r="B266" s="497"/>
      <c r="C266" s="473"/>
      <c r="D266" s="451" t="s">
        <v>317</v>
      </c>
      <c r="E266" s="518" t="s">
        <v>268</v>
      </c>
      <c r="F266" s="135" t="s">
        <v>229</v>
      </c>
      <c r="G266" s="136">
        <v>22</v>
      </c>
      <c r="H266" s="136">
        <v>28</v>
      </c>
      <c r="I266" s="136">
        <v>24</v>
      </c>
      <c r="J266" s="136">
        <v>23</v>
      </c>
      <c r="K266" s="453" t="s">
        <v>14</v>
      </c>
      <c r="L266" s="492" t="s">
        <v>318</v>
      </c>
      <c r="M266" s="553"/>
    </row>
    <row r="267" spans="2:13" s="190" customFormat="1" ht="20" customHeight="1">
      <c r="B267" s="497"/>
      <c r="C267" s="473"/>
      <c r="D267" s="476"/>
      <c r="E267" s="516"/>
      <c r="F267" s="261" t="s">
        <v>1</v>
      </c>
      <c r="G267" s="154">
        <v>0.03</v>
      </c>
      <c r="H267" s="154">
        <v>0.03</v>
      </c>
      <c r="I267" s="154">
        <v>0.03</v>
      </c>
      <c r="J267" s="154">
        <v>0.03</v>
      </c>
      <c r="K267" s="500"/>
      <c r="L267" s="494"/>
      <c r="M267" s="554"/>
    </row>
    <row r="268" spans="2:13" s="190" customFormat="1" ht="20" customHeight="1">
      <c r="B268" s="497"/>
      <c r="C268" s="473"/>
      <c r="D268" s="476"/>
      <c r="E268" s="513" t="s">
        <v>269</v>
      </c>
      <c r="F268" s="261" t="s">
        <v>229</v>
      </c>
      <c r="G268" s="121">
        <v>1097</v>
      </c>
      <c r="H268" s="121">
        <v>1053</v>
      </c>
      <c r="I268" s="121">
        <v>1201</v>
      </c>
      <c r="J268" s="121">
        <v>1387</v>
      </c>
      <c r="K268" s="500"/>
      <c r="L268" s="494"/>
      <c r="M268" s="554"/>
    </row>
    <row r="269" spans="2:13" s="190" customFormat="1" ht="20" customHeight="1">
      <c r="B269" s="497"/>
      <c r="C269" s="473"/>
      <c r="D269" s="476"/>
      <c r="E269" s="516"/>
      <c r="F269" s="261" t="s">
        <v>1</v>
      </c>
      <c r="G269" s="154">
        <v>1.26</v>
      </c>
      <c r="H269" s="154">
        <v>1.19</v>
      </c>
      <c r="I269" s="154">
        <v>1.39</v>
      </c>
      <c r="J269" s="154">
        <v>1.65</v>
      </c>
      <c r="K269" s="500"/>
      <c r="L269" s="494"/>
      <c r="M269" s="554"/>
    </row>
    <row r="270" spans="2:13" s="190" customFormat="1" ht="20" customHeight="1">
      <c r="B270" s="497"/>
      <c r="C270" s="473"/>
      <c r="D270" s="476"/>
      <c r="E270" s="519" t="s">
        <v>306</v>
      </c>
      <c r="F270" s="261" t="s">
        <v>229</v>
      </c>
      <c r="G270" s="121">
        <v>552</v>
      </c>
      <c r="H270" s="121">
        <v>474</v>
      </c>
      <c r="I270" s="121">
        <v>465</v>
      </c>
      <c r="J270" s="121">
        <v>633</v>
      </c>
      <c r="K270" s="500"/>
      <c r="L270" s="494"/>
      <c r="M270" s="554"/>
    </row>
    <row r="271" spans="2:13" s="190" customFormat="1" ht="20" customHeight="1">
      <c r="B271" s="497"/>
      <c r="C271" s="473"/>
      <c r="D271" s="476"/>
      <c r="E271" s="520"/>
      <c r="F271" s="261" t="s">
        <v>1</v>
      </c>
      <c r="G271" s="138">
        <v>0.63</v>
      </c>
      <c r="H271" s="138">
        <v>0.54</v>
      </c>
      <c r="I271" s="138">
        <v>0.54</v>
      </c>
      <c r="J271" s="138">
        <v>0.75</v>
      </c>
      <c r="K271" s="500"/>
      <c r="L271" s="494"/>
      <c r="M271" s="554"/>
    </row>
    <row r="272" spans="2:13" s="190" customFormat="1" ht="20" customHeight="1">
      <c r="B272" s="497"/>
      <c r="C272" s="473"/>
      <c r="D272" s="476"/>
      <c r="E272" s="519" t="s">
        <v>271</v>
      </c>
      <c r="F272" s="261" t="s">
        <v>229</v>
      </c>
      <c r="G272" s="121">
        <v>5063</v>
      </c>
      <c r="H272" s="121">
        <v>4494</v>
      </c>
      <c r="I272" s="121">
        <v>4536</v>
      </c>
      <c r="J272" s="121">
        <v>5390</v>
      </c>
      <c r="K272" s="500"/>
      <c r="L272" s="494"/>
      <c r="M272" s="554"/>
    </row>
    <row r="273" spans="2:13" s="190" customFormat="1" ht="20" customHeight="1">
      <c r="B273" s="497"/>
      <c r="C273" s="473"/>
      <c r="D273" s="476"/>
      <c r="E273" s="520"/>
      <c r="F273" s="261" t="s">
        <v>1</v>
      </c>
      <c r="G273" s="138">
        <v>5.8</v>
      </c>
      <c r="H273" s="138">
        <v>5.08</v>
      </c>
      <c r="I273" s="138">
        <v>5.26</v>
      </c>
      <c r="J273" s="138">
        <v>6.41</v>
      </c>
      <c r="K273" s="500"/>
      <c r="L273" s="494"/>
      <c r="M273" s="554"/>
    </row>
    <row r="274" spans="2:13" s="190" customFormat="1" ht="20" customHeight="1">
      <c r="B274" s="497"/>
      <c r="C274" s="473"/>
      <c r="D274" s="476"/>
      <c r="E274" s="519" t="s">
        <v>272</v>
      </c>
      <c r="F274" s="261" t="s">
        <v>229</v>
      </c>
      <c r="G274" s="121">
        <v>2202</v>
      </c>
      <c r="H274" s="121">
        <v>2391</v>
      </c>
      <c r="I274" s="121">
        <v>2317</v>
      </c>
      <c r="J274" s="121">
        <v>2534</v>
      </c>
      <c r="K274" s="500"/>
      <c r="L274" s="494"/>
      <c r="M274" s="554"/>
    </row>
    <row r="275" spans="2:13" s="190" customFormat="1" ht="20" customHeight="1">
      <c r="B275" s="497"/>
      <c r="C275" s="473"/>
      <c r="D275" s="476"/>
      <c r="E275" s="520"/>
      <c r="F275" s="261" t="s">
        <v>1</v>
      </c>
      <c r="G275" s="154">
        <v>2.52</v>
      </c>
      <c r="H275" s="154">
        <v>2.71</v>
      </c>
      <c r="I275" s="154">
        <v>2.69</v>
      </c>
      <c r="J275" s="154">
        <v>3.02</v>
      </c>
      <c r="K275" s="500"/>
      <c r="L275" s="494"/>
      <c r="M275" s="554"/>
    </row>
    <row r="276" spans="2:13" s="190" customFormat="1" ht="20" customHeight="1">
      <c r="B276" s="497"/>
      <c r="C276" s="473"/>
      <c r="D276" s="476"/>
      <c r="E276" s="519" t="s">
        <v>273</v>
      </c>
      <c r="F276" s="261" t="s">
        <v>229</v>
      </c>
      <c r="G276" s="121">
        <v>462</v>
      </c>
      <c r="H276" s="121">
        <v>435</v>
      </c>
      <c r="I276" s="121">
        <v>404</v>
      </c>
      <c r="J276" s="121">
        <v>244</v>
      </c>
      <c r="K276" s="500"/>
      <c r="L276" s="494"/>
      <c r="M276" s="554"/>
    </row>
    <row r="277" spans="2:13" s="190" customFormat="1" ht="20" customHeight="1" thickBot="1">
      <c r="B277" s="497"/>
      <c r="C277" s="478"/>
      <c r="D277" s="452"/>
      <c r="E277" s="454"/>
      <c r="F277" s="262" t="s">
        <v>1</v>
      </c>
      <c r="G277" s="155">
        <v>0.53</v>
      </c>
      <c r="H277" s="155">
        <v>0.49</v>
      </c>
      <c r="I277" s="155">
        <v>0.47</v>
      </c>
      <c r="J277" s="155">
        <v>0.28999999999999998</v>
      </c>
      <c r="K277" s="454"/>
      <c r="L277" s="493"/>
      <c r="M277" s="562"/>
    </row>
    <row r="278" spans="2:13" s="190" customFormat="1" ht="20" customHeight="1">
      <c r="B278" s="497"/>
      <c r="C278" s="477" t="s">
        <v>319</v>
      </c>
      <c r="D278" s="467" t="s">
        <v>319</v>
      </c>
      <c r="E278" s="521" t="s">
        <v>5</v>
      </c>
      <c r="F278" s="65" t="s">
        <v>229</v>
      </c>
      <c r="G278" s="120">
        <v>7609</v>
      </c>
      <c r="H278" s="120">
        <v>8987</v>
      </c>
      <c r="I278" s="120">
        <v>7555</v>
      </c>
      <c r="J278" s="120">
        <v>8693</v>
      </c>
      <c r="K278" s="475" t="s">
        <v>14</v>
      </c>
      <c r="L278" s="571" t="s">
        <v>330</v>
      </c>
      <c r="M278" s="576"/>
    </row>
    <row r="279" spans="2:13" s="190" customFormat="1" ht="20" customHeight="1">
      <c r="B279" s="497"/>
      <c r="C279" s="473"/>
      <c r="D279" s="461"/>
      <c r="E279" s="516"/>
      <c r="F279" s="261" t="s">
        <v>1</v>
      </c>
      <c r="G279" s="138">
        <v>8.7200000000000006</v>
      </c>
      <c r="H279" s="138">
        <v>10.17</v>
      </c>
      <c r="I279" s="138">
        <v>8.76</v>
      </c>
      <c r="J279" s="138">
        <v>10.35</v>
      </c>
      <c r="K279" s="588"/>
      <c r="L279" s="568"/>
      <c r="M279" s="573"/>
    </row>
    <row r="280" spans="2:13" s="190" customFormat="1" ht="20" customHeight="1">
      <c r="B280" s="497"/>
      <c r="C280" s="473"/>
      <c r="D280" s="461"/>
      <c r="E280" s="513" t="s">
        <v>320</v>
      </c>
      <c r="F280" s="261" t="s">
        <v>229</v>
      </c>
      <c r="G280" s="121">
        <v>3297</v>
      </c>
      <c r="H280" s="121">
        <v>2867</v>
      </c>
      <c r="I280" s="121">
        <v>2171</v>
      </c>
      <c r="J280" s="121">
        <v>2361</v>
      </c>
      <c r="K280" s="466" t="s">
        <v>92</v>
      </c>
      <c r="L280" s="568"/>
      <c r="M280" s="573"/>
    </row>
    <row r="281" spans="2:13" s="190" customFormat="1" ht="20" customHeight="1">
      <c r="B281" s="497"/>
      <c r="C281" s="473"/>
      <c r="D281" s="577"/>
      <c r="E281" s="514"/>
      <c r="F281" s="141" t="s">
        <v>1</v>
      </c>
      <c r="G281" s="142">
        <v>3.74</v>
      </c>
      <c r="H281" s="142">
        <v>3.24</v>
      </c>
      <c r="I281" s="142">
        <v>2.52</v>
      </c>
      <c r="J281" s="142">
        <v>2.81</v>
      </c>
      <c r="K281" s="502"/>
      <c r="L281" s="570"/>
      <c r="M281" s="574"/>
    </row>
    <row r="282" spans="2:13" s="190" customFormat="1" ht="20" customHeight="1">
      <c r="B282" s="497"/>
      <c r="C282" s="473"/>
      <c r="D282" s="534" t="s">
        <v>321</v>
      </c>
      <c r="E282" s="363" t="s">
        <v>250</v>
      </c>
      <c r="F282" s="261" t="s">
        <v>1</v>
      </c>
      <c r="G282" s="138">
        <v>4.25</v>
      </c>
      <c r="H282" s="137">
        <v>4.99</v>
      </c>
      <c r="I282" s="137">
        <v>4.2699999999999996</v>
      </c>
      <c r="J282" s="137">
        <v>5.51</v>
      </c>
      <c r="K282" s="453" t="s">
        <v>14</v>
      </c>
      <c r="L282" s="492" t="s">
        <v>330</v>
      </c>
      <c r="M282" s="553"/>
    </row>
    <row r="283" spans="2:13" s="190" customFormat="1" ht="20" customHeight="1">
      <c r="B283" s="497"/>
      <c r="C283" s="473"/>
      <c r="D283" s="535"/>
      <c r="E283" s="364" t="s">
        <v>251</v>
      </c>
      <c r="F283" s="141" t="s">
        <v>1</v>
      </c>
      <c r="G283" s="142">
        <v>4.47</v>
      </c>
      <c r="H283" s="142">
        <v>5.18</v>
      </c>
      <c r="I283" s="142">
        <v>4.49</v>
      </c>
      <c r="J283" s="142">
        <v>5.5</v>
      </c>
      <c r="K283" s="501"/>
      <c r="L283" s="495"/>
      <c r="M283" s="555"/>
    </row>
    <row r="284" spans="2:13" s="190" customFormat="1" ht="20" customHeight="1">
      <c r="B284" s="497"/>
      <c r="C284" s="473"/>
      <c r="D284" s="534" t="s">
        <v>322</v>
      </c>
      <c r="E284" s="363" t="s">
        <v>250</v>
      </c>
      <c r="F284" s="245" t="s">
        <v>1</v>
      </c>
      <c r="G284" s="137">
        <v>1.7</v>
      </c>
      <c r="H284" s="137">
        <v>1.53</v>
      </c>
      <c r="I284" s="137">
        <v>1.1599999999999999</v>
      </c>
      <c r="J284" s="137">
        <v>1.33</v>
      </c>
      <c r="K284" s="453" t="s">
        <v>92</v>
      </c>
      <c r="L284" s="492" t="s">
        <v>331</v>
      </c>
      <c r="M284" s="553"/>
    </row>
    <row r="285" spans="2:13" s="190" customFormat="1" ht="20" customHeight="1">
      <c r="B285" s="497"/>
      <c r="C285" s="473"/>
      <c r="D285" s="535"/>
      <c r="E285" s="364" t="s">
        <v>251</v>
      </c>
      <c r="F285" s="141" t="s">
        <v>1</v>
      </c>
      <c r="G285" s="142">
        <v>2.04</v>
      </c>
      <c r="H285" s="142">
        <v>1.72</v>
      </c>
      <c r="I285" s="142">
        <v>1.36</v>
      </c>
      <c r="J285" s="142">
        <v>1.48</v>
      </c>
      <c r="K285" s="501"/>
      <c r="L285" s="495"/>
      <c r="M285" s="555"/>
    </row>
    <row r="286" spans="2:13" s="190" customFormat="1" ht="20" customHeight="1">
      <c r="B286" s="497"/>
      <c r="C286" s="473"/>
      <c r="D286" s="531" t="s">
        <v>323</v>
      </c>
      <c r="E286" s="363" t="s">
        <v>280</v>
      </c>
      <c r="F286" s="261" t="s">
        <v>1</v>
      </c>
      <c r="G286" s="138">
        <v>5.97</v>
      </c>
      <c r="H286" s="137">
        <v>6.97</v>
      </c>
      <c r="I286" s="137">
        <v>5.98</v>
      </c>
      <c r="J286" s="137">
        <v>6.9</v>
      </c>
      <c r="K286" s="453" t="s">
        <v>14</v>
      </c>
      <c r="L286" s="492" t="s">
        <v>330</v>
      </c>
      <c r="M286" s="553"/>
    </row>
    <row r="287" spans="2:13" s="190" customFormat="1" ht="20" customHeight="1">
      <c r="B287" s="497"/>
      <c r="C287" s="473"/>
      <c r="D287" s="531"/>
      <c r="E287" s="363" t="s">
        <v>281</v>
      </c>
      <c r="F287" s="261" t="s">
        <v>1</v>
      </c>
      <c r="G287" s="138">
        <v>2.58</v>
      </c>
      <c r="H287" s="138">
        <v>3.02</v>
      </c>
      <c r="I287" s="138">
        <v>2.63</v>
      </c>
      <c r="J287" s="138">
        <v>3.22</v>
      </c>
      <c r="K287" s="500"/>
      <c r="L287" s="494"/>
      <c r="M287" s="554"/>
    </row>
    <row r="288" spans="2:13" s="190" customFormat="1" ht="20" customHeight="1">
      <c r="B288" s="497"/>
      <c r="C288" s="473"/>
      <c r="D288" s="531"/>
      <c r="E288" s="363" t="s">
        <v>282</v>
      </c>
      <c r="F288" s="261" t="s">
        <v>1</v>
      </c>
      <c r="G288" s="138">
        <v>0.09</v>
      </c>
      <c r="H288" s="138">
        <v>0.06</v>
      </c>
      <c r="I288" s="138">
        <v>0.09</v>
      </c>
      <c r="J288" s="138">
        <v>0.17</v>
      </c>
      <c r="K288" s="500"/>
      <c r="L288" s="494"/>
      <c r="M288" s="554"/>
    </row>
    <row r="289" spans="2:13" s="190" customFormat="1" ht="20" customHeight="1">
      <c r="B289" s="497"/>
      <c r="C289" s="473"/>
      <c r="D289" s="531"/>
      <c r="E289" s="363" t="s">
        <v>283</v>
      </c>
      <c r="F289" s="261" t="s">
        <v>1</v>
      </c>
      <c r="G289" s="138">
        <v>0.01</v>
      </c>
      <c r="H289" s="138">
        <v>0.01</v>
      </c>
      <c r="I289" s="138">
        <v>0.01</v>
      </c>
      <c r="J289" s="138">
        <v>0.02</v>
      </c>
      <c r="K289" s="500"/>
      <c r="L289" s="494"/>
      <c r="M289" s="554"/>
    </row>
    <row r="290" spans="2:13" s="190" customFormat="1" ht="20" customHeight="1">
      <c r="B290" s="497"/>
      <c r="C290" s="473"/>
      <c r="D290" s="535"/>
      <c r="E290" s="364" t="s">
        <v>284</v>
      </c>
      <c r="F290" s="141" t="s">
        <v>1</v>
      </c>
      <c r="G290" s="142">
        <v>0.08</v>
      </c>
      <c r="H290" s="142">
        <v>0.1</v>
      </c>
      <c r="I290" s="142">
        <v>0.05</v>
      </c>
      <c r="J290" s="142">
        <v>0.05</v>
      </c>
      <c r="K290" s="501"/>
      <c r="L290" s="495"/>
      <c r="M290" s="555"/>
    </row>
    <row r="291" spans="2:13" s="190" customFormat="1" ht="20" customHeight="1">
      <c r="B291" s="497"/>
      <c r="C291" s="473"/>
      <c r="D291" s="534" t="s">
        <v>324</v>
      </c>
      <c r="E291" s="363" t="s">
        <v>280</v>
      </c>
      <c r="F291" s="245" t="s">
        <v>1</v>
      </c>
      <c r="G291" s="137">
        <v>2.77</v>
      </c>
      <c r="H291" s="137">
        <v>2.37</v>
      </c>
      <c r="I291" s="137">
        <v>1.77</v>
      </c>
      <c r="J291" s="137">
        <v>1.92</v>
      </c>
      <c r="K291" s="453" t="s">
        <v>92</v>
      </c>
      <c r="L291" s="492" t="s">
        <v>331</v>
      </c>
      <c r="M291" s="553"/>
    </row>
    <row r="292" spans="2:13" s="190" customFormat="1" ht="20" customHeight="1">
      <c r="B292" s="497"/>
      <c r="C292" s="473"/>
      <c r="D292" s="531"/>
      <c r="E292" s="363" t="s">
        <v>281</v>
      </c>
      <c r="F292" s="261" t="s">
        <v>1</v>
      </c>
      <c r="G292" s="138">
        <v>0.87</v>
      </c>
      <c r="H292" s="138">
        <v>0.85</v>
      </c>
      <c r="I292" s="138">
        <v>0.71</v>
      </c>
      <c r="J292" s="138">
        <v>0.84</v>
      </c>
      <c r="K292" s="500"/>
      <c r="L292" s="494"/>
      <c r="M292" s="554"/>
    </row>
    <row r="293" spans="2:13" s="190" customFormat="1" ht="20" customHeight="1">
      <c r="B293" s="497"/>
      <c r="C293" s="473"/>
      <c r="D293" s="531"/>
      <c r="E293" s="363" t="s">
        <v>282</v>
      </c>
      <c r="F293" s="261" t="s">
        <v>1</v>
      </c>
      <c r="G293" s="138">
        <v>0.08</v>
      </c>
      <c r="H293" s="138">
        <v>0.03</v>
      </c>
      <c r="I293" s="138">
        <v>0.02</v>
      </c>
      <c r="J293" s="138">
        <v>0.03</v>
      </c>
      <c r="K293" s="500"/>
      <c r="L293" s="494"/>
      <c r="M293" s="554"/>
    </row>
    <row r="294" spans="2:13" s="190" customFormat="1" ht="20" customHeight="1">
      <c r="B294" s="497"/>
      <c r="C294" s="473"/>
      <c r="D294" s="531"/>
      <c r="E294" s="363" t="s">
        <v>283</v>
      </c>
      <c r="F294" s="261" t="s">
        <v>1</v>
      </c>
      <c r="G294" s="138">
        <v>0.01</v>
      </c>
      <c r="H294" s="265">
        <v>0</v>
      </c>
      <c r="I294" s="265">
        <v>0</v>
      </c>
      <c r="J294" s="265">
        <v>0</v>
      </c>
      <c r="K294" s="500"/>
      <c r="L294" s="494"/>
      <c r="M294" s="554"/>
    </row>
    <row r="295" spans="2:13" s="190" customFormat="1" ht="20" customHeight="1">
      <c r="B295" s="497"/>
      <c r="C295" s="473"/>
      <c r="D295" s="535"/>
      <c r="E295" s="364" t="s">
        <v>284</v>
      </c>
      <c r="F295" s="141" t="s">
        <v>1</v>
      </c>
      <c r="G295" s="142">
        <v>0.02</v>
      </c>
      <c r="H295" s="142">
        <v>0.03</v>
      </c>
      <c r="I295" s="142">
        <v>0.02</v>
      </c>
      <c r="J295" s="142">
        <v>0.02</v>
      </c>
      <c r="K295" s="501"/>
      <c r="L295" s="495"/>
      <c r="M295" s="555"/>
    </row>
    <row r="296" spans="2:13" s="190" customFormat="1" ht="20" customHeight="1">
      <c r="B296" s="497"/>
      <c r="C296" s="473"/>
      <c r="D296" s="541" t="s">
        <v>325</v>
      </c>
      <c r="E296" s="367" t="s">
        <v>276</v>
      </c>
      <c r="F296" s="135" t="s">
        <v>1</v>
      </c>
      <c r="G296" s="146">
        <v>4.53</v>
      </c>
      <c r="H296" s="146">
        <v>5.4</v>
      </c>
      <c r="I296" s="146">
        <v>4.25</v>
      </c>
      <c r="J296" s="146">
        <v>4.16</v>
      </c>
      <c r="K296" s="453" t="s">
        <v>14</v>
      </c>
      <c r="L296" s="492" t="s">
        <v>330</v>
      </c>
      <c r="M296" s="553"/>
    </row>
    <row r="297" spans="2:13" s="190" customFormat="1" ht="20" customHeight="1">
      <c r="B297" s="497"/>
      <c r="C297" s="473"/>
      <c r="D297" s="542"/>
      <c r="E297" s="363" t="s">
        <v>277</v>
      </c>
      <c r="F297" s="261" t="s">
        <v>1</v>
      </c>
      <c r="G297" s="138">
        <v>3.58</v>
      </c>
      <c r="H297" s="138">
        <v>4.25</v>
      </c>
      <c r="I297" s="138">
        <v>3.88</v>
      </c>
      <c r="J297" s="138">
        <v>5.29</v>
      </c>
      <c r="K297" s="500"/>
      <c r="L297" s="494"/>
      <c r="M297" s="554"/>
    </row>
    <row r="298" spans="2:13" s="190" customFormat="1" ht="20" customHeight="1">
      <c r="B298" s="497"/>
      <c r="C298" s="473"/>
      <c r="D298" s="543"/>
      <c r="E298" s="364" t="s">
        <v>278</v>
      </c>
      <c r="F298" s="141" t="s">
        <v>1</v>
      </c>
      <c r="G298" s="142">
        <v>0.6</v>
      </c>
      <c r="H298" s="142">
        <v>0.51</v>
      </c>
      <c r="I298" s="142">
        <v>0.63</v>
      </c>
      <c r="J298" s="142">
        <v>0.9</v>
      </c>
      <c r="K298" s="501"/>
      <c r="L298" s="495"/>
      <c r="M298" s="555"/>
    </row>
    <row r="299" spans="2:13" s="190" customFormat="1" ht="20" customHeight="1">
      <c r="B299" s="497"/>
      <c r="C299" s="473"/>
      <c r="D299" s="525" t="s">
        <v>326</v>
      </c>
      <c r="E299" s="367" t="s">
        <v>276</v>
      </c>
      <c r="F299" s="135" t="s">
        <v>1</v>
      </c>
      <c r="G299" s="146">
        <v>1.84</v>
      </c>
      <c r="H299" s="146">
        <v>1.67</v>
      </c>
      <c r="I299" s="146">
        <v>1.29</v>
      </c>
      <c r="J299" s="146">
        <v>1.52</v>
      </c>
      <c r="K299" s="453" t="s">
        <v>92</v>
      </c>
      <c r="L299" s="492" t="s">
        <v>331</v>
      </c>
      <c r="M299" s="396"/>
    </row>
    <row r="300" spans="2:13" s="190" customFormat="1" ht="20" customHeight="1">
      <c r="B300" s="497"/>
      <c r="C300" s="473"/>
      <c r="D300" s="524"/>
      <c r="E300" s="363" t="s">
        <v>277</v>
      </c>
      <c r="F300" s="261" t="s">
        <v>1</v>
      </c>
      <c r="G300" s="138">
        <v>1.92</v>
      </c>
      <c r="H300" s="138">
        <v>1.54</v>
      </c>
      <c r="I300" s="138">
        <v>1.21</v>
      </c>
      <c r="J300" s="138">
        <v>1.28</v>
      </c>
      <c r="K300" s="500"/>
      <c r="L300" s="494"/>
      <c r="M300" s="396"/>
    </row>
    <row r="301" spans="2:13" s="190" customFormat="1" ht="20" customHeight="1">
      <c r="B301" s="497"/>
      <c r="C301" s="473"/>
      <c r="D301" s="526"/>
      <c r="E301" s="364" t="s">
        <v>278</v>
      </c>
      <c r="F301" s="141" t="s">
        <v>1</v>
      </c>
      <c r="G301" s="142">
        <v>0.02</v>
      </c>
      <c r="H301" s="142">
        <v>0.03</v>
      </c>
      <c r="I301" s="142">
        <v>0.02</v>
      </c>
      <c r="J301" s="142">
        <v>0.02</v>
      </c>
      <c r="K301" s="501"/>
      <c r="L301" s="495"/>
      <c r="M301" s="396"/>
    </row>
    <row r="302" spans="2:13" s="190" customFormat="1" ht="20" customHeight="1">
      <c r="B302" s="497"/>
      <c r="C302" s="473"/>
      <c r="D302" s="530" t="s">
        <v>327</v>
      </c>
      <c r="E302" s="367" t="s">
        <v>240</v>
      </c>
      <c r="F302" s="135" t="s">
        <v>1</v>
      </c>
      <c r="G302" s="146">
        <v>0.37</v>
      </c>
      <c r="H302" s="146">
        <v>0.35</v>
      </c>
      <c r="I302" s="146">
        <v>0.41</v>
      </c>
      <c r="J302" s="146">
        <v>0.4</v>
      </c>
      <c r="K302" s="525" t="s">
        <v>14</v>
      </c>
      <c r="L302" s="567" t="s">
        <v>330</v>
      </c>
      <c r="M302" s="572"/>
    </row>
    <row r="303" spans="2:13" s="190" customFormat="1" ht="20" customHeight="1">
      <c r="B303" s="497"/>
      <c r="C303" s="473"/>
      <c r="D303" s="531"/>
      <c r="E303" s="363" t="s">
        <v>241</v>
      </c>
      <c r="F303" s="261" t="s">
        <v>1</v>
      </c>
      <c r="G303" s="138">
        <v>0.99</v>
      </c>
      <c r="H303" s="138">
        <v>0.94</v>
      </c>
      <c r="I303" s="138">
        <v>0.95</v>
      </c>
      <c r="J303" s="138">
        <v>1.0900000000000001</v>
      </c>
      <c r="K303" s="524"/>
      <c r="L303" s="568"/>
      <c r="M303" s="573"/>
    </row>
    <row r="304" spans="2:13" s="190" customFormat="1" ht="20" customHeight="1">
      <c r="B304" s="497"/>
      <c r="C304" s="473"/>
      <c r="D304" s="531"/>
      <c r="E304" s="363" t="s">
        <v>242</v>
      </c>
      <c r="F304" s="261" t="s">
        <v>1</v>
      </c>
      <c r="G304" s="138">
        <v>0.49</v>
      </c>
      <c r="H304" s="138">
        <v>0.6</v>
      </c>
      <c r="I304" s="138">
        <v>0.53</v>
      </c>
      <c r="J304" s="138">
        <v>0.52</v>
      </c>
      <c r="K304" s="524"/>
      <c r="L304" s="568"/>
      <c r="M304" s="573"/>
    </row>
    <row r="305" spans="2:13" s="190" customFormat="1" ht="20" customHeight="1">
      <c r="B305" s="497"/>
      <c r="C305" s="473"/>
      <c r="D305" s="531"/>
      <c r="E305" s="363" t="s">
        <v>243</v>
      </c>
      <c r="F305" s="261" t="s">
        <v>1</v>
      </c>
      <c r="G305" s="138">
        <v>5.63</v>
      </c>
      <c r="H305" s="138">
        <v>6.93</v>
      </c>
      <c r="I305" s="138">
        <v>5.74</v>
      </c>
      <c r="J305" s="138">
        <v>7.13</v>
      </c>
      <c r="K305" s="524"/>
      <c r="L305" s="568"/>
      <c r="M305" s="573"/>
    </row>
    <row r="306" spans="2:13" s="190" customFormat="1" ht="20" customHeight="1">
      <c r="B306" s="497"/>
      <c r="C306" s="473"/>
      <c r="D306" s="535"/>
      <c r="E306" s="364" t="s">
        <v>244</v>
      </c>
      <c r="F306" s="141" t="s">
        <v>1</v>
      </c>
      <c r="G306" s="142">
        <v>1.25</v>
      </c>
      <c r="H306" s="142">
        <v>1.35</v>
      </c>
      <c r="I306" s="142">
        <v>1.1399999999999999</v>
      </c>
      <c r="J306" s="142">
        <v>1.2</v>
      </c>
      <c r="K306" s="526"/>
      <c r="L306" s="570"/>
      <c r="M306" s="574"/>
    </row>
    <row r="307" spans="2:13" s="190" customFormat="1" ht="20" customHeight="1">
      <c r="B307" s="497"/>
      <c r="C307" s="473"/>
      <c r="D307" s="484" t="s">
        <v>328</v>
      </c>
      <c r="E307" s="362" t="s">
        <v>268</v>
      </c>
      <c r="F307" s="135" t="s">
        <v>1</v>
      </c>
      <c r="G307" s="146">
        <v>0.02</v>
      </c>
      <c r="H307" s="146">
        <v>0.02</v>
      </c>
      <c r="I307" s="146">
        <v>0.02</v>
      </c>
      <c r="J307" s="146">
        <v>0.03</v>
      </c>
      <c r="K307" s="525" t="s">
        <v>14</v>
      </c>
      <c r="L307" s="567" t="s">
        <v>330</v>
      </c>
      <c r="M307" s="572"/>
    </row>
    <row r="308" spans="2:13" s="190" customFormat="1" ht="20" customHeight="1">
      <c r="B308" s="497"/>
      <c r="C308" s="473"/>
      <c r="D308" s="465"/>
      <c r="E308" s="363" t="s">
        <v>269</v>
      </c>
      <c r="F308" s="261" t="s">
        <v>1</v>
      </c>
      <c r="G308" s="96">
        <v>0.7</v>
      </c>
      <c r="H308" s="96">
        <v>0.68</v>
      </c>
      <c r="I308" s="96">
        <v>0.73</v>
      </c>
      <c r="J308" s="96">
        <v>0.93</v>
      </c>
      <c r="K308" s="524"/>
      <c r="L308" s="568"/>
      <c r="M308" s="573"/>
    </row>
    <row r="309" spans="2:13" s="190" customFormat="1" ht="20" customHeight="1">
      <c r="B309" s="497"/>
      <c r="C309" s="473"/>
      <c r="D309" s="465"/>
      <c r="E309" s="283" t="s">
        <v>306</v>
      </c>
      <c r="F309" s="261" t="s">
        <v>1</v>
      </c>
      <c r="G309" s="96">
        <v>0.33</v>
      </c>
      <c r="H309" s="96">
        <v>0.3</v>
      </c>
      <c r="I309" s="96">
        <v>0.28000000000000003</v>
      </c>
      <c r="J309" s="96">
        <v>0.4</v>
      </c>
      <c r="K309" s="524"/>
      <c r="L309" s="568"/>
      <c r="M309" s="573"/>
    </row>
    <row r="310" spans="2:13" s="190" customFormat="1" ht="20" customHeight="1">
      <c r="B310" s="497"/>
      <c r="C310" s="473"/>
      <c r="D310" s="465"/>
      <c r="E310" s="283" t="s">
        <v>271</v>
      </c>
      <c r="F310" s="261" t="s">
        <v>1</v>
      </c>
      <c r="G310" s="138">
        <v>3.81</v>
      </c>
      <c r="H310" s="138">
        <v>4.22</v>
      </c>
      <c r="I310" s="138">
        <v>3.7</v>
      </c>
      <c r="J310" s="138">
        <v>5.29</v>
      </c>
      <c r="K310" s="524"/>
      <c r="L310" s="568"/>
      <c r="M310" s="573"/>
    </row>
    <row r="311" spans="2:13" s="190" customFormat="1" ht="20" customHeight="1">
      <c r="B311" s="497"/>
      <c r="C311" s="473"/>
      <c r="D311" s="466"/>
      <c r="E311" s="292" t="s">
        <v>272</v>
      </c>
      <c r="F311" s="261" t="s">
        <v>1</v>
      </c>
      <c r="G311" s="140">
        <v>3.18</v>
      </c>
      <c r="H311" s="140">
        <v>4.66</v>
      </c>
      <c r="I311" s="140">
        <v>3.54</v>
      </c>
      <c r="J311" s="140">
        <v>3.35</v>
      </c>
      <c r="K311" s="519"/>
      <c r="L311" s="569"/>
      <c r="M311" s="575"/>
    </row>
    <row r="312" spans="2:13" s="190" customFormat="1" ht="20" customHeight="1">
      <c r="B312" s="497"/>
      <c r="C312" s="473"/>
      <c r="D312" s="466"/>
      <c r="E312" s="284" t="s">
        <v>273</v>
      </c>
      <c r="F312" s="141" t="s">
        <v>1</v>
      </c>
      <c r="G312" s="142">
        <v>0.69</v>
      </c>
      <c r="H312" s="142">
        <v>0.28999999999999998</v>
      </c>
      <c r="I312" s="142">
        <v>0.49</v>
      </c>
      <c r="J312" s="142">
        <v>0.35</v>
      </c>
      <c r="K312" s="526"/>
      <c r="L312" s="570"/>
      <c r="M312" s="574"/>
    </row>
    <row r="313" spans="2:13" s="190" customFormat="1" ht="20" customHeight="1">
      <c r="B313" s="497"/>
      <c r="C313" s="473"/>
      <c r="D313" s="484" t="s">
        <v>329</v>
      </c>
      <c r="E313" s="362" t="s">
        <v>268</v>
      </c>
      <c r="F313" s="135" t="s">
        <v>1</v>
      </c>
      <c r="G313" s="146">
        <v>0.01</v>
      </c>
      <c r="H313" s="146">
        <v>0.02</v>
      </c>
      <c r="I313" s="146">
        <v>0.01</v>
      </c>
      <c r="J313" s="146">
        <v>0.01</v>
      </c>
      <c r="K313" s="453" t="s">
        <v>92</v>
      </c>
      <c r="L313" s="492" t="s">
        <v>331</v>
      </c>
      <c r="M313" s="396"/>
    </row>
    <row r="314" spans="2:13" s="190" customFormat="1" ht="20" customHeight="1">
      <c r="B314" s="497"/>
      <c r="C314" s="473"/>
      <c r="D314" s="465"/>
      <c r="E314" s="363" t="s">
        <v>269</v>
      </c>
      <c r="F314" s="261" t="s">
        <v>1</v>
      </c>
      <c r="G314" s="96">
        <v>0.21</v>
      </c>
      <c r="H314" s="96">
        <v>0.18</v>
      </c>
      <c r="I314" s="96">
        <v>0.15</v>
      </c>
      <c r="J314" s="96">
        <v>0.1</v>
      </c>
      <c r="K314" s="500"/>
      <c r="L314" s="494"/>
      <c r="M314" s="396"/>
    </row>
    <row r="315" spans="2:13" s="190" customFormat="1" ht="20" customHeight="1">
      <c r="B315" s="497"/>
      <c r="C315" s="473"/>
      <c r="D315" s="465"/>
      <c r="E315" s="283" t="s">
        <v>306</v>
      </c>
      <c r="F315" s="261" t="s">
        <v>1</v>
      </c>
      <c r="G315" s="96">
        <v>0.09</v>
      </c>
      <c r="H315" s="96">
        <v>7.0000000000000007E-2</v>
      </c>
      <c r="I315" s="96">
        <v>0.08</v>
      </c>
      <c r="J315" s="96">
        <v>7.0000000000000007E-2</v>
      </c>
      <c r="K315" s="500"/>
      <c r="L315" s="494"/>
      <c r="M315" s="396"/>
    </row>
    <row r="316" spans="2:13" s="190" customFormat="1" ht="20" customHeight="1">
      <c r="B316" s="497"/>
      <c r="C316" s="473"/>
      <c r="D316" s="465"/>
      <c r="E316" s="283" t="s">
        <v>271</v>
      </c>
      <c r="F316" s="261" t="s">
        <v>1</v>
      </c>
      <c r="G316" s="138">
        <v>2.44</v>
      </c>
      <c r="H316" s="138">
        <v>1.81</v>
      </c>
      <c r="I316" s="138">
        <v>1.36</v>
      </c>
      <c r="J316" s="138">
        <v>1.59</v>
      </c>
      <c r="K316" s="500"/>
      <c r="L316" s="494"/>
      <c r="M316" s="396"/>
    </row>
    <row r="317" spans="2:13" s="190" customFormat="1" ht="20" customHeight="1">
      <c r="B317" s="497"/>
      <c r="C317" s="473"/>
      <c r="D317" s="466"/>
      <c r="E317" s="292" t="s">
        <v>272</v>
      </c>
      <c r="F317" s="261" t="s">
        <v>1</v>
      </c>
      <c r="G317" s="140">
        <v>0.99</v>
      </c>
      <c r="H317" s="140">
        <v>1</v>
      </c>
      <c r="I317" s="140">
        <v>0.86</v>
      </c>
      <c r="J317" s="140">
        <v>0.9</v>
      </c>
      <c r="K317" s="500"/>
      <c r="L317" s="494"/>
      <c r="M317" s="396"/>
    </row>
    <row r="318" spans="2:13" s="190" customFormat="1" ht="20" customHeight="1" thickBot="1">
      <c r="B318" s="497"/>
      <c r="C318" s="478"/>
      <c r="D318" s="466"/>
      <c r="E318" s="292" t="s">
        <v>273</v>
      </c>
      <c r="F318" s="141" t="s">
        <v>1</v>
      </c>
      <c r="G318" s="142">
        <v>0.04</v>
      </c>
      <c r="H318" s="142">
        <v>0.17</v>
      </c>
      <c r="I318" s="142">
        <v>0.06</v>
      </c>
      <c r="J318" s="142">
        <v>0.14000000000000001</v>
      </c>
      <c r="K318" s="454"/>
      <c r="L318" s="493"/>
      <c r="M318" s="396"/>
    </row>
    <row r="319" spans="2:13" s="190" customFormat="1" ht="25" customHeight="1">
      <c r="B319" s="497"/>
      <c r="C319" s="477" t="s">
        <v>342</v>
      </c>
      <c r="D319" s="468" t="s">
        <v>343</v>
      </c>
      <c r="E319" s="282" t="s">
        <v>251</v>
      </c>
      <c r="F319" s="65" t="s">
        <v>229</v>
      </c>
      <c r="G319" s="156">
        <f>G78</f>
        <v>42577</v>
      </c>
      <c r="H319" s="156">
        <f>H78</f>
        <v>43159</v>
      </c>
      <c r="I319" s="120">
        <f>I78</f>
        <v>41958</v>
      </c>
      <c r="J319" s="120">
        <v>41365</v>
      </c>
      <c r="K319" s="499" t="s">
        <v>60</v>
      </c>
      <c r="L319" s="503" t="s">
        <v>332</v>
      </c>
      <c r="M319" s="563"/>
    </row>
    <row r="320" spans="2:13" s="190" customFormat="1" ht="25" customHeight="1">
      <c r="B320" s="497"/>
      <c r="C320" s="473"/>
      <c r="D320" s="466"/>
      <c r="E320" s="292" t="s">
        <v>250</v>
      </c>
      <c r="F320" s="139" t="s">
        <v>229</v>
      </c>
      <c r="G320" s="157">
        <f>G76</f>
        <v>44350</v>
      </c>
      <c r="H320" s="157">
        <f>H76</f>
        <v>44641</v>
      </c>
      <c r="I320" s="158">
        <f>I76</f>
        <v>43634</v>
      </c>
      <c r="J320" s="158">
        <v>41920</v>
      </c>
      <c r="K320" s="500"/>
      <c r="L320" s="495"/>
      <c r="M320" s="555"/>
    </row>
    <row r="321" spans="2:13" s="190" customFormat="1" ht="25" customHeight="1">
      <c r="B321" s="497"/>
      <c r="C321" s="473"/>
      <c r="D321" s="484" t="s">
        <v>344</v>
      </c>
      <c r="E321" s="289" t="s">
        <v>251</v>
      </c>
      <c r="F321" s="135" t="s">
        <v>229</v>
      </c>
      <c r="G321" s="159">
        <v>1821</v>
      </c>
      <c r="H321" s="159">
        <v>1787</v>
      </c>
      <c r="I321" s="136">
        <v>1842</v>
      </c>
      <c r="J321" s="136">
        <v>1611</v>
      </c>
      <c r="K321" s="500"/>
      <c r="L321" s="492" t="s">
        <v>333</v>
      </c>
      <c r="M321" s="565"/>
    </row>
    <row r="322" spans="2:13" s="190" customFormat="1" ht="25" customHeight="1">
      <c r="B322" s="497"/>
      <c r="C322" s="473"/>
      <c r="D322" s="485"/>
      <c r="E322" s="284" t="s">
        <v>250</v>
      </c>
      <c r="F322" s="141" t="s">
        <v>229</v>
      </c>
      <c r="G322" s="157">
        <v>2376</v>
      </c>
      <c r="H322" s="157">
        <v>2905</v>
      </c>
      <c r="I322" s="158">
        <v>2090</v>
      </c>
      <c r="J322" s="158">
        <v>1961</v>
      </c>
      <c r="K322" s="500"/>
      <c r="L322" s="494"/>
      <c r="M322" s="566"/>
    </row>
    <row r="323" spans="2:13" s="190" customFormat="1" ht="25" customHeight="1">
      <c r="B323" s="497"/>
      <c r="C323" s="473"/>
      <c r="D323" s="484" t="s">
        <v>345</v>
      </c>
      <c r="E323" s="289" t="s">
        <v>251</v>
      </c>
      <c r="F323" s="261" t="s">
        <v>229</v>
      </c>
      <c r="G323" s="159">
        <v>1741</v>
      </c>
      <c r="H323" s="159">
        <v>1733</v>
      </c>
      <c r="I323" s="136">
        <v>1758</v>
      </c>
      <c r="J323" s="136">
        <v>1549</v>
      </c>
      <c r="K323" s="500"/>
      <c r="L323" s="494"/>
      <c r="M323" s="565"/>
    </row>
    <row r="324" spans="2:13" s="190" customFormat="1" ht="25" customHeight="1">
      <c r="B324" s="497"/>
      <c r="C324" s="473"/>
      <c r="D324" s="485"/>
      <c r="E324" s="284" t="s">
        <v>250</v>
      </c>
      <c r="F324" s="141" t="s">
        <v>229</v>
      </c>
      <c r="G324" s="157">
        <v>1284</v>
      </c>
      <c r="H324" s="157">
        <v>1852</v>
      </c>
      <c r="I324" s="158">
        <v>1131</v>
      </c>
      <c r="J324" s="158">
        <v>1070</v>
      </c>
      <c r="K324" s="500"/>
      <c r="L324" s="494"/>
      <c r="M324" s="566"/>
    </row>
    <row r="325" spans="2:13" s="190" customFormat="1" ht="25" customHeight="1">
      <c r="B325" s="497"/>
      <c r="C325" s="473"/>
      <c r="D325" s="484" t="s">
        <v>346</v>
      </c>
      <c r="E325" s="289" t="s">
        <v>251</v>
      </c>
      <c r="F325" s="135" t="s">
        <v>229</v>
      </c>
      <c r="G325" s="159">
        <v>80</v>
      </c>
      <c r="H325" s="159">
        <v>54</v>
      </c>
      <c r="I325" s="136">
        <v>84</v>
      </c>
      <c r="J325" s="136">
        <v>62</v>
      </c>
      <c r="K325" s="500"/>
      <c r="L325" s="494"/>
      <c r="M325" s="565"/>
    </row>
    <row r="326" spans="2:13" s="190" customFormat="1" ht="25" customHeight="1">
      <c r="B326" s="497"/>
      <c r="C326" s="473"/>
      <c r="D326" s="485"/>
      <c r="E326" s="284" t="s">
        <v>250</v>
      </c>
      <c r="F326" s="141" t="s">
        <v>229</v>
      </c>
      <c r="G326" s="157">
        <v>1092</v>
      </c>
      <c r="H326" s="157">
        <v>1053</v>
      </c>
      <c r="I326" s="158">
        <v>959</v>
      </c>
      <c r="J326" s="158">
        <v>891</v>
      </c>
      <c r="K326" s="500"/>
      <c r="L326" s="494"/>
      <c r="M326" s="566"/>
    </row>
    <row r="327" spans="2:13" s="190" customFormat="1" ht="25" customHeight="1">
      <c r="B327" s="497"/>
      <c r="C327" s="473"/>
      <c r="D327" s="484" t="s">
        <v>347</v>
      </c>
      <c r="E327" s="289" t="s">
        <v>251</v>
      </c>
      <c r="F327" s="135" t="s">
        <v>229</v>
      </c>
      <c r="G327" s="159">
        <v>1812</v>
      </c>
      <c r="H327" s="159">
        <v>1813</v>
      </c>
      <c r="I327" s="136">
        <v>1812</v>
      </c>
      <c r="J327" s="136">
        <v>1633</v>
      </c>
      <c r="K327" s="500"/>
      <c r="L327" s="494"/>
      <c r="M327" s="565"/>
    </row>
    <row r="328" spans="2:13" s="190" customFormat="1" ht="25" customHeight="1">
      <c r="B328" s="497"/>
      <c r="C328" s="473"/>
      <c r="D328" s="485"/>
      <c r="E328" s="284" t="s">
        <v>250</v>
      </c>
      <c r="F328" s="141" t="s">
        <v>229</v>
      </c>
      <c r="G328" s="157">
        <v>2443</v>
      </c>
      <c r="H328" s="157">
        <v>2944</v>
      </c>
      <c r="I328" s="158">
        <v>2184</v>
      </c>
      <c r="J328" s="158">
        <v>2029</v>
      </c>
      <c r="K328" s="500"/>
      <c r="L328" s="494"/>
      <c r="M328" s="566"/>
    </row>
    <row r="329" spans="2:13" s="190" customFormat="1" ht="25" customHeight="1">
      <c r="B329" s="497"/>
      <c r="C329" s="473"/>
      <c r="D329" s="484" t="s">
        <v>348</v>
      </c>
      <c r="E329" s="289" t="s">
        <v>251</v>
      </c>
      <c r="F329" s="135" t="s">
        <v>229</v>
      </c>
      <c r="G329" s="159">
        <v>1795</v>
      </c>
      <c r="H329" s="159">
        <v>1799</v>
      </c>
      <c r="I329" s="136">
        <v>1803</v>
      </c>
      <c r="J329" s="136">
        <v>1629</v>
      </c>
      <c r="K329" s="500"/>
      <c r="L329" s="494"/>
      <c r="M329" s="565"/>
    </row>
    <row r="330" spans="2:13" s="190" customFormat="1" ht="25" customHeight="1">
      <c r="B330" s="497"/>
      <c r="C330" s="473"/>
      <c r="D330" s="485"/>
      <c r="E330" s="284" t="s">
        <v>250</v>
      </c>
      <c r="F330" s="141" t="s">
        <v>229</v>
      </c>
      <c r="G330" s="157">
        <v>2433</v>
      </c>
      <c r="H330" s="157">
        <v>2923</v>
      </c>
      <c r="I330" s="158">
        <v>2169</v>
      </c>
      <c r="J330" s="158">
        <v>2007</v>
      </c>
      <c r="K330" s="500"/>
      <c r="L330" s="494"/>
      <c r="M330" s="566"/>
    </row>
    <row r="331" spans="2:13" s="190" customFormat="1" ht="25" customHeight="1">
      <c r="B331" s="497"/>
      <c r="C331" s="473"/>
      <c r="D331" s="484" t="s">
        <v>349</v>
      </c>
      <c r="E331" s="289" t="s">
        <v>251</v>
      </c>
      <c r="F331" s="135" t="s">
        <v>229</v>
      </c>
      <c r="G331" s="159">
        <v>17</v>
      </c>
      <c r="H331" s="159">
        <v>14</v>
      </c>
      <c r="I331" s="136">
        <v>9</v>
      </c>
      <c r="J331" s="136">
        <v>4</v>
      </c>
      <c r="K331" s="500"/>
      <c r="L331" s="494"/>
      <c r="M331" s="565"/>
    </row>
    <row r="332" spans="2:13" s="190" customFormat="1" ht="25" customHeight="1">
      <c r="B332" s="497"/>
      <c r="C332" s="473"/>
      <c r="D332" s="485"/>
      <c r="E332" s="284" t="s">
        <v>250</v>
      </c>
      <c r="F332" s="141" t="s">
        <v>229</v>
      </c>
      <c r="G332" s="157">
        <v>10</v>
      </c>
      <c r="H332" s="157">
        <v>21</v>
      </c>
      <c r="I332" s="158">
        <v>15</v>
      </c>
      <c r="J332" s="158">
        <v>22</v>
      </c>
      <c r="K332" s="500"/>
      <c r="L332" s="494"/>
      <c r="M332" s="566"/>
    </row>
    <row r="333" spans="2:13" s="190" customFormat="1" ht="25" customHeight="1">
      <c r="B333" s="497"/>
      <c r="C333" s="473"/>
      <c r="D333" s="484" t="s">
        <v>350</v>
      </c>
      <c r="E333" s="289" t="s">
        <v>251</v>
      </c>
      <c r="F333" s="135" t="s">
        <v>229</v>
      </c>
      <c r="G333" s="159">
        <v>1821</v>
      </c>
      <c r="H333" s="159">
        <v>1625</v>
      </c>
      <c r="I333" s="136">
        <v>1630</v>
      </c>
      <c r="J333" s="136">
        <v>1636</v>
      </c>
      <c r="K333" s="500"/>
      <c r="L333" s="494"/>
      <c r="M333" s="565"/>
    </row>
    <row r="334" spans="2:13" s="190" customFormat="1" ht="25" customHeight="1">
      <c r="B334" s="497"/>
      <c r="C334" s="473"/>
      <c r="D334" s="485"/>
      <c r="E334" s="284" t="s">
        <v>250</v>
      </c>
      <c r="F334" s="141" t="s">
        <v>229</v>
      </c>
      <c r="G334" s="157">
        <v>2118</v>
      </c>
      <c r="H334" s="157">
        <v>2087</v>
      </c>
      <c r="I334" s="158">
        <v>2547</v>
      </c>
      <c r="J334" s="158">
        <v>1880</v>
      </c>
      <c r="K334" s="500"/>
      <c r="L334" s="495"/>
      <c r="M334" s="566"/>
    </row>
    <row r="335" spans="2:13" s="190" customFormat="1" ht="25" customHeight="1">
      <c r="B335" s="497"/>
      <c r="C335" s="473"/>
      <c r="D335" s="484" t="s">
        <v>351</v>
      </c>
      <c r="E335" s="289" t="s">
        <v>251</v>
      </c>
      <c r="F335" s="135" t="s">
        <v>1</v>
      </c>
      <c r="G335" s="160">
        <v>99.06</v>
      </c>
      <c r="H335" s="160">
        <v>99.22999999999999</v>
      </c>
      <c r="I335" s="146">
        <v>99.5</v>
      </c>
      <c r="J335" s="146">
        <v>99.76</v>
      </c>
      <c r="K335" s="500"/>
      <c r="L335" s="492" t="s">
        <v>334</v>
      </c>
      <c r="M335" s="565"/>
    </row>
    <row r="336" spans="2:13" s="190" customFormat="1" ht="25" customHeight="1">
      <c r="B336" s="497"/>
      <c r="C336" s="473"/>
      <c r="D336" s="485"/>
      <c r="E336" s="284" t="s">
        <v>250</v>
      </c>
      <c r="F336" s="141" t="s">
        <v>1</v>
      </c>
      <c r="G336" s="161">
        <v>99.59</v>
      </c>
      <c r="H336" s="161">
        <v>99.29</v>
      </c>
      <c r="I336" s="142">
        <v>99.31</v>
      </c>
      <c r="J336" s="142">
        <v>98.92</v>
      </c>
      <c r="K336" s="500"/>
      <c r="L336" s="495"/>
      <c r="M336" s="566"/>
    </row>
    <row r="337" spans="2:13" s="190" customFormat="1" ht="25" customHeight="1">
      <c r="B337" s="497"/>
      <c r="C337" s="473"/>
      <c r="D337" s="484" t="s">
        <v>352</v>
      </c>
      <c r="E337" s="289" t="s">
        <v>251</v>
      </c>
      <c r="F337" s="135" t="s">
        <v>1</v>
      </c>
      <c r="G337" s="160">
        <v>91.97</v>
      </c>
      <c r="H337" s="160">
        <v>90.53</v>
      </c>
      <c r="I337" s="146">
        <v>90.61</v>
      </c>
      <c r="J337" s="146">
        <v>90.74</v>
      </c>
      <c r="K337" s="500"/>
      <c r="L337" s="492" t="s">
        <v>335</v>
      </c>
      <c r="M337" s="565"/>
    </row>
    <row r="338" spans="2:13" s="190" customFormat="1" ht="25" customHeight="1" thickBot="1">
      <c r="B338" s="497"/>
      <c r="C338" s="478"/>
      <c r="D338" s="485"/>
      <c r="E338" s="284" t="s">
        <v>250</v>
      </c>
      <c r="F338" s="141" t="s">
        <v>1</v>
      </c>
      <c r="G338" s="161">
        <v>87.22999999999999</v>
      </c>
      <c r="H338" s="161">
        <v>85.78</v>
      </c>
      <c r="I338" s="142">
        <v>87.14</v>
      </c>
      <c r="J338" s="142">
        <v>86.68</v>
      </c>
      <c r="K338" s="454"/>
      <c r="L338" s="493"/>
      <c r="M338" s="590"/>
    </row>
    <row r="339" spans="2:13" s="190" customFormat="1" ht="50" customHeight="1" thickBot="1">
      <c r="B339" s="497"/>
      <c r="C339" s="522" t="s">
        <v>353</v>
      </c>
      <c r="D339" s="523"/>
      <c r="E339" s="119" t="s">
        <v>354</v>
      </c>
      <c r="F339" s="131" t="s">
        <v>1</v>
      </c>
      <c r="G339" s="162">
        <v>4.04</v>
      </c>
      <c r="H339" s="162">
        <v>4.3899999999999997</v>
      </c>
      <c r="I339" s="162">
        <v>4.55</v>
      </c>
      <c r="J339" s="162">
        <v>5.24</v>
      </c>
      <c r="K339" s="119"/>
      <c r="L339" s="335" t="s">
        <v>336</v>
      </c>
      <c r="M339" s="391"/>
    </row>
    <row r="340" spans="2:13" s="190" customFormat="1" ht="20" customHeight="1">
      <c r="B340" s="497"/>
      <c r="C340" s="477" t="s">
        <v>373</v>
      </c>
      <c r="D340" s="468" t="s">
        <v>355</v>
      </c>
      <c r="E340" s="367" t="s">
        <v>267</v>
      </c>
      <c r="F340" s="65" t="s">
        <v>229</v>
      </c>
      <c r="G340" s="120">
        <v>30</v>
      </c>
      <c r="H340" s="120">
        <v>51</v>
      </c>
      <c r="I340" s="120">
        <v>33</v>
      </c>
      <c r="J340" s="120">
        <v>52.09</v>
      </c>
      <c r="K340" s="468" t="s">
        <v>16</v>
      </c>
      <c r="L340" s="571" t="s">
        <v>337</v>
      </c>
      <c r="M340" s="598"/>
    </row>
    <row r="341" spans="2:13" s="190" customFormat="1" ht="20" customHeight="1">
      <c r="B341" s="497"/>
      <c r="C341" s="473"/>
      <c r="D341" s="465"/>
      <c r="E341" s="363" t="s">
        <v>268</v>
      </c>
      <c r="F341" s="261" t="s">
        <v>229</v>
      </c>
      <c r="G341" s="121">
        <v>84</v>
      </c>
      <c r="H341" s="121">
        <v>81</v>
      </c>
      <c r="I341" s="121">
        <v>46</v>
      </c>
      <c r="J341" s="121">
        <v>63.74</v>
      </c>
      <c r="K341" s="465"/>
      <c r="L341" s="568"/>
      <c r="M341" s="599"/>
    </row>
    <row r="342" spans="2:13" s="190" customFormat="1" ht="20" customHeight="1">
      <c r="B342" s="497"/>
      <c r="C342" s="473"/>
      <c r="D342" s="465"/>
      <c r="E342" s="363" t="s">
        <v>269</v>
      </c>
      <c r="F342" s="261" t="s">
        <v>229</v>
      </c>
      <c r="G342" s="121">
        <v>53</v>
      </c>
      <c r="H342" s="121">
        <v>49</v>
      </c>
      <c r="I342" s="121">
        <v>39</v>
      </c>
      <c r="J342" s="121">
        <v>36.94</v>
      </c>
      <c r="K342" s="465"/>
      <c r="L342" s="568"/>
      <c r="M342" s="599"/>
    </row>
    <row r="343" spans="2:13" s="190" customFormat="1" ht="20" customHeight="1">
      <c r="B343" s="497"/>
      <c r="C343" s="473"/>
      <c r="D343" s="465"/>
      <c r="E343" s="283" t="s">
        <v>270</v>
      </c>
      <c r="F343" s="261" t="s">
        <v>229</v>
      </c>
      <c r="G343" s="121">
        <v>32</v>
      </c>
      <c r="H343" s="121">
        <v>32</v>
      </c>
      <c r="I343" s="121">
        <v>28</v>
      </c>
      <c r="J343" s="121">
        <v>22.31</v>
      </c>
      <c r="K343" s="465"/>
      <c r="L343" s="568"/>
      <c r="M343" s="599"/>
    </row>
    <row r="344" spans="2:13" s="190" customFormat="1" ht="20" customHeight="1">
      <c r="B344" s="497"/>
      <c r="C344" s="473"/>
      <c r="D344" s="465"/>
      <c r="E344" s="283" t="s">
        <v>271</v>
      </c>
      <c r="F344" s="261" t="s">
        <v>229</v>
      </c>
      <c r="G344" s="121">
        <v>51</v>
      </c>
      <c r="H344" s="121">
        <v>49</v>
      </c>
      <c r="I344" s="121">
        <v>38</v>
      </c>
      <c r="J344" s="121">
        <v>33.06</v>
      </c>
      <c r="K344" s="465"/>
      <c r="L344" s="568"/>
      <c r="M344" s="599"/>
    </row>
    <row r="345" spans="2:13" s="190" customFormat="1" ht="20" customHeight="1">
      <c r="B345" s="497"/>
      <c r="C345" s="473"/>
      <c r="D345" s="465"/>
      <c r="E345" s="363" t="s">
        <v>272</v>
      </c>
      <c r="F345" s="261" t="s">
        <v>229</v>
      </c>
      <c r="G345" s="121">
        <v>25</v>
      </c>
      <c r="H345" s="121">
        <v>29</v>
      </c>
      <c r="I345" s="121">
        <v>30.31</v>
      </c>
      <c r="J345" s="121">
        <v>22.2</v>
      </c>
      <c r="K345" s="465"/>
      <c r="L345" s="568"/>
      <c r="M345" s="599"/>
    </row>
    <row r="346" spans="2:13" s="190" customFormat="1" ht="20" customHeight="1">
      <c r="B346" s="497"/>
      <c r="C346" s="473"/>
      <c r="D346" s="465"/>
      <c r="E346" s="363" t="s">
        <v>273</v>
      </c>
      <c r="F346" s="261" t="s">
        <v>229</v>
      </c>
      <c r="G346" s="121">
        <v>12</v>
      </c>
      <c r="H346" s="121">
        <v>63</v>
      </c>
      <c r="I346" s="121">
        <v>29.04</v>
      </c>
      <c r="J346" s="121">
        <v>32.950000000000003</v>
      </c>
      <c r="K346" s="465"/>
      <c r="L346" s="568"/>
      <c r="M346" s="599"/>
    </row>
    <row r="347" spans="2:13" s="190" customFormat="1" ht="20" customHeight="1">
      <c r="B347" s="497"/>
      <c r="C347" s="473"/>
      <c r="D347" s="485"/>
      <c r="E347" s="364" t="s">
        <v>274</v>
      </c>
      <c r="F347" s="141" t="s">
        <v>229</v>
      </c>
      <c r="G347" s="158">
        <v>61</v>
      </c>
      <c r="H347" s="158">
        <v>53</v>
      </c>
      <c r="I347" s="158">
        <v>37.1</v>
      </c>
      <c r="J347" s="158">
        <v>45.33</v>
      </c>
      <c r="K347" s="485"/>
      <c r="L347" s="570"/>
      <c r="M347" s="600"/>
    </row>
    <row r="348" spans="2:13" s="190" customFormat="1" ht="20" customHeight="1">
      <c r="B348" s="497"/>
      <c r="C348" s="473"/>
      <c r="D348" s="534" t="s">
        <v>356</v>
      </c>
      <c r="E348" s="362" t="s">
        <v>250</v>
      </c>
      <c r="F348" s="414" t="s">
        <v>229</v>
      </c>
      <c r="G348" s="144">
        <v>38</v>
      </c>
      <c r="H348" s="144">
        <v>43</v>
      </c>
      <c r="I348" s="144">
        <v>35</v>
      </c>
      <c r="J348" s="144">
        <v>30</v>
      </c>
      <c r="K348" s="588" t="s">
        <v>16</v>
      </c>
      <c r="L348" s="592" t="s">
        <v>337</v>
      </c>
      <c r="M348" s="601"/>
    </row>
    <row r="349" spans="2:13" s="190" customFormat="1" ht="20" customHeight="1">
      <c r="B349" s="497"/>
      <c r="C349" s="473"/>
      <c r="D349" s="535"/>
      <c r="E349" s="364" t="s">
        <v>251</v>
      </c>
      <c r="F349" s="416" t="s">
        <v>229</v>
      </c>
      <c r="G349" s="158">
        <v>47</v>
      </c>
      <c r="H349" s="158">
        <v>42</v>
      </c>
      <c r="I349" s="158">
        <v>36</v>
      </c>
      <c r="J349" s="158">
        <v>31</v>
      </c>
      <c r="K349" s="485"/>
      <c r="L349" s="570"/>
      <c r="M349" s="600"/>
    </row>
    <row r="350" spans="2:13" s="190" customFormat="1" ht="20" customHeight="1">
      <c r="B350" s="497"/>
      <c r="C350" s="473"/>
      <c r="D350" s="530" t="s">
        <v>357</v>
      </c>
      <c r="E350" s="367" t="s">
        <v>276</v>
      </c>
      <c r="F350" s="413" t="s">
        <v>229</v>
      </c>
      <c r="G350" s="136">
        <v>34.54</v>
      </c>
      <c r="H350" s="136">
        <v>39.748346456692637</v>
      </c>
      <c r="I350" s="136">
        <v>37.277095503531072</v>
      </c>
      <c r="J350" s="136">
        <v>33.090000000000003</v>
      </c>
      <c r="K350" s="453" t="s">
        <v>55</v>
      </c>
      <c r="L350" s="492" t="s">
        <v>337</v>
      </c>
      <c r="M350" s="565"/>
    </row>
    <row r="351" spans="2:13" s="190" customFormat="1" ht="20" customHeight="1">
      <c r="B351" s="497"/>
      <c r="C351" s="473"/>
      <c r="D351" s="531"/>
      <c r="E351" s="363" t="s">
        <v>277</v>
      </c>
      <c r="F351" s="415" t="s">
        <v>229</v>
      </c>
      <c r="G351" s="121">
        <v>45.97</v>
      </c>
      <c r="H351" s="121">
        <v>46.111077563470509</v>
      </c>
      <c r="I351" s="121">
        <v>36.579757115749729</v>
      </c>
      <c r="J351" s="121">
        <v>30.98</v>
      </c>
      <c r="K351" s="500"/>
      <c r="L351" s="494"/>
      <c r="M351" s="591"/>
    </row>
    <row r="352" spans="2:13" s="190" customFormat="1" ht="20" customHeight="1">
      <c r="B352" s="497"/>
      <c r="C352" s="473"/>
      <c r="D352" s="535"/>
      <c r="E352" s="364" t="s">
        <v>278</v>
      </c>
      <c r="F352" s="416" t="s">
        <v>229</v>
      </c>
      <c r="G352" s="158">
        <v>46.96</v>
      </c>
      <c r="H352" s="158">
        <v>28.023011464365897</v>
      </c>
      <c r="I352" s="158">
        <v>21.770279452690048</v>
      </c>
      <c r="J352" s="158">
        <v>20.32</v>
      </c>
      <c r="K352" s="501"/>
      <c r="L352" s="495"/>
      <c r="M352" s="566"/>
    </row>
    <row r="353" spans="2:13" s="190" customFormat="1" ht="20" customHeight="1">
      <c r="B353" s="497"/>
      <c r="C353" s="473"/>
      <c r="D353" s="530" t="s">
        <v>358</v>
      </c>
      <c r="E353" s="363" t="s">
        <v>280</v>
      </c>
      <c r="F353" s="413" t="s">
        <v>229</v>
      </c>
      <c r="G353" s="164">
        <v>44.51</v>
      </c>
      <c r="H353" s="164">
        <v>44</v>
      </c>
      <c r="I353" s="136">
        <v>35.7233252754475</v>
      </c>
      <c r="J353" s="136">
        <v>31.27</v>
      </c>
      <c r="K353" s="585" t="s">
        <v>55</v>
      </c>
      <c r="L353" s="492" t="s">
        <v>337</v>
      </c>
      <c r="M353" s="553"/>
    </row>
    <row r="354" spans="2:13" s="190" customFormat="1" ht="20" customHeight="1">
      <c r="B354" s="497"/>
      <c r="C354" s="473"/>
      <c r="D354" s="531"/>
      <c r="E354" s="363" t="s">
        <v>281</v>
      </c>
      <c r="F354" s="415" t="s">
        <v>229</v>
      </c>
      <c r="G354" s="165">
        <v>36.11</v>
      </c>
      <c r="H354" s="165">
        <v>38</v>
      </c>
      <c r="I354" s="121">
        <v>34.189315571529299</v>
      </c>
      <c r="J354" s="121">
        <v>28.79</v>
      </c>
      <c r="K354" s="586"/>
      <c r="L354" s="494"/>
      <c r="M354" s="554"/>
    </row>
    <row r="355" spans="2:13" s="190" customFormat="1" ht="20" customHeight="1">
      <c r="B355" s="497"/>
      <c r="C355" s="473"/>
      <c r="D355" s="531"/>
      <c r="E355" s="363" t="s">
        <v>282</v>
      </c>
      <c r="F355" s="415" t="s">
        <v>229</v>
      </c>
      <c r="G355" s="121">
        <v>65.05</v>
      </c>
      <c r="H355" s="121">
        <v>49</v>
      </c>
      <c r="I355" s="121">
        <v>44.289896013864826</v>
      </c>
      <c r="J355" s="121">
        <v>35.590000000000003</v>
      </c>
      <c r="K355" s="586"/>
      <c r="L355" s="494"/>
      <c r="M355" s="554"/>
    </row>
    <row r="356" spans="2:13" s="190" customFormat="1" ht="20" customHeight="1">
      <c r="B356" s="497"/>
      <c r="C356" s="473"/>
      <c r="D356" s="531"/>
      <c r="E356" s="363" t="s">
        <v>283</v>
      </c>
      <c r="F356" s="415" t="s">
        <v>229</v>
      </c>
      <c r="G356" s="121">
        <v>35.21</v>
      </c>
      <c r="H356" s="121">
        <v>34</v>
      </c>
      <c r="I356" s="121">
        <v>25.419603174603186</v>
      </c>
      <c r="J356" s="121">
        <v>30.33</v>
      </c>
      <c r="K356" s="586"/>
      <c r="L356" s="494"/>
      <c r="M356" s="554"/>
    </row>
    <row r="357" spans="2:13" s="190" customFormat="1" ht="20" customHeight="1">
      <c r="B357" s="497"/>
      <c r="C357" s="473"/>
      <c r="D357" s="535"/>
      <c r="E357" s="364" t="s">
        <v>284</v>
      </c>
      <c r="F357" s="416" t="s">
        <v>229</v>
      </c>
      <c r="G357" s="158">
        <v>22.13</v>
      </c>
      <c r="H357" s="158">
        <v>28</v>
      </c>
      <c r="I357" s="158">
        <v>30.768882783882773</v>
      </c>
      <c r="J357" s="158">
        <v>18.38</v>
      </c>
      <c r="K357" s="587"/>
      <c r="L357" s="495"/>
      <c r="M357" s="555"/>
    </row>
    <row r="358" spans="2:13" s="190" customFormat="1" ht="20" customHeight="1">
      <c r="B358" s="497"/>
      <c r="C358" s="473"/>
      <c r="D358" s="530" t="s">
        <v>359</v>
      </c>
      <c r="E358" s="367" t="s">
        <v>360</v>
      </c>
      <c r="F358" s="413" t="s">
        <v>229</v>
      </c>
      <c r="G358" s="136">
        <v>83.55</v>
      </c>
      <c r="H358" s="136">
        <v>81.319999999999993</v>
      </c>
      <c r="I358" s="136">
        <v>45.97</v>
      </c>
      <c r="J358" s="136">
        <v>56.1</v>
      </c>
      <c r="K358" s="453" t="s">
        <v>55</v>
      </c>
      <c r="L358" s="492" t="s">
        <v>337</v>
      </c>
      <c r="M358" s="565"/>
    </row>
    <row r="359" spans="2:13" s="190" customFormat="1" ht="20" customHeight="1">
      <c r="B359" s="497"/>
      <c r="C359" s="473"/>
      <c r="D359" s="531"/>
      <c r="E359" s="363" t="s">
        <v>361</v>
      </c>
      <c r="F359" s="415" t="s">
        <v>229</v>
      </c>
      <c r="G359" s="121">
        <v>100.52</v>
      </c>
      <c r="H359" s="121">
        <v>66.13</v>
      </c>
      <c r="I359" s="121">
        <v>57.25</v>
      </c>
      <c r="J359" s="121">
        <v>62.21</v>
      </c>
      <c r="K359" s="500"/>
      <c r="L359" s="494"/>
      <c r="M359" s="591"/>
    </row>
    <row r="360" spans="2:13" s="190" customFormat="1" ht="20" customHeight="1">
      <c r="B360" s="497"/>
      <c r="C360" s="473"/>
      <c r="D360" s="535"/>
      <c r="E360" s="364" t="s">
        <v>362</v>
      </c>
      <c r="F360" s="416" t="s">
        <v>229</v>
      </c>
      <c r="G360" s="166">
        <v>41.99</v>
      </c>
      <c r="H360" s="166">
        <v>40.94</v>
      </c>
      <c r="I360" s="166">
        <v>33.64</v>
      </c>
      <c r="J360" s="166">
        <v>36.64</v>
      </c>
      <c r="K360" s="501"/>
      <c r="L360" s="495"/>
      <c r="M360" s="566"/>
    </row>
    <row r="361" spans="2:13" s="190" customFormat="1" ht="20" customHeight="1">
      <c r="B361" s="497"/>
      <c r="C361" s="473"/>
      <c r="D361" s="476" t="s">
        <v>363</v>
      </c>
      <c r="E361" s="500" t="s">
        <v>364</v>
      </c>
      <c r="F361" s="245" t="s">
        <v>229</v>
      </c>
      <c r="G361" s="136">
        <v>86423</v>
      </c>
      <c r="H361" s="136">
        <v>88779</v>
      </c>
      <c r="I361" s="136">
        <v>86197</v>
      </c>
      <c r="J361" s="136">
        <v>84428</v>
      </c>
      <c r="K361" s="453" t="s">
        <v>67</v>
      </c>
      <c r="L361" s="492" t="s">
        <v>338</v>
      </c>
      <c r="M361" s="565"/>
    </row>
    <row r="362" spans="2:13" s="190" customFormat="1" ht="20" customHeight="1">
      <c r="B362" s="497"/>
      <c r="C362" s="473"/>
      <c r="D362" s="476"/>
      <c r="E362" s="501"/>
      <c r="F362" s="141" t="s">
        <v>1</v>
      </c>
      <c r="G362" s="158">
        <v>97.017287831163003</v>
      </c>
      <c r="H362" s="167">
        <v>98.782726736617221</v>
      </c>
      <c r="I362" s="167">
        <v>97.692473337640109</v>
      </c>
      <c r="J362" s="167">
        <v>98.2</v>
      </c>
      <c r="K362" s="500"/>
      <c r="L362" s="494"/>
      <c r="M362" s="591"/>
    </row>
    <row r="363" spans="2:13" s="190" customFormat="1" ht="20" customHeight="1">
      <c r="B363" s="497"/>
      <c r="C363" s="473"/>
      <c r="D363" s="476"/>
      <c r="E363" s="453" t="s">
        <v>365</v>
      </c>
      <c r="F363" s="135" t="s">
        <v>229</v>
      </c>
      <c r="G363" s="136">
        <v>83564</v>
      </c>
      <c r="H363" s="136">
        <v>87358</v>
      </c>
      <c r="I363" s="136">
        <v>85775</v>
      </c>
      <c r="J363" s="136">
        <v>84180</v>
      </c>
      <c r="K363" s="500"/>
      <c r="L363" s="494"/>
      <c r="M363" s="591"/>
    </row>
    <row r="364" spans="2:13" s="190" customFormat="1" ht="20" customHeight="1">
      <c r="B364" s="497"/>
      <c r="C364" s="473"/>
      <c r="D364" s="476"/>
      <c r="E364" s="501"/>
      <c r="F364" s="141" t="s">
        <v>1</v>
      </c>
      <c r="G364" s="158">
        <v>93.807813201616526</v>
      </c>
      <c r="H364" s="167">
        <v>97.201606711693174</v>
      </c>
      <c r="I364" s="167">
        <v>97.214194235716803</v>
      </c>
      <c r="J364" s="167">
        <v>97.9</v>
      </c>
      <c r="K364" s="500"/>
      <c r="L364" s="494"/>
      <c r="M364" s="591"/>
    </row>
    <row r="365" spans="2:13" s="190" customFormat="1" ht="20" customHeight="1">
      <c r="B365" s="497"/>
      <c r="C365" s="473"/>
      <c r="D365" s="476"/>
      <c r="E365" s="453" t="s">
        <v>366</v>
      </c>
      <c r="F365" s="135" t="s">
        <v>229</v>
      </c>
      <c r="G365" s="136">
        <v>84640</v>
      </c>
      <c r="H365" s="136">
        <v>85994</v>
      </c>
      <c r="I365" s="136">
        <v>84873</v>
      </c>
      <c r="J365" s="136">
        <v>84039</v>
      </c>
      <c r="K365" s="500"/>
      <c r="L365" s="494"/>
      <c r="M365" s="591"/>
    </row>
    <row r="366" spans="2:13" s="190" customFormat="1" ht="20" customHeight="1">
      <c r="B366" s="497"/>
      <c r="C366" s="473"/>
      <c r="D366" s="476"/>
      <c r="E366" s="501"/>
      <c r="F366" s="141" t="s">
        <v>1</v>
      </c>
      <c r="G366" s="158">
        <v>95.015716210148184</v>
      </c>
      <c r="H366" s="167">
        <v>95.68390951676254</v>
      </c>
      <c r="I366" s="167">
        <v>96.191900989425733</v>
      </c>
      <c r="J366" s="167">
        <v>97.7</v>
      </c>
      <c r="K366" s="500"/>
      <c r="L366" s="494"/>
      <c r="M366" s="591"/>
    </row>
    <row r="367" spans="2:13" s="190" customFormat="1" ht="20" customHeight="1">
      <c r="B367" s="497"/>
      <c r="C367" s="473"/>
      <c r="D367" s="476"/>
      <c r="E367" s="453" t="s">
        <v>367</v>
      </c>
      <c r="F367" s="135" t="s">
        <v>229</v>
      </c>
      <c r="G367" s="136">
        <v>84903</v>
      </c>
      <c r="H367" s="136">
        <v>87660</v>
      </c>
      <c r="I367" s="136">
        <v>86033</v>
      </c>
      <c r="J367" s="136">
        <v>84370</v>
      </c>
      <c r="K367" s="500"/>
      <c r="L367" s="494"/>
      <c r="M367" s="591"/>
    </row>
    <row r="368" spans="2:13" s="190" customFormat="1" ht="20" customHeight="1">
      <c r="B368" s="497"/>
      <c r="C368" s="473"/>
      <c r="D368" s="476"/>
      <c r="E368" s="501"/>
      <c r="F368" s="141" t="s">
        <v>1</v>
      </c>
      <c r="G368" s="158">
        <v>95.310956443646148</v>
      </c>
      <c r="H368" s="167">
        <v>97.537636442535586</v>
      </c>
      <c r="I368" s="167">
        <v>97.506601838314467</v>
      </c>
      <c r="J368" s="167">
        <v>98.1</v>
      </c>
      <c r="K368" s="500"/>
      <c r="L368" s="494"/>
      <c r="M368" s="591"/>
    </row>
    <row r="369" spans="2:13" s="190" customFormat="1" ht="20" customHeight="1">
      <c r="B369" s="497"/>
      <c r="C369" s="473"/>
      <c r="D369" s="476"/>
      <c r="E369" s="453" t="s">
        <v>66</v>
      </c>
      <c r="F369" s="135" t="s">
        <v>229</v>
      </c>
      <c r="G369" s="136">
        <v>20587</v>
      </c>
      <c r="H369" s="136">
        <v>28834</v>
      </c>
      <c r="I369" s="136">
        <v>85805</v>
      </c>
      <c r="J369" s="136">
        <v>84220</v>
      </c>
      <c r="K369" s="500"/>
      <c r="L369" s="494"/>
      <c r="M369" s="591"/>
    </row>
    <row r="370" spans="2:13" s="190" customFormat="1" ht="20" customHeight="1">
      <c r="B370" s="497"/>
      <c r="C370" s="473"/>
      <c r="D370" s="476"/>
      <c r="E370" s="501"/>
      <c r="F370" s="141" t="s">
        <v>1</v>
      </c>
      <c r="G370" s="158">
        <v>23.110687022900763</v>
      </c>
      <c r="H370" s="167">
        <v>32.083050526854564</v>
      </c>
      <c r="I370" s="167">
        <v>97.248195119739776</v>
      </c>
      <c r="J370" s="167">
        <v>98</v>
      </c>
      <c r="K370" s="500"/>
      <c r="L370" s="494"/>
      <c r="M370" s="591"/>
    </row>
    <row r="371" spans="2:13" s="190" customFormat="1" ht="20" customHeight="1">
      <c r="B371" s="497"/>
      <c r="C371" s="473"/>
      <c r="D371" s="476"/>
      <c r="E371" s="453" t="s">
        <v>368</v>
      </c>
      <c r="F371" s="135" t="s">
        <v>229</v>
      </c>
      <c r="G371" s="136">
        <v>55890</v>
      </c>
      <c r="H371" s="136">
        <v>80820</v>
      </c>
      <c r="I371" s="136">
        <v>86109</v>
      </c>
      <c r="J371" s="136">
        <v>79480</v>
      </c>
      <c r="K371" s="500"/>
      <c r="L371" s="494"/>
      <c r="M371" s="591"/>
    </row>
    <row r="372" spans="2:13" s="190" customFormat="1" ht="20" customHeight="1">
      <c r="B372" s="497"/>
      <c r="C372" s="473"/>
      <c r="D372" s="476"/>
      <c r="E372" s="501"/>
      <c r="F372" s="141" t="s">
        <v>1</v>
      </c>
      <c r="G372" s="158">
        <v>62.741356084418499</v>
      </c>
      <c r="H372" s="167">
        <v>89.926896843323362</v>
      </c>
      <c r="I372" s="167">
        <v>97.592737411172692</v>
      </c>
      <c r="J372" s="167">
        <v>92.4</v>
      </c>
      <c r="K372" s="500"/>
      <c r="L372" s="494"/>
      <c r="M372" s="591"/>
    </row>
    <row r="373" spans="2:13" s="190" customFormat="1" ht="20" customHeight="1">
      <c r="B373" s="497"/>
      <c r="C373" s="473"/>
      <c r="D373" s="476"/>
      <c r="E373" s="453" t="s">
        <v>369</v>
      </c>
      <c r="F373" s="135" t="s">
        <v>229</v>
      </c>
      <c r="G373" s="136">
        <v>41323</v>
      </c>
      <c r="H373" s="136">
        <v>38962</v>
      </c>
      <c r="I373" s="136">
        <v>41076</v>
      </c>
      <c r="J373" s="136">
        <v>42175</v>
      </c>
      <c r="K373" s="500"/>
      <c r="L373" s="494"/>
      <c r="M373" s="591"/>
    </row>
    <row r="374" spans="2:13" s="190" customFormat="1" ht="20" customHeight="1">
      <c r="B374" s="497"/>
      <c r="C374" s="473"/>
      <c r="D374" s="476"/>
      <c r="E374" s="501"/>
      <c r="F374" s="141" t="s">
        <v>1</v>
      </c>
      <c r="G374" s="158">
        <v>46.388639425235745</v>
      </c>
      <c r="H374" s="167">
        <v>43.352286003582833</v>
      </c>
      <c r="I374" s="167">
        <v>46.554010404270514</v>
      </c>
      <c r="J374" s="167">
        <v>49</v>
      </c>
      <c r="K374" s="500"/>
      <c r="L374" s="494"/>
      <c r="M374" s="591"/>
    </row>
    <row r="375" spans="2:13" s="190" customFormat="1" ht="20" customHeight="1">
      <c r="B375" s="497"/>
      <c r="C375" s="473"/>
      <c r="D375" s="476"/>
      <c r="E375" s="453" t="s">
        <v>370</v>
      </c>
      <c r="F375" s="135" t="s">
        <v>229</v>
      </c>
      <c r="G375" s="136">
        <v>41871</v>
      </c>
      <c r="H375" s="136">
        <v>64460</v>
      </c>
      <c r="I375" s="136">
        <v>85595</v>
      </c>
      <c r="J375" s="136">
        <v>84043</v>
      </c>
      <c r="K375" s="500"/>
      <c r="L375" s="494"/>
      <c r="M375" s="591"/>
    </row>
    <row r="376" spans="2:13" s="190" customFormat="1" ht="20" customHeight="1">
      <c r="B376" s="497"/>
      <c r="C376" s="473"/>
      <c r="D376" s="476"/>
      <c r="E376" s="501"/>
      <c r="F376" s="141" t="s">
        <v>1</v>
      </c>
      <c r="G376" s="158">
        <v>47.003816793893129</v>
      </c>
      <c r="H376" s="167">
        <v>71.7234319539795</v>
      </c>
      <c r="I376" s="167">
        <v>97.010188931578895</v>
      </c>
      <c r="J376" s="167">
        <v>97.8</v>
      </c>
      <c r="K376" s="500"/>
      <c r="L376" s="494"/>
      <c r="M376" s="591"/>
    </row>
    <row r="377" spans="2:13" s="190" customFormat="1" ht="20" customHeight="1">
      <c r="B377" s="497"/>
      <c r="C377" s="473"/>
      <c r="D377" s="476"/>
      <c r="E377" s="453" t="s">
        <v>371</v>
      </c>
      <c r="F377" s="135" t="s">
        <v>229</v>
      </c>
      <c r="G377" s="136">
        <v>3733</v>
      </c>
      <c r="H377" s="136">
        <v>8623</v>
      </c>
      <c r="I377" s="136">
        <v>4753</v>
      </c>
      <c r="J377" s="136">
        <v>6089</v>
      </c>
      <c r="K377" s="500"/>
      <c r="L377" s="494"/>
      <c r="M377" s="591"/>
    </row>
    <row r="378" spans="2:13" s="190" customFormat="1" ht="20" customHeight="1">
      <c r="B378" s="497"/>
      <c r="C378" s="473"/>
      <c r="D378" s="476"/>
      <c r="E378" s="501"/>
      <c r="F378" s="141" t="s">
        <v>1</v>
      </c>
      <c r="G378" s="158">
        <v>4.1906151773686577</v>
      </c>
      <c r="H378" s="167">
        <v>9.5946502286559916</v>
      </c>
      <c r="I378" s="167">
        <v>5.3868733920415268</v>
      </c>
      <c r="J378" s="167">
        <v>7.1</v>
      </c>
      <c r="K378" s="500"/>
      <c r="L378" s="494"/>
      <c r="M378" s="591"/>
    </row>
    <row r="379" spans="2:13" s="190" customFormat="1" ht="20" customHeight="1">
      <c r="B379" s="497"/>
      <c r="C379" s="473"/>
      <c r="D379" s="476"/>
      <c r="E379" s="453" t="s">
        <v>372</v>
      </c>
      <c r="F379" s="135" t="s">
        <v>229</v>
      </c>
      <c r="G379" s="136">
        <v>84384</v>
      </c>
      <c r="H379" s="136">
        <v>87300</v>
      </c>
      <c r="I379" s="136">
        <v>87163</v>
      </c>
      <c r="J379" s="136">
        <v>85339</v>
      </c>
      <c r="K379" s="500"/>
      <c r="L379" s="494"/>
      <c r="M379" s="591"/>
    </row>
    <row r="380" spans="2:13" s="190" customFormat="1" ht="20" customHeight="1" thickBot="1">
      <c r="B380" s="497"/>
      <c r="C380" s="478"/>
      <c r="D380" s="452"/>
      <c r="E380" s="454"/>
      <c r="F380" s="262" t="s">
        <v>1</v>
      </c>
      <c r="G380" s="168">
        <v>94.728334081724299</v>
      </c>
      <c r="H380" s="168">
        <v>97.13707120047178</v>
      </c>
      <c r="I380" s="168">
        <v>98.787301803180213</v>
      </c>
      <c r="J380" s="168">
        <v>99.3</v>
      </c>
      <c r="K380" s="454"/>
      <c r="L380" s="493"/>
      <c r="M380" s="590"/>
    </row>
    <row r="381" spans="2:13" s="190" customFormat="1" ht="20" customHeight="1">
      <c r="B381" s="497"/>
      <c r="C381" s="475" t="s">
        <v>374</v>
      </c>
      <c r="D381" s="426" t="s">
        <v>375</v>
      </c>
      <c r="E381" s="288" t="s">
        <v>377</v>
      </c>
      <c r="F381" s="169" t="s">
        <v>1</v>
      </c>
      <c r="G381" s="170" t="s">
        <v>46</v>
      </c>
      <c r="H381" s="171">
        <v>88.4</v>
      </c>
      <c r="I381" s="171">
        <v>95</v>
      </c>
      <c r="J381" s="171">
        <v>95</v>
      </c>
      <c r="K381" s="172"/>
      <c r="L381" s="336" t="s">
        <v>339</v>
      </c>
      <c r="M381" s="398"/>
    </row>
    <row r="382" spans="2:13" s="190" customFormat="1" ht="26.5" customHeight="1" thickBot="1">
      <c r="B382" s="497"/>
      <c r="C382" s="452"/>
      <c r="D382" s="290" t="s">
        <v>376</v>
      </c>
      <c r="E382" s="287" t="s">
        <v>377</v>
      </c>
      <c r="F382" s="300" t="s">
        <v>1</v>
      </c>
      <c r="G382" s="173">
        <v>100</v>
      </c>
      <c r="H382" s="174">
        <v>97.2</v>
      </c>
      <c r="I382" s="174">
        <v>94.5</v>
      </c>
      <c r="J382" s="174">
        <v>99</v>
      </c>
      <c r="K382" s="287"/>
      <c r="L382" s="337" t="s">
        <v>340</v>
      </c>
      <c r="M382" s="399"/>
    </row>
    <row r="383" spans="2:13" s="190" customFormat="1" ht="25" customHeight="1">
      <c r="B383" s="497"/>
      <c r="C383" s="579" t="s">
        <v>382</v>
      </c>
      <c r="D383" s="580"/>
      <c r="E383" s="282" t="s">
        <v>267</v>
      </c>
      <c r="F383" s="65" t="s">
        <v>378</v>
      </c>
      <c r="G383" s="175">
        <v>0.87</v>
      </c>
      <c r="H383" s="175">
        <v>0.84</v>
      </c>
      <c r="I383" s="175">
        <v>0.76</v>
      </c>
      <c r="J383" s="175">
        <v>0.75</v>
      </c>
      <c r="K383" s="468" t="s">
        <v>15</v>
      </c>
      <c r="L383" s="571" t="s">
        <v>341</v>
      </c>
      <c r="M383" s="598"/>
    </row>
    <row r="384" spans="2:13" s="190" customFormat="1" ht="25" customHeight="1">
      <c r="B384" s="497"/>
      <c r="C384" s="581"/>
      <c r="D384" s="582"/>
      <c r="E384" s="283" t="s">
        <v>379</v>
      </c>
      <c r="F384" s="261" t="s">
        <v>378</v>
      </c>
      <c r="G384" s="138">
        <v>0.9</v>
      </c>
      <c r="H384" s="138">
        <v>0.85</v>
      </c>
      <c r="I384" s="138">
        <v>0.74</v>
      </c>
      <c r="J384" s="138">
        <v>0.78</v>
      </c>
      <c r="K384" s="465"/>
      <c r="L384" s="568"/>
      <c r="M384" s="599"/>
    </row>
    <row r="385" spans="2:13" s="190" customFormat="1" ht="25" customHeight="1">
      <c r="B385" s="497"/>
      <c r="C385" s="581"/>
      <c r="D385" s="582"/>
      <c r="E385" s="283" t="s">
        <v>268</v>
      </c>
      <c r="F385" s="261" t="s">
        <v>378</v>
      </c>
      <c r="G385" s="138">
        <v>1.03</v>
      </c>
      <c r="H385" s="138">
        <v>1</v>
      </c>
      <c r="I385" s="138">
        <v>0.98603754030540758</v>
      </c>
      <c r="J385" s="138">
        <v>0.97509138398956929</v>
      </c>
      <c r="K385" s="465"/>
      <c r="L385" s="568"/>
      <c r="M385" s="599"/>
    </row>
    <row r="386" spans="2:13" s="190" customFormat="1" ht="25" customHeight="1">
      <c r="B386" s="497"/>
      <c r="C386" s="581"/>
      <c r="D386" s="582"/>
      <c r="E386" s="283" t="s">
        <v>380</v>
      </c>
      <c r="F386" s="261" t="s">
        <v>378</v>
      </c>
      <c r="G386" s="138">
        <v>1.04</v>
      </c>
      <c r="H386" s="138">
        <v>1.0900000000000001</v>
      </c>
      <c r="I386" s="138">
        <v>1.04</v>
      </c>
      <c r="J386" s="138">
        <v>0.96</v>
      </c>
      <c r="K386" s="465"/>
      <c r="L386" s="568"/>
      <c r="M386" s="599"/>
    </row>
    <row r="387" spans="2:13" s="190" customFormat="1" ht="25" customHeight="1">
      <c r="B387" s="497"/>
      <c r="C387" s="581"/>
      <c r="D387" s="582"/>
      <c r="E387" s="283" t="s">
        <v>269</v>
      </c>
      <c r="F387" s="261" t="s">
        <v>378</v>
      </c>
      <c r="G387" s="138">
        <v>0.9</v>
      </c>
      <c r="H387" s="138">
        <v>0.92</v>
      </c>
      <c r="I387" s="138">
        <v>0.92064552379010312</v>
      </c>
      <c r="J387" s="138">
        <v>0.92291123140011444</v>
      </c>
      <c r="K387" s="465"/>
      <c r="L387" s="568"/>
      <c r="M387" s="599"/>
    </row>
    <row r="388" spans="2:13" s="190" customFormat="1" ht="25" customHeight="1">
      <c r="B388" s="497"/>
      <c r="C388" s="581"/>
      <c r="D388" s="582"/>
      <c r="E388" s="283" t="s">
        <v>381</v>
      </c>
      <c r="F388" s="261" t="s">
        <v>378</v>
      </c>
      <c r="G388" s="138">
        <v>0.88</v>
      </c>
      <c r="H388" s="138">
        <v>0.9</v>
      </c>
      <c r="I388" s="138">
        <v>0.9</v>
      </c>
      <c r="J388" s="138">
        <v>0.9</v>
      </c>
      <c r="K388" s="465"/>
      <c r="L388" s="568"/>
      <c r="M388" s="599"/>
    </row>
    <row r="389" spans="2:13" s="190" customFormat="1" ht="25" customHeight="1">
      <c r="B389" s="497"/>
      <c r="C389" s="581"/>
      <c r="D389" s="582"/>
      <c r="E389" s="283" t="s">
        <v>306</v>
      </c>
      <c r="F389" s="261" t="s">
        <v>378</v>
      </c>
      <c r="G389" s="138">
        <v>0.93853510214021796</v>
      </c>
      <c r="H389" s="138">
        <v>0.92808976564722501</v>
      </c>
      <c r="I389" s="138">
        <v>0.92411799870853795</v>
      </c>
      <c r="J389" s="138">
        <v>0.9046933763562891</v>
      </c>
      <c r="K389" s="465"/>
      <c r="L389" s="568"/>
      <c r="M389" s="599"/>
    </row>
    <row r="390" spans="2:13" s="190" customFormat="1" ht="25" customHeight="1">
      <c r="B390" s="497"/>
      <c r="C390" s="581"/>
      <c r="D390" s="582"/>
      <c r="E390" s="283" t="s">
        <v>271</v>
      </c>
      <c r="F390" s="261" t="s">
        <v>378</v>
      </c>
      <c r="G390" s="138">
        <v>0.88198411114749098</v>
      </c>
      <c r="H390" s="138">
        <v>0.88579020243476414</v>
      </c>
      <c r="I390" s="138">
        <v>0.88560870935091862</v>
      </c>
      <c r="J390" s="138">
        <v>0.8736836878147124</v>
      </c>
      <c r="K390" s="465"/>
      <c r="L390" s="568"/>
      <c r="M390" s="599"/>
    </row>
    <row r="391" spans="2:13" s="190" customFormat="1" ht="25" customHeight="1">
      <c r="B391" s="497"/>
      <c r="C391" s="581"/>
      <c r="D391" s="582"/>
      <c r="E391" s="363" t="s">
        <v>272</v>
      </c>
      <c r="F391" s="261" t="s">
        <v>378</v>
      </c>
      <c r="G391" s="138">
        <v>0.96</v>
      </c>
      <c r="H391" s="138">
        <v>0.96</v>
      </c>
      <c r="I391" s="138">
        <v>0.97231319365194246</v>
      </c>
      <c r="J391" s="138">
        <v>0.96658477331577253</v>
      </c>
      <c r="K391" s="465"/>
      <c r="L391" s="568"/>
      <c r="M391" s="599"/>
    </row>
    <row r="392" spans="2:13" s="190" customFormat="1" ht="25" customHeight="1">
      <c r="B392" s="497"/>
      <c r="C392" s="581"/>
      <c r="D392" s="582"/>
      <c r="E392" s="363" t="s">
        <v>273</v>
      </c>
      <c r="F392" s="261" t="s">
        <v>378</v>
      </c>
      <c r="G392" s="138">
        <v>1.02</v>
      </c>
      <c r="H392" s="138">
        <v>1.03</v>
      </c>
      <c r="I392" s="138">
        <v>1.0144272812076838</v>
      </c>
      <c r="J392" s="138">
        <v>1.0286599993178505</v>
      </c>
      <c r="K392" s="465"/>
      <c r="L392" s="568"/>
      <c r="M392" s="599"/>
    </row>
    <row r="393" spans="2:13" s="190" customFormat="1" ht="25" customHeight="1" thickBot="1">
      <c r="B393" s="497"/>
      <c r="C393" s="583"/>
      <c r="D393" s="584"/>
      <c r="E393" s="371" t="s">
        <v>274</v>
      </c>
      <c r="F393" s="262" t="s">
        <v>378</v>
      </c>
      <c r="G393" s="155">
        <v>0.98</v>
      </c>
      <c r="H393" s="155">
        <v>0.99</v>
      </c>
      <c r="I393" s="155">
        <v>1.0001658435380878</v>
      </c>
      <c r="J393" s="155">
        <v>0.99769721217583518</v>
      </c>
      <c r="K393" s="469"/>
      <c r="L393" s="593"/>
      <c r="M393" s="602"/>
    </row>
    <row r="394" spans="2:13" s="190" customFormat="1" ht="20" customHeight="1">
      <c r="B394" s="497"/>
      <c r="C394" s="539" t="s">
        <v>383</v>
      </c>
      <c r="D394" s="533" t="s">
        <v>384</v>
      </c>
      <c r="E394" s="362" t="s">
        <v>250</v>
      </c>
      <c r="F394" s="245" t="s">
        <v>1</v>
      </c>
      <c r="G394" s="137">
        <v>85</v>
      </c>
      <c r="H394" s="137">
        <v>83</v>
      </c>
      <c r="I394" s="137">
        <v>81.099999999999994</v>
      </c>
      <c r="J394" s="137">
        <v>80.900000000000006</v>
      </c>
      <c r="K394" s="595"/>
      <c r="L394" s="503" t="s">
        <v>389</v>
      </c>
      <c r="M394" s="610"/>
    </row>
    <row r="395" spans="2:13" s="190" customFormat="1" ht="20" customHeight="1">
      <c r="B395" s="497"/>
      <c r="C395" s="539"/>
      <c r="D395" s="535"/>
      <c r="E395" s="364" t="s">
        <v>251</v>
      </c>
      <c r="F395" s="141" t="s">
        <v>1</v>
      </c>
      <c r="G395" s="142">
        <v>86</v>
      </c>
      <c r="H395" s="142">
        <v>83</v>
      </c>
      <c r="I395" s="142">
        <v>80.5</v>
      </c>
      <c r="J395" s="142">
        <v>81.099999999999994</v>
      </c>
      <c r="K395" s="596"/>
      <c r="L395" s="494"/>
      <c r="M395" s="591"/>
    </row>
    <row r="396" spans="2:13" s="190" customFormat="1" ht="20" customHeight="1">
      <c r="B396" s="497"/>
      <c r="C396" s="539"/>
      <c r="D396" s="534" t="s">
        <v>385</v>
      </c>
      <c r="E396" s="285" t="s">
        <v>6</v>
      </c>
      <c r="F396" s="245" t="s">
        <v>1</v>
      </c>
      <c r="G396" s="137">
        <v>89.6</v>
      </c>
      <c r="H396" s="145">
        <v>90.1</v>
      </c>
      <c r="I396" s="96">
        <v>85.1</v>
      </c>
      <c r="J396" s="96">
        <v>86.1</v>
      </c>
      <c r="K396" s="596"/>
      <c r="L396" s="494"/>
      <c r="M396" s="591"/>
    </row>
    <row r="397" spans="2:13" s="190" customFormat="1" ht="20" customHeight="1">
      <c r="B397" s="497"/>
      <c r="C397" s="539"/>
      <c r="D397" s="531"/>
      <c r="E397" s="283" t="s">
        <v>7</v>
      </c>
      <c r="F397" s="261" t="s">
        <v>1</v>
      </c>
      <c r="G397" s="138">
        <v>85</v>
      </c>
      <c r="H397" s="96">
        <v>83.6</v>
      </c>
      <c r="I397" s="96">
        <v>80.3</v>
      </c>
      <c r="J397" s="96">
        <v>80.400000000000006</v>
      </c>
      <c r="K397" s="596"/>
      <c r="L397" s="494"/>
      <c r="M397" s="591"/>
    </row>
    <row r="398" spans="2:13" s="190" customFormat="1" ht="20" customHeight="1">
      <c r="B398" s="497"/>
      <c r="C398" s="539"/>
      <c r="D398" s="531"/>
      <c r="E398" s="283" t="s">
        <v>8</v>
      </c>
      <c r="F398" s="261" t="s">
        <v>1</v>
      </c>
      <c r="G398" s="138">
        <v>82.1</v>
      </c>
      <c r="H398" s="96">
        <v>80.599999999999994</v>
      </c>
      <c r="I398" s="96">
        <v>77.900000000000006</v>
      </c>
      <c r="J398" s="96">
        <v>79</v>
      </c>
      <c r="K398" s="596"/>
      <c r="L398" s="494"/>
      <c r="M398" s="591"/>
    </row>
    <row r="399" spans="2:13" s="190" customFormat="1" ht="20" customHeight="1">
      <c r="B399" s="497"/>
      <c r="C399" s="539"/>
      <c r="D399" s="531"/>
      <c r="E399" s="283" t="s">
        <v>9</v>
      </c>
      <c r="F399" s="261" t="s">
        <v>1</v>
      </c>
      <c r="G399" s="138">
        <v>82.9</v>
      </c>
      <c r="H399" s="96">
        <v>80.5</v>
      </c>
      <c r="I399" s="96">
        <v>78.7</v>
      </c>
      <c r="J399" s="96">
        <v>78.2</v>
      </c>
      <c r="K399" s="596"/>
      <c r="L399" s="494"/>
      <c r="M399" s="591"/>
    </row>
    <row r="400" spans="2:13" s="190" customFormat="1" ht="20" customHeight="1">
      <c r="B400" s="497"/>
      <c r="C400" s="539"/>
      <c r="D400" s="531"/>
      <c r="E400" s="283" t="s">
        <v>10</v>
      </c>
      <c r="F400" s="261" t="s">
        <v>1</v>
      </c>
      <c r="G400" s="138">
        <v>87.2</v>
      </c>
      <c r="H400" s="96">
        <v>84.5</v>
      </c>
      <c r="I400" s="96">
        <v>82.1</v>
      </c>
      <c r="J400" s="96">
        <v>82.3</v>
      </c>
      <c r="K400" s="596"/>
      <c r="L400" s="494"/>
      <c r="M400" s="591"/>
    </row>
    <row r="401" spans="2:13" s="190" customFormat="1" ht="20" customHeight="1">
      <c r="B401" s="497"/>
      <c r="C401" s="539"/>
      <c r="D401" s="535"/>
      <c r="E401" s="284" t="s">
        <v>11</v>
      </c>
      <c r="F401" s="141" t="s">
        <v>1</v>
      </c>
      <c r="G401" s="142">
        <v>90.4</v>
      </c>
      <c r="H401" s="150">
        <v>89.1</v>
      </c>
      <c r="I401" s="150">
        <v>87.5</v>
      </c>
      <c r="J401" s="150">
        <v>86.9</v>
      </c>
      <c r="K401" s="596"/>
      <c r="L401" s="494"/>
      <c r="M401" s="591"/>
    </row>
    <row r="402" spans="2:13" s="190" customFormat="1" ht="20" customHeight="1">
      <c r="B402" s="497"/>
      <c r="C402" s="539"/>
      <c r="D402" s="530" t="s">
        <v>386</v>
      </c>
      <c r="E402" s="367" t="s">
        <v>387</v>
      </c>
      <c r="F402" s="135" t="s">
        <v>1</v>
      </c>
      <c r="G402" s="146">
        <v>87.2</v>
      </c>
      <c r="H402" s="176">
        <v>85.2</v>
      </c>
      <c r="I402" s="176">
        <v>82.9</v>
      </c>
      <c r="J402" s="176">
        <v>82.8</v>
      </c>
      <c r="K402" s="596"/>
      <c r="L402" s="494"/>
      <c r="M402" s="591"/>
    </row>
    <row r="403" spans="2:13" s="190" customFormat="1" ht="20" customHeight="1" thickBot="1">
      <c r="B403" s="497"/>
      <c r="C403" s="540"/>
      <c r="D403" s="532"/>
      <c r="E403" s="371" t="s">
        <v>388</v>
      </c>
      <c r="F403" s="262" t="s">
        <v>1</v>
      </c>
      <c r="G403" s="155">
        <v>84.2</v>
      </c>
      <c r="H403" s="97">
        <v>82.3</v>
      </c>
      <c r="I403" s="97">
        <v>79.8</v>
      </c>
      <c r="J403" s="97">
        <v>80.2</v>
      </c>
      <c r="K403" s="597"/>
      <c r="L403" s="493"/>
      <c r="M403" s="590"/>
    </row>
    <row r="404" spans="2:13" s="190" customFormat="1" ht="20" customHeight="1">
      <c r="B404" s="497"/>
      <c r="C404" s="477" t="s">
        <v>371</v>
      </c>
      <c r="D404" s="475" t="s">
        <v>391</v>
      </c>
      <c r="E404" s="282" t="s">
        <v>392</v>
      </c>
      <c r="F404" s="65" t="s">
        <v>229</v>
      </c>
      <c r="G404" s="120">
        <v>175</v>
      </c>
      <c r="H404" s="71">
        <v>177</v>
      </c>
      <c r="I404" s="71">
        <v>174</v>
      </c>
      <c r="J404" s="71">
        <v>170.043735</v>
      </c>
      <c r="K404" s="499" t="s">
        <v>69</v>
      </c>
      <c r="L404" s="338"/>
      <c r="M404" s="400"/>
    </row>
    <row r="405" spans="2:13" s="190" customFormat="1" ht="20" customHeight="1">
      <c r="B405" s="497"/>
      <c r="C405" s="473"/>
      <c r="D405" s="476"/>
      <c r="E405" s="524" t="s">
        <v>393</v>
      </c>
      <c r="F405" s="261" t="s">
        <v>229</v>
      </c>
      <c r="G405" s="138">
        <v>0</v>
      </c>
      <c r="H405" s="72">
        <v>2</v>
      </c>
      <c r="I405" s="72">
        <v>3</v>
      </c>
      <c r="J405" s="72">
        <v>2</v>
      </c>
      <c r="K405" s="500"/>
      <c r="L405" s="283" t="s">
        <v>399</v>
      </c>
      <c r="M405" s="401"/>
    </row>
    <row r="406" spans="2:13" s="190" customFormat="1" ht="20" customHeight="1">
      <c r="B406" s="497"/>
      <c r="C406" s="473"/>
      <c r="D406" s="476"/>
      <c r="E406" s="524"/>
      <c r="F406" s="261" t="s">
        <v>394</v>
      </c>
      <c r="G406" s="138">
        <v>0</v>
      </c>
      <c r="H406" s="96">
        <v>0.01</v>
      </c>
      <c r="I406" s="96">
        <v>0.02</v>
      </c>
      <c r="J406" s="96">
        <v>0.01</v>
      </c>
      <c r="K406" s="500"/>
      <c r="L406" s="283"/>
      <c r="M406" s="401"/>
    </row>
    <row r="407" spans="2:13" s="190" customFormat="1" ht="20" customHeight="1">
      <c r="B407" s="497"/>
      <c r="C407" s="473"/>
      <c r="D407" s="476"/>
      <c r="E407" s="524" t="s">
        <v>395</v>
      </c>
      <c r="F407" s="261" t="s">
        <v>229</v>
      </c>
      <c r="G407" s="138">
        <v>0</v>
      </c>
      <c r="H407" s="138">
        <v>0</v>
      </c>
      <c r="I407" s="138">
        <v>0</v>
      </c>
      <c r="J407" s="138">
        <v>0</v>
      </c>
      <c r="K407" s="500"/>
      <c r="L407" s="283"/>
      <c r="M407" s="401"/>
    </row>
    <row r="408" spans="2:13" s="190" customFormat="1" ht="20" customHeight="1">
      <c r="B408" s="497"/>
      <c r="C408" s="473"/>
      <c r="D408" s="476"/>
      <c r="E408" s="524"/>
      <c r="F408" s="261" t="s">
        <v>394</v>
      </c>
      <c r="G408" s="138">
        <v>0</v>
      </c>
      <c r="H408" s="138">
        <v>0</v>
      </c>
      <c r="I408" s="138">
        <v>0</v>
      </c>
      <c r="J408" s="138">
        <v>0</v>
      </c>
      <c r="K408" s="500"/>
      <c r="L408" s="283"/>
      <c r="M408" s="401"/>
    </row>
    <row r="409" spans="2:13" s="190" customFormat="1" ht="50" customHeight="1">
      <c r="B409" s="497"/>
      <c r="C409" s="473"/>
      <c r="D409" s="476"/>
      <c r="E409" s="524" t="s">
        <v>396</v>
      </c>
      <c r="F409" s="261" t="s">
        <v>229</v>
      </c>
      <c r="G409" s="177">
        <v>125</v>
      </c>
      <c r="H409" s="178">
        <v>192</v>
      </c>
      <c r="I409" s="178">
        <v>161</v>
      </c>
      <c r="J409" s="178">
        <v>220</v>
      </c>
      <c r="K409" s="500"/>
      <c r="L409" s="339" t="s">
        <v>400</v>
      </c>
      <c r="M409" s="401"/>
    </row>
    <row r="410" spans="2:13" s="190" customFormat="1" ht="20" customHeight="1">
      <c r="B410" s="497"/>
      <c r="C410" s="473"/>
      <c r="D410" s="476"/>
      <c r="E410" s="524"/>
      <c r="F410" s="261" t="s">
        <v>394</v>
      </c>
      <c r="G410" s="138">
        <v>0.71</v>
      </c>
      <c r="H410" s="96">
        <v>1.08</v>
      </c>
      <c r="I410" s="96">
        <v>0.93</v>
      </c>
      <c r="J410" s="96">
        <v>1.29</v>
      </c>
      <c r="K410" s="500"/>
      <c r="L410" s="339"/>
      <c r="M410" s="401"/>
    </row>
    <row r="411" spans="2:13" s="190" customFormat="1" ht="20" customHeight="1">
      <c r="B411" s="497"/>
      <c r="C411" s="473"/>
      <c r="D411" s="502"/>
      <c r="E411" s="292" t="s">
        <v>397</v>
      </c>
      <c r="F411" s="139" t="s">
        <v>229</v>
      </c>
      <c r="G411" s="613" t="s">
        <v>398</v>
      </c>
      <c r="H411" s="614"/>
      <c r="I411" s="614"/>
      <c r="J411" s="615"/>
      <c r="K411" s="501"/>
      <c r="L411" s="340"/>
      <c r="M411" s="402"/>
    </row>
    <row r="412" spans="2:13" s="190" customFormat="1" ht="20" customHeight="1">
      <c r="B412" s="497"/>
      <c r="C412" s="473"/>
      <c r="D412" s="476" t="s">
        <v>401</v>
      </c>
      <c r="E412" s="427" t="s">
        <v>402</v>
      </c>
      <c r="F412" s="428" t="s">
        <v>229</v>
      </c>
      <c r="G412" s="179">
        <v>0</v>
      </c>
      <c r="H412" s="179">
        <v>0</v>
      </c>
      <c r="I412" s="179">
        <v>0</v>
      </c>
      <c r="J412" s="179">
        <v>0</v>
      </c>
      <c r="K412" s="453" t="s">
        <v>70</v>
      </c>
      <c r="L412" s="341"/>
      <c r="M412" s="403"/>
    </row>
    <row r="413" spans="2:13" s="190" customFormat="1" ht="50" customHeight="1">
      <c r="B413" s="497"/>
      <c r="C413" s="473"/>
      <c r="D413" s="476"/>
      <c r="E413" s="429" t="s">
        <v>403</v>
      </c>
      <c r="F413" s="430" t="s">
        <v>229</v>
      </c>
      <c r="G413" s="121">
        <v>12</v>
      </c>
      <c r="H413" s="72">
        <v>16</v>
      </c>
      <c r="I413" s="72">
        <v>13</v>
      </c>
      <c r="J413" s="72">
        <v>14</v>
      </c>
      <c r="K413" s="500"/>
      <c r="L413" s="180" t="s">
        <v>407</v>
      </c>
      <c r="M413" s="404"/>
    </row>
    <row r="414" spans="2:13" s="190" customFormat="1" ht="20" customHeight="1" thickBot="1">
      <c r="B414" s="498"/>
      <c r="C414" s="478"/>
      <c r="D414" s="452"/>
      <c r="E414" s="431" t="s">
        <v>404</v>
      </c>
      <c r="F414" s="432" t="s">
        <v>405</v>
      </c>
      <c r="G414" s="181" t="s">
        <v>63</v>
      </c>
      <c r="H414" s="181" t="s">
        <v>64</v>
      </c>
      <c r="I414" s="181" t="s">
        <v>62</v>
      </c>
      <c r="J414" s="181" t="s">
        <v>62</v>
      </c>
      <c r="K414" s="454"/>
      <c r="L414" s="342" t="s">
        <v>406</v>
      </c>
      <c r="M414" s="405"/>
    </row>
    <row r="415" spans="2:13" s="190" customFormat="1" ht="20" customHeight="1">
      <c r="B415" s="536" t="s">
        <v>409</v>
      </c>
      <c r="C415" s="603" t="s">
        <v>408</v>
      </c>
      <c r="D415" s="604"/>
      <c r="E415" s="266" t="s">
        <v>410</v>
      </c>
      <c r="F415" s="104" t="s">
        <v>411</v>
      </c>
      <c r="G415" s="267">
        <f>G416+G419</f>
        <v>158579.95543</v>
      </c>
      <c r="H415" s="267">
        <f>H416+H419</f>
        <v>187446</v>
      </c>
      <c r="I415" s="267">
        <f>I416+I419</f>
        <v>236809.70977000002</v>
      </c>
      <c r="J415" s="267">
        <f>J416+J419</f>
        <v>223506.59875</v>
      </c>
      <c r="K415" s="608" t="s">
        <v>18</v>
      </c>
      <c r="L415" s="343"/>
      <c r="M415" s="392" t="s">
        <v>424</v>
      </c>
    </row>
    <row r="416" spans="2:13" s="190" customFormat="1" ht="20" customHeight="1">
      <c r="B416" s="537"/>
      <c r="C416" s="586"/>
      <c r="D416" s="605"/>
      <c r="E416" s="183" t="s">
        <v>412</v>
      </c>
      <c r="F416" s="184" t="s">
        <v>411</v>
      </c>
      <c r="G416" s="185">
        <f>G417+G418</f>
        <v>67220.249519999998</v>
      </c>
      <c r="H416" s="185">
        <f>H417+H418</f>
        <v>90400</v>
      </c>
      <c r="I416" s="185">
        <f>I417+I418</f>
        <v>112590.93528999999</v>
      </c>
      <c r="J416" s="185">
        <f>J417+J418</f>
        <v>107974.29124999999</v>
      </c>
      <c r="K416" s="542"/>
      <c r="L416" s="186" t="s">
        <v>421</v>
      </c>
      <c r="M416" s="406"/>
    </row>
    <row r="417" spans="2:13" s="190" customFormat="1" ht="20" customHeight="1">
      <c r="B417" s="537"/>
      <c r="C417" s="586"/>
      <c r="D417" s="605"/>
      <c r="E417" s="61" t="s">
        <v>413</v>
      </c>
      <c r="F417" s="43" t="s">
        <v>411</v>
      </c>
      <c r="G417" s="72">
        <v>27171.587680000001</v>
      </c>
      <c r="H417" s="72">
        <v>13254</v>
      </c>
      <c r="I417" s="72">
        <v>21054</v>
      </c>
      <c r="J417" s="72">
        <v>7929.63519</v>
      </c>
      <c r="K417" s="542"/>
      <c r="L417" s="186"/>
      <c r="M417" s="406"/>
    </row>
    <row r="418" spans="2:13" s="190" customFormat="1" ht="20" customHeight="1">
      <c r="B418" s="537"/>
      <c r="C418" s="586"/>
      <c r="D418" s="605"/>
      <c r="E418" s="61" t="s">
        <v>414</v>
      </c>
      <c r="F418" s="43" t="s">
        <v>411</v>
      </c>
      <c r="G418" s="72">
        <v>40048.661840000001</v>
      </c>
      <c r="H418" s="72">
        <v>77146</v>
      </c>
      <c r="I418" s="72">
        <v>91536.935289999994</v>
      </c>
      <c r="J418" s="72">
        <v>100044.65605999999</v>
      </c>
      <c r="K418" s="542"/>
      <c r="L418" s="186"/>
      <c r="M418" s="406"/>
    </row>
    <row r="419" spans="2:13" s="190" customFormat="1" ht="20" customHeight="1">
      <c r="B419" s="537"/>
      <c r="C419" s="586"/>
      <c r="D419" s="605"/>
      <c r="E419" s="183" t="s">
        <v>415</v>
      </c>
      <c r="F419" s="184" t="s">
        <v>411</v>
      </c>
      <c r="G419" s="185">
        <f>SUM(G420:G424)</f>
        <v>91359.705910000004</v>
      </c>
      <c r="H419" s="185">
        <f>SUM(H420:H424)</f>
        <v>97046</v>
      </c>
      <c r="I419" s="185">
        <f>SUM(I420:I424)</f>
        <v>124218.77448000001</v>
      </c>
      <c r="J419" s="185">
        <f>SUM(J420:J424)</f>
        <v>115532.30750000001</v>
      </c>
      <c r="K419" s="542"/>
      <c r="L419" s="186" t="s">
        <v>422</v>
      </c>
      <c r="M419" s="406"/>
    </row>
    <row r="420" spans="2:13" s="190" customFormat="1" ht="20" customHeight="1">
      <c r="B420" s="537"/>
      <c r="C420" s="586"/>
      <c r="D420" s="605"/>
      <c r="E420" s="61" t="s">
        <v>416</v>
      </c>
      <c r="F420" s="43" t="s">
        <v>411</v>
      </c>
      <c r="G420" s="72">
        <v>49184.548859999995</v>
      </c>
      <c r="H420" s="72">
        <v>56087</v>
      </c>
      <c r="I420" s="72">
        <v>78017.710699999996</v>
      </c>
      <c r="J420" s="72">
        <v>53510.670579999998</v>
      </c>
      <c r="K420" s="542"/>
      <c r="L420" s="186"/>
      <c r="M420" s="406"/>
    </row>
    <row r="421" spans="2:13" s="190" customFormat="1" ht="20" customHeight="1">
      <c r="B421" s="537"/>
      <c r="C421" s="586"/>
      <c r="D421" s="605"/>
      <c r="E421" s="61" t="s">
        <v>417</v>
      </c>
      <c r="F421" s="43" t="s">
        <v>411</v>
      </c>
      <c r="G421" s="72">
        <v>5226.7259999999997</v>
      </c>
      <c r="H421" s="72">
        <v>1915</v>
      </c>
      <c r="I421" s="72">
        <v>3860</v>
      </c>
      <c r="J421" s="72">
        <v>9638.2982699999993</v>
      </c>
      <c r="K421" s="542"/>
      <c r="L421" s="186"/>
      <c r="M421" s="406"/>
    </row>
    <row r="422" spans="2:13" s="190" customFormat="1" ht="20" customHeight="1">
      <c r="B422" s="537"/>
      <c r="C422" s="586"/>
      <c r="D422" s="605"/>
      <c r="E422" s="61" t="s">
        <v>418</v>
      </c>
      <c r="F422" s="43" t="s">
        <v>411</v>
      </c>
      <c r="G422" s="72">
        <v>13980.064</v>
      </c>
      <c r="H422" s="72">
        <v>19665</v>
      </c>
      <c r="I422" s="72">
        <v>16186.953510000001</v>
      </c>
      <c r="J422" s="72">
        <v>15942</v>
      </c>
      <c r="K422" s="542"/>
      <c r="L422" s="186"/>
      <c r="M422" s="406"/>
    </row>
    <row r="423" spans="2:13" s="190" customFormat="1" ht="20" customHeight="1">
      <c r="B423" s="537"/>
      <c r="C423" s="586"/>
      <c r="D423" s="605"/>
      <c r="E423" s="61" t="s">
        <v>419</v>
      </c>
      <c r="F423" s="43" t="s">
        <v>411</v>
      </c>
      <c r="G423" s="72">
        <v>8990.0920399999995</v>
      </c>
      <c r="H423" s="72">
        <v>0</v>
      </c>
      <c r="I423" s="72">
        <v>9967.3856699999997</v>
      </c>
      <c r="J423" s="72">
        <v>20273.595650000003</v>
      </c>
      <c r="K423" s="542"/>
      <c r="L423" s="186"/>
      <c r="M423" s="406"/>
    </row>
    <row r="424" spans="2:13" s="190" customFormat="1" ht="20" customHeight="1" thickBot="1">
      <c r="B424" s="537"/>
      <c r="C424" s="606"/>
      <c r="D424" s="607"/>
      <c r="E424" s="58" t="s">
        <v>420</v>
      </c>
      <c r="F424" s="59" t="s">
        <v>411</v>
      </c>
      <c r="G424" s="153">
        <v>13978.275009999999</v>
      </c>
      <c r="H424" s="153">
        <v>19379</v>
      </c>
      <c r="I424" s="153">
        <v>16186.7246</v>
      </c>
      <c r="J424" s="153">
        <v>16167.743</v>
      </c>
      <c r="K424" s="609"/>
      <c r="L424" s="268"/>
      <c r="M424" s="407"/>
    </row>
    <row r="425" spans="2:13" s="190" customFormat="1" ht="30" customHeight="1" thickBot="1">
      <c r="B425" s="537"/>
      <c r="C425" s="606" t="s">
        <v>49</v>
      </c>
      <c r="D425" s="607"/>
      <c r="E425" s="84" t="s">
        <v>49</v>
      </c>
      <c r="F425" s="75" t="s">
        <v>411</v>
      </c>
      <c r="G425" s="76">
        <v>715000</v>
      </c>
      <c r="H425" s="76">
        <v>794686</v>
      </c>
      <c r="I425" s="76">
        <v>894484</v>
      </c>
      <c r="J425" s="76">
        <v>1264905</v>
      </c>
      <c r="K425" s="302" t="s">
        <v>18</v>
      </c>
      <c r="L425" s="268" t="s">
        <v>423</v>
      </c>
      <c r="M425" s="407"/>
    </row>
    <row r="426" spans="2:13" s="190" customFormat="1" ht="30" customHeight="1">
      <c r="B426" s="537"/>
      <c r="C426" s="579" t="s">
        <v>425</v>
      </c>
      <c r="D426" s="580"/>
      <c r="E426" s="433" t="s">
        <v>426</v>
      </c>
      <c r="F426" s="65" t="s">
        <v>229</v>
      </c>
      <c r="G426" s="71">
        <v>215</v>
      </c>
      <c r="H426" s="71">
        <v>202</v>
      </c>
      <c r="I426" s="71">
        <v>235</v>
      </c>
      <c r="J426" s="71">
        <v>202</v>
      </c>
      <c r="K426" s="611" t="s">
        <v>18</v>
      </c>
      <c r="L426" s="344" t="s">
        <v>708</v>
      </c>
      <c r="M426" s="576"/>
    </row>
    <row r="427" spans="2:13" s="190" customFormat="1" ht="30" customHeight="1">
      <c r="B427" s="537"/>
      <c r="C427" s="581"/>
      <c r="D427" s="582"/>
      <c r="E427" s="363" t="s">
        <v>427</v>
      </c>
      <c r="F427" s="261" t="s">
        <v>229</v>
      </c>
      <c r="G427" s="72">
        <v>38388</v>
      </c>
      <c r="H427" s="72">
        <v>16656</v>
      </c>
      <c r="I427" s="72">
        <v>12437</v>
      </c>
      <c r="J427" s="72">
        <v>6988</v>
      </c>
      <c r="K427" s="524"/>
      <c r="L427" s="345" t="s">
        <v>709</v>
      </c>
      <c r="M427" s="573"/>
    </row>
    <row r="428" spans="2:13" s="190" customFormat="1" ht="30" customHeight="1">
      <c r="B428" s="537"/>
      <c r="C428" s="581"/>
      <c r="D428" s="582"/>
      <c r="E428" s="363" t="s">
        <v>428</v>
      </c>
      <c r="F428" s="261" t="s">
        <v>229</v>
      </c>
      <c r="G428" s="72">
        <v>57100</v>
      </c>
      <c r="H428" s="72">
        <v>42918</v>
      </c>
      <c r="I428" s="72">
        <v>50357</v>
      </c>
      <c r="J428" s="72">
        <v>27587</v>
      </c>
      <c r="K428" s="524"/>
      <c r="L428" s="345" t="s">
        <v>710</v>
      </c>
      <c r="M428" s="573"/>
    </row>
    <row r="429" spans="2:13" s="190" customFormat="1" ht="30" customHeight="1" thickBot="1">
      <c r="B429" s="538"/>
      <c r="C429" s="583"/>
      <c r="D429" s="584"/>
      <c r="E429" s="371" t="s">
        <v>429</v>
      </c>
      <c r="F429" s="262" t="s">
        <v>229</v>
      </c>
      <c r="G429" s="153">
        <v>200686</v>
      </c>
      <c r="H429" s="153">
        <v>151251</v>
      </c>
      <c r="I429" s="153">
        <v>89177</v>
      </c>
      <c r="J429" s="153">
        <v>109715</v>
      </c>
      <c r="K429" s="612"/>
      <c r="L429" s="346" t="s">
        <v>711</v>
      </c>
      <c r="M429" s="589"/>
    </row>
    <row r="430" spans="2:13" s="2" customFormat="1">
      <c r="B430" s="187"/>
      <c r="C430" s="187"/>
      <c r="D430" s="187"/>
      <c r="E430" s="188"/>
      <c r="F430" s="189"/>
      <c r="G430" s="189"/>
      <c r="H430" s="189"/>
      <c r="I430" s="190"/>
      <c r="J430" s="190"/>
      <c r="K430" s="191"/>
      <c r="L430" s="347"/>
      <c r="M430" s="408"/>
    </row>
    <row r="431" spans="2:13" s="2" customFormat="1">
      <c r="B431" s="349" t="s">
        <v>430</v>
      </c>
      <c r="C431" s="187"/>
      <c r="D431" s="187"/>
      <c r="E431" s="188"/>
      <c r="F431" s="189"/>
      <c r="G431" s="189"/>
      <c r="H431" s="189"/>
      <c r="I431" s="190"/>
      <c r="J431" s="190"/>
      <c r="K431" s="191"/>
      <c r="L431" s="347"/>
      <c r="M431" s="408"/>
    </row>
    <row r="432" spans="2:13" s="2" customFormat="1">
      <c r="B432" s="349" t="s">
        <v>431</v>
      </c>
      <c r="C432" s="187"/>
      <c r="D432" s="187"/>
      <c r="E432" s="188"/>
      <c r="F432" s="189"/>
      <c r="G432" s="189"/>
      <c r="H432" s="189"/>
      <c r="I432" s="190"/>
      <c r="J432" s="190"/>
      <c r="K432" s="191"/>
      <c r="L432" s="347"/>
      <c r="M432" s="408"/>
    </row>
    <row r="433" spans="2:13" s="2" customFormat="1">
      <c r="B433" s="349" t="s">
        <v>433</v>
      </c>
      <c r="C433" s="187"/>
      <c r="D433" s="187"/>
      <c r="E433" s="188"/>
      <c r="F433" s="189"/>
      <c r="G433" s="189"/>
      <c r="H433" s="189"/>
      <c r="I433" s="190"/>
      <c r="J433" s="190"/>
      <c r="K433" s="191"/>
      <c r="L433" s="347"/>
      <c r="M433" s="408"/>
    </row>
    <row r="434" spans="2:13" s="2" customFormat="1">
      <c r="B434" s="350" t="s">
        <v>432</v>
      </c>
      <c r="C434" s="187"/>
      <c r="D434" s="187"/>
      <c r="E434" s="189"/>
      <c r="F434" s="189"/>
      <c r="G434" s="189"/>
      <c r="H434" s="189"/>
      <c r="I434" s="190"/>
      <c r="J434" s="190"/>
      <c r="K434" s="191"/>
      <c r="L434" s="347"/>
      <c r="M434" s="408"/>
    </row>
  </sheetData>
  <mergeCells count="373">
    <mergeCell ref="C415:D424"/>
    <mergeCell ref="C425:D425"/>
    <mergeCell ref="K415:K424"/>
    <mergeCell ref="L394:L403"/>
    <mergeCell ref="M394:M403"/>
    <mergeCell ref="K426:K429"/>
    <mergeCell ref="E407:E408"/>
    <mergeCell ref="E409:E410"/>
    <mergeCell ref="G411:J411"/>
    <mergeCell ref="C404:C414"/>
    <mergeCell ref="D404:D411"/>
    <mergeCell ref="D412:D414"/>
    <mergeCell ref="D396:D401"/>
    <mergeCell ref="D402:D403"/>
    <mergeCell ref="D394:D395"/>
    <mergeCell ref="C426:D429"/>
    <mergeCell ref="M353:M357"/>
    <mergeCell ref="L353:L357"/>
    <mergeCell ref="L358:L360"/>
    <mergeCell ref="M358:M360"/>
    <mergeCell ref="L350:L352"/>
    <mergeCell ref="M350:M352"/>
    <mergeCell ref="M340:M347"/>
    <mergeCell ref="M348:M349"/>
    <mergeCell ref="M383:M393"/>
    <mergeCell ref="M10:M21"/>
    <mergeCell ref="K394:K403"/>
    <mergeCell ref="K227:K229"/>
    <mergeCell ref="K230:K235"/>
    <mergeCell ref="C220:C235"/>
    <mergeCell ref="D230:D235"/>
    <mergeCell ref="D227:D229"/>
    <mergeCell ref="D222:D226"/>
    <mergeCell ref="D220:D221"/>
    <mergeCell ref="K220:K221"/>
    <mergeCell ref="K222:K226"/>
    <mergeCell ref="K278:K279"/>
    <mergeCell ref="K280:K281"/>
    <mergeCell ref="D299:D301"/>
    <mergeCell ref="K299:K301"/>
    <mergeCell ref="D313:D318"/>
    <mergeCell ref="K313:K318"/>
    <mergeCell ref="M284:M285"/>
    <mergeCell ref="K284:K285"/>
    <mergeCell ref="K282:K283"/>
    <mergeCell ref="K291:K295"/>
    <mergeCell ref="K286:K290"/>
    <mergeCell ref="K296:K298"/>
    <mergeCell ref="K302:K306"/>
    <mergeCell ref="M319:M320"/>
    <mergeCell ref="M321:M322"/>
    <mergeCell ref="E276:E277"/>
    <mergeCell ref="K404:K411"/>
    <mergeCell ref="K412:K414"/>
    <mergeCell ref="M426:M429"/>
    <mergeCell ref="M337:M338"/>
    <mergeCell ref="M361:M380"/>
    <mergeCell ref="D282:D283"/>
    <mergeCell ref="D286:D290"/>
    <mergeCell ref="D284:D285"/>
    <mergeCell ref="D302:D306"/>
    <mergeCell ref="D296:D298"/>
    <mergeCell ref="M331:M332"/>
    <mergeCell ref="M333:M334"/>
    <mergeCell ref="M335:M336"/>
    <mergeCell ref="M323:M324"/>
    <mergeCell ref="M325:M326"/>
    <mergeCell ref="M327:M328"/>
    <mergeCell ref="L340:L347"/>
    <mergeCell ref="L348:L349"/>
    <mergeCell ref="L383:L393"/>
    <mergeCell ref="L361:L380"/>
    <mergeCell ref="L335:L336"/>
    <mergeCell ref="C383:D393"/>
    <mergeCell ref="K350:K352"/>
    <mergeCell ref="K353:K357"/>
    <mergeCell ref="K358:K360"/>
    <mergeCell ref="D331:D332"/>
    <mergeCell ref="D333:D334"/>
    <mergeCell ref="D335:D336"/>
    <mergeCell ref="C381:C382"/>
    <mergeCell ref="K348:K349"/>
    <mergeCell ref="K340:K347"/>
    <mergeCell ref="K383:K393"/>
    <mergeCell ref="K361:K380"/>
    <mergeCell ref="K319:K338"/>
    <mergeCell ref="D323:D324"/>
    <mergeCell ref="D321:D322"/>
    <mergeCell ref="D319:D320"/>
    <mergeCell ref="D325:D326"/>
    <mergeCell ref="D361:D380"/>
    <mergeCell ref="E365:E366"/>
    <mergeCell ref="E363:E364"/>
    <mergeCell ref="E361:E362"/>
    <mergeCell ref="D327:D328"/>
    <mergeCell ref="D329:D330"/>
    <mergeCell ref="C319:C338"/>
    <mergeCell ref="M192:M201"/>
    <mergeCell ref="M202:M207"/>
    <mergeCell ref="M286:M290"/>
    <mergeCell ref="M291:M295"/>
    <mergeCell ref="M296:M298"/>
    <mergeCell ref="M302:M306"/>
    <mergeCell ref="M307:M312"/>
    <mergeCell ref="M236:M239"/>
    <mergeCell ref="M240:M249"/>
    <mergeCell ref="M250:M259"/>
    <mergeCell ref="M260:M265"/>
    <mergeCell ref="M266:M277"/>
    <mergeCell ref="M278:M281"/>
    <mergeCell ref="M282:M283"/>
    <mergeCell ref="M208:M219"/>
    <mergeCell ref="M161:M168"/>
    <mergeCell ref="M169:M170"/>
    <mergeCell ref="M171:M175"/>
    <mergeCell ref="M176:M177"/>
    <mergeCell ref="L171:L175"/>
    <mergeCell ref="L169:L170"/>
    <mergeCell ref="L161:L168"/>
    <mergeCell ref="M329:M330"/>
    <mergeCell ref="L178:L181"/>
    <mergeCell ref="L182:L191"/>
    <mergeCell ref="L250:L259"/>
    <mergeCell ref="L307:L312"/>
    <mergeCell ref="L260:L265"/>
    <mergeCell ref="L266:L277"/>
    <mergeCell ref="L278:L281"/>
    <mergeCell ref="L282:L283"/>
    <mergeCell ref="L284:L285"/>
    <mergeCell ref="L286:L290"/>
    <mergeCell ref="L291:L295"/>
    <mergeCell ref="L296:L298"/>
    <mergeCell ref="L302:L306"/>
    <mergeCell ref="L319:L320"/>
    <mergeCell ref="M178:M181"/>
    <mergeCell ref="M182:M191"/>
    <mergeCell ref="K107:K114"/>
    <mergeCell ref="K104:K106"/>
    <mergeCell ref="E180:E181"/>
    <mergeCell ref="E74:E75"/>
    <mergeCell ref="M26:M35"/>
    <mergeCell ref="M36:M45"/>
    <mergeCell ref="M46:M55"/>
    <mergeCell ref="M56:M65"/>
    <mergeCell ref="M66:M75"/>
    <mergeCell ref="M76:M79"/>
    <mergeCell ref="M80:M83"/>
    <mergeCell ref="M84:M87"/>
    <mergeCell ref="M88:M91"/>
    <mergeCell ref="M92:M95"/>
    <mergeCell ref="M96:M103"/>
    <mergeCell ref="M104:M106"/>
    <mergeCell ref="M107:M114"/>
    <mergeCell ref="M115:M122"/>
    <mergeCell ref="M123:M130"/>
    <mergeCell ref="M131:M135"/>
    <mergeCell ref="M136:M143"/>
    <mergeCell ref="M144:M151"/>
    <mergeCell ref="M152:M159"/>
    <mergeCell ref="K144:K151"/>
    <mergeCell ref="K152:K159"/>
    <mergeCell ref="K169:K170"/>
    <mergeCell ref="K171:K175"/>
    <mergeCell ref="E178:E179"/>
    <mergeCell ref="C176:D177"/>
    <mergeCell ref="K123:K130"/>
    <mergeCell ref="K161:K168"/>
    <mergeCell ref="K176:K177"/>
    <mergeCell ref="K178:K181"/>
    <mergeCell ref="K131:K135"/>
    <mergeCell ref="K136:K143"/>
    <mergeCell ref="K10:K21"/>
    <mergeCell ref="D92:D95"/>
    <mergeCell ref="E92:E93"/>
    <mergeCell ref="K92:K95"/>
    <mergeCell ref="E94:E95"/>
    <mergeCell ref="K36:K45"/>
    <mergeCell ref="K46:K55"/>
    <mergeCell ref="K56:K65"/>
    <mergeCell ref="K66:K75"/>
    <mergeCell ref="D84:D87"/>
    <mergeCell ref="E84:E85"/>
    <mergeCell ref="K84:K87"/>
    <mergeCell ref="E86:E87"/>
    <mergeCell ref="D88:D91"/>
    <mergeCell ref="E88:E89"/>
    <mergeCell ref="K88:K91"/>
    <mergeCell ref="E90:E91"/>
    <mergeCell ref="E26:E27"/>
    <mergeCell ref="E28:E29"/>
    <mergeCell ref="D80:D83"/>
    <mergeCell ref="E80:E81"/>
    <mergeCell ref="E82:E83"/>
    <mergeCell ref="K80:K83"/>
    <mergeCell ref="E64:E65"/>
    <mergeCell ref="D7:E7"/>
    <mergeCell ref="AC143:AF143"/>
    <mergeCell ref="Q143:T143"/>
    <mergeCell ref="U143:X143"/>
    <mergeCell ref="Y143:AB143"/>
    <mergeCell ref="L96:L103"/>
    <mergeCell ref="L66:L75"/>
    <mergeCell ref="L56:L65"/>
    <mergeCell ref="L46:L55"/>
    <mergeCell ref="L26:L35"/>
    <mergeCell ref="L36:L45"/>
    <mergeCell ref="L10:L21"/>
    <mergeCell ref="L115:L122"/>
    <mergeCell ref="L92:L95"/>
    <mergeCell ref="L88:L91"/>
    <mergeCell ref="L84:L87"/>
    <mergeCell ref="L80:L83"/>
    <mergeCell ref="E36:E37"/>
    <mergeCell ref="E38:E39"/>
    <mergeCell ref="E30:E31"/>
    <mergeCell ref="E32:E33"/>
    <mergeCell ref="E76:E77"/>
    <mergeCell ref="E78:E79"/>
    <mergeCell ref="D66:D75"/>
    <mergeCell ref="K26:K35"/>
    <mergeCell ref="E56:E57"/>
    <mergeCell ref="E58:E59"/>
    <mergeCell ref="K76:K79"/>
    <mergeCell ref="D46:D55"/>
    <mergeCell ref="E46:E47"/>
    <mergeCell ref="E48:E49"/>
    <mergeCell ref="E50:E51"/>
    <mergeCell ref="E52:E53"/>
    <mergeCell ref="E54:E55"/>
    <mergeCell ref="E40:E41"/>
    <mergeCell ref="D56:D65"/>
    <mergeCell ref="D36:D45"/>
    <mergeCell ref="E42:E43"/>
    <mergeCell ref="E44:E45"/>
    <mergeCell ref="E66:E67"/>
    <mergeCell ref="E68:E69"/>
    <mergeCell ref="E70:E71"/>
    <mergeCell ref="E72:E73"/>
    <mergeCell ref="E60:E61"/>
    <mergeCell ref="E62:E63"/>
    <mergeCell ref="E34:E35"/>
    <mergeCell ref="B415:B429"/>
    <mergeCell ref="D161:D168"/>
    <mergeCell ref="D169:D170"/>
    <mergeCell ref="D291:D295"/>
    <mergeCell ref="C394:C403"/>
    <mergeCell ref="D76:D79"/>
    <mergeCell ref="D104:D106"/>
    <mergeCell ref="D131:D135"/>
    <mergeCell ref="D358:D360"/>
    <mergeCell ref="D340:D347"/>
    <mergeCell ref="D350:D352"/>
    <mergeCell ref="D348:D349"/>
    <mergeCell ref="D353:D357"/>
    <mergeCell ref="D307:D312"/>
    <mergeCell ref="C236:C277"/>
    <mergeCell ref="D192:D201"/>
    <mergeCell ref="D182:D191"/>
    <mergeCell ref="D202:D207"/>
    <mergeCell ref="D236:D239"/>
    <mergeCell ref="D260:D265"/>
    <mergeCell ref="C340:C380"/>
    <mergeCell ref="D96:D103"/>
    <mergeCell ref="D136:D143"/>
    <mergeCell ref="D144:D151"/>
    <mergeCell ref="B8:B24"/>
    <mergeCell ref="D10:D11"/>
    <mergeCell ref="D12:D13"/>
    <mergeCell ref="D14:D15"/>
    <mergeCell ref="D20:D21"/>
    <mergeCell ref="D16:D17"/>
    <mergeCell ref="D18:D19"/>
    <mergeCell ref="C10:C23"/>
    <mergeCell ref="D208:D219"/>
    <mergeCell ref="D152:D159"/>
    <mergeCell ref="D171:D175"/>
    <mergeCell ref="D178:D181"/>
    <mergeCell ref="D123:D130"/>
    <mergeCell ref="D115:D122"/>
    <mergeCell ref="D107:D114"/>
    <mergeCell ref="C178:C219"/>
    <mergeCell ref="C25:C175"/>
    <mergeCell ref="D26:D35"/>
    <mergeCell ref="E405:E406"/>
    <mergeCell ref="E272:E273"/>
    <mergeCell ref="E264:E265"/>
    <mergeCell ref="K250:K259"/>
    <mergeCell ref="K266:K277"/>
    <mergeCell ref="K260:K265"/>
    <mergeCell ref="E280:E281"/>
    <mergeCell ref="E278:E279"/>
    <mergeCell ref="E266:E267"/>
    <mergeCell ref="E379:E380"/>
    <mergeCell ref="E377:E378"/>
    <mergeCell ref="E375:E376"/>
    <mergeCell ref="E373:E374"/>
    <mergeCell ref="E371:E372"/>
    <mergeCell ref="E369:E370"/>
    <mergeCell ref="E367:E368"/>
    <mergeCell ref="K307:K312"/>
    <mergeCell ref="E254:E255"/>
    <mergeCell ref="E256:E257"/>
    <mergeCell ref="E268:E269"/>
    <mergeCell ref="E270:E271"/>
    <mergeCell ref="E274:E275"/>
    <mergeCell ref="E196:E197"/>
    <mergeCell ref="E198:E199"/>
    <mergeCell ref="E202:E203"/>
    <mergeCell ref="E214:E215"/>
    <mergeCell ref="E236:E237"/>
    <mergeCell ref="D337:D338"/>
    <mergeCell ref="C339:D339"/>
    <mergeCell ref="E258:E259"/>
    <mergeCell ref="E260:E261"/>
    <mergeCell ref="E262:E263"/>
    <mergeCell ref="E204:E205"/>
    <mergeCell ref="E200:E201"/>
    <mergeCell ref="D266:D277"/>
    <mergeCell ref="D240:D249"/>
    <mergeCell ref="D250:D259"/>
    <mergeCell ref="E218:E219"/>
    <mergeCell ref="D278:D281"/>
    <mergeCell ref="E244:E245"/>
    <mergeCell ref="E246:E247"/>
    <mergeCell ref="E248:E249"/>
    <mergeCell ref="K182:K191"/>
    <mergeCell ref="K192:K201"/>
    <mergeCell ref="K96:K103"/>
    <mergeCell ref="L220:L221"/>
    <mergeCell ref="L230:L235"/>
    <mergeCell ref="L227:L229"/>
    <mergeCell ref="E238:E239"/>
    <mergeCell ref="E250:E251"/>
    <mergeCell ref="E252:E253"/>
    <mergeCell ref="L222:L226"/>
    <mergeCell ref="E182:E183"/>
    <mergeCell ref="E184:E185"/>
    <mergeCell ref="E186:E187"/>
    <mergeCell ref="E188:E189"/>
    <mergeCell ref="E190:E191"/>
    <mergeCell ref="E192:E193"/>
    <mergeCell ref="E194:E195"/>
    <mergeCell ref="E240:E241"/>
    <mergeCell ref="E242:E243"/>
    <mergeCell ref="E206:E207"/>
    <mergeCell ref="E208:E209"/>
    <mergeCell ref="E210:E211"/>
    <mergeCell ref="E212:E213"/>
    <mergeCell ref="E216:E217"/>
    <mergeCell ref="L337:L338"/>
    <mergeCell ref="L321:L334"/>
    <mergeCell ref="L299:L301"/>
    <mergeCell ref="L313:L318"/>
    <mergeCell ref="C278:C318"/>
    <mergeCell ref="B25:B414"/>
    <mergeCell ref="L76:L79"/>
    <mergeCell ref="K236:K239"/>
    <mergeCell ref="K240:K249"/>
    <mergeCell ref="K115:K122"/>
    <mergeCell ref="L192:L201"/>
    <mergeCell ref="L202:L207"/>
    <mergeCell ref="L208:L219"/>
    <mergeCell ref="L236:L239"/>
    <mergeCell ref="L240:L249"/>
    <mergeCell ref="L104:L106"/>
    <mergeCell ref="L107:L114"/>
    <mergeCell ref="K202:K207"/>
    <mergeCell ref="K208:K219"/>
    <mergeCell ref="L123:L130"/>
    <mergeCell ref="L131:L135"/>
    <mergeCell ref="L136:L143"/>
    <mergeCell ref="L144:L151"/>
    <mergeCell ref="L152:L159"/>
  </mergeCells>
  <phoneticPr fontId="6" type="noConversion"/>
  <printOptions horizontalCentered="1"/>
  <pageMargins left="0.23622047244094491" right="0.23622047244094491" top="0.35433070866141736" bottom="0.35433070866141736" header="0.31496062992125984" footer="0.31496062992125984"/>
  <pageSetup paperSize="9" scale="40" fitToHeight="1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A20000"/>
  </sheetPr>
  <dimension ref="B6:L104"/>
  <sheetViews>
    <sheetView showGridLines="0" tabSelected="1" topLeftCell="D1" zoomScaleNormal="100" workbookViewId="0">
      <pane ySplit="7" topLeftCell="A44" activePane="bottomLeft" state="frozen"/>
      <selection pane="bottomLeft" activeCell="I49" sqref="I49"/>
    </sheetView>
  </sheetViews>
  <sheetFormatPr defaultColWidth="8" defaultRowHeight="13"/>
  <cols>
    <col min="1" max="1" width="2.69140625" style="14" customWidth="1"/>
    <col min="2" max="2" width="14.765625" style="1" customWidth="1"/>
    <col min="3" max="3" width="21.3046875" style="243" customWidth="1"/>
    <col min="4" max="4" width="54.84375" style="1" customWidth="1"/>
    <col min="5" max="5" width="13.921875" style="5" bestFit="1" customWidth="1"/>
    <col min="6" max="7" width="11.69140625" style="5" customWidth="1"/>
    <col min="8" max="9" width="11.69140625" style="14" customWidth="1"/>
    <col min="10" max="10" width="17.4609375" style="8" customWidth="1"/>
    <col min="11" max="11" width="42" style="8" customWidth="1"/>
    <col min="12" max="12" width="38.69140625" style="8" customWidth="1"/>
    <col min="13" max="16384" width="8" style="14"/>
  </cols>
  <sheetData>
    <row r="6" spans="2:12" ht="13.5" thickBot="1"/>
    <row r="7" spans="2:12" s="3" customFormat="1" ht="20" customHeight="1" thickBot="1">
      <c r="B7" s="21" t="s">
        <v>101</v>
      </c>
      <c r="C7" s="22" t="s">
        <v>102</v>
      </c>
      <c r="D7" s="281" t="s">
        <v>103</v>
      </c>
      <c r="E7" s="281" t="s">
        <v>104</v>
      </c>
      <c r="F7" s="281">
        <v>2021</v>
      </c>
      <c r="G7" s="281">
        <v>2022</v>
      </c>
      <c r="H7" s="281">
        <v>2023</v>
      </c>
      <c r="I7" s="281">
        <v>2024</v>
      </c>
      <c r="J7" s="281" t="s">
        <v>105</v>
      </c>
      <c r="K7" s="281" t="s">
        <v>207</v>
      </c>
      <c r="L7" s="20" t="s">
        <v>208</v>
      </c>
    </row>
    <row r="8" spans="2:12" s="190" customFormat="1" ht="30" customHeight="1">
      <c r="B8" s="665" t="s">
        <v>434</v>
      </c>
      <c r="C8" s="670" t="s">
        <v>435</v>
      </c>
      <c r="D8" s="351" t="s">
        <v>436</v>
      </c>
      <c r="E8" s="194" t="s">
        <v>437</v>
      </c>
      <c r="F8" s="195">
        <v>63.98</v>
      </c>
      <c r="G8" s="195">
        <v>66.382000000000005</v>
      </c>
      <c r="H8" s="195">
        <v>65.195999999999998</v>
      </c>
      <c r="I8" s="195">
        <v>63.7</v>
      </c>
      <c r="J8" s="653"/>
      <c r="K8" s="653"/>
      <c r="L8" s="646"/>
    </row>
    <row r="9" spans="2:12" s="190" customFormat="1" ht="30" customHeight="1">
      <c r="B9" s="665"/>
      <c r="C9" s="670"/>
      <c r="D9" s="352" t="s">
        <v>438</v>
      </c>
      <c r="E9" s="353" t="s">
        <v>437</v>
      </c>
      <c r="F9" s="197">
        <v>-15.035</v>
      </c>
      <c r="G9" s="197">
        <v>-32.296999999999997</v>
      </c>
      <c r="H9" s="197">
        <v>-39.545000000000002</v>
      </c>
      <c r="I9" s="197">
        <v>-29.7</v>
      </c>
      <c r="J9" s="653"/>
      <c r="K9" s="653"/>
      <c r="L9" s="646"/>
    </row>
    <row r="10" spans="2:12" s="190" customFormat="1" ht="30" customHeight="1">
      <c r="B10" s="665"/>
      <c r="C10" s="670"/>
      <c r="D10" s="352" t="s">
        <v>439</v>
      </c>
      <c r="E10" s="353" t="s">
        <v>437</v>
      </c>
      <c r="F10" s="68">
        <v>48.9</v>
      </c>
      <c r="G10" s="68">
        <v>34.085000000000001</v>
      </c>
      <c r="H10" s="68">
        <v>25.651</v>
      </c>
      <c r="I10" s="68">
        <f>I8+I9</f>
        <v>34</v>
      </c>
      <c r="J10" s="653"/>
      <c r="K10" s="653"/>
      <c r="L10" s="646"/>
    </row>
    <row r="11" spans="2:12" s="190" customFormat="1" ht="30" customHeight="1">
      <c r="B11" s="665"/>
      <c r="C11" s="670"/>
      <c r="D11" s="352" t="s">
        <v>440</v>
      </c>
      <c r="E11" s="353" t="s">
        <v>437</v>
      </c>
      <c r="F11" s="68">
        <v>11.451000000000001</v>
      </c>
      <c r="G11" s="68">
        <v>14.760999999999999</v>
      </c>
      <c r="H11" s="68">
        <v>17.879000000000001</v>
      </c>
      <c r="I11" s="68">
        <v>19.2</v>
      </c>
      <c r="J11" s="653"/>
      <c r="K11" s="653"/>
      <c r="L11" s="646"/>
    </row>
    <row r="12" spans="2:12" s="190" customFormat="1" ht="30" customHeight="1">
      <c r="B12" s="665"/>
      <c r="C12" s="670"/>
      <c r="D12" s="352" t="s">
        <v>441</v>
      </c>
      <c r="E12" s="353" t="s">
        <v>437</v>
      </c>
      <c r="F12" s="68">
        <v>34.098999999999997</v>
      </c>
      <c r="G12" s="68">
        <v>35.694000000000003</v>
      </c>
      <c r="H12" s="68">
        <v>35.642000000000003</v>
      </c>
      <c r="I12" s="68">
        <v>38.299999999999997</v>
      </c>
      <c r="J12" s="653"/>
      <c r="K12" s="653"/>
      <c r="L12" s="646"/>
    </row>
    <row r="13" spans="2:12" s="190" customFormat="1" ht="30" customHeight="1">
      <c r="B13" s="665"/>
      <c r="C13" s="670"/>
      <c r="D13" s="352" t="s">
        <v>442</v>
      </c>
      <c r="E13" s="353" t="s">
        <v>437</v>
      </c>
      <c r="F13" s="197">
        <v>-21.396999999999998</v>
      </c>
      <c r="G13" s="197">
        <v>-23.405000000000001</v>
      </c>
      <c r="H13" s="197">
        <v>-24.908000000000001</v>
      </c>
      <c r="I13" s="197">
        <v>-25.5</v>
      </c>
      <c r="J13" s="653"/>
      <c r="K13" s="653"/>
      <c r="L13" s="646"/>
    </row>
    <row r="14" spans="2:12" s="190" customFormat="1" ht="30" customHeight="1">
      <c r="B14" s="665"/>
      <c r="C14" s="670"/>
      <c r="D14" s="352" t="s">
        <v>443</v>
      </c>
      <c r="E14" s="353" t="s">
        <v>437</v>
      </c>
      <c r="F14" s="197">
        <v>-20.722000000000001</v>
      </c>
      <c r="G14" s="197">
        <v>-22.055</v>
      </c>
      <c r="H14" s="197">
        <v>-22.6</v>
      </c>
      <c r="I14" s="197">
        <v>-23.3</v>
      </c>
      <c r="J14" s="653"/>
      <c r="K14" s="653"/>
      <c r="L14" s="646"/>
    </row>
    <row r="15" spans="2:12" s="190" customFormat="1" ht="30" customHeight="1">
      <c r="B15" s="665"/>
      <c r="C15" s="670"/>
      <c r="D15" s="352" t="s">
        <v>444</v>
      </c>
      <c r="E15" s="353" t="s">
        <v>437</v>
      </c>
      <c r="F15" s="197">
        <v>-4.8230000000000004</v>
      </c>
      <c r="G15" s="197">
        <v>-3.68</v>
      </c>
      <c r="H15" s="197">
        <v>-6.7220000000000004</v>
      </c>
      <c r="I15" s="197">
        <v>-10.5</v>
      </c>
      <c r="J15" s="653"/>
      <c r="K15" s="653"/>
      <c r="L15" s="646"/>
    </row>
    <row r="16" spans="2:12" s="190" customFormat="1" ht="30" customHeight="1">
      <c r="B16" s="665"/>
      <c r="C16" s="670"/>
      <c r="D16" s="352" t="s">
        <v>445</v>
      </c>
      <c r="E16" s="353" t="s">
        <v>437</v>
      </c>
      <c r="F16" s="197">
        <v>-7.5350000000000001</v>
      </c>
      <c r="G16" s="197">
        <v>-7.9930000000000003</v>
      </c>
      <c r="H16" s="197">
        <v>-7.9420000000000002</v>
      </c>
      <c r="I16" s="197">
        <v>-8.1</v>
      </c>
      <c r="J16" s="653"/>
      <c r="K16" s="653"/>
      <c r="L16" s="646"/>
    </row>
    <row r="17" spans="2:12" s="190" customFormat="1" ht="30" customHeight="1">
      <c r="B17" s="665"/>
      <c r="C17" s="670"/>
      <c r="D17" s="352" t="s">
        <v>446</v>
      </c>
      <c r="E17" s="353" t="s">
        <v>437</v>
      </c>
      <c r="F17" s="68">
        <v>0.14399999999999999</v>
      </c>
      <c r="G17" s="68">
        <v>0.23300000000000001</v>
      </c>
      <c r="H17" s="68">
        <v>0.57299999999999995</v>
      </c>
      <c r="I17" s="68">
        <v>0.4</v>
      </c>
      <c r="J17" s="653"/>
      <c r="K17" s="653"/>
      <c r="L17" s="646"/>
    </row>
    <row r="18" spans="2:12" s="190" customFormat="1" ht="30" customHeight="1" thickBot="1">
      <c r="B18" s="665"/>
      <c r="C18" s="671"/>
      <c r="D18" s="354" t="s">
        <v>447</v>
      </c>
      <c r="E18" s="355" t="s">
        <v>437</v>
      </c>
      <c r="F18" s="199">
        <v>26.215</v>
      </c>
      <c r="G18" s="199">
        <v>20.68</v>
      </c>
      <c r="H18" s="199">
        <v>16.297000000000001</v>
      </c>
      <c r="I18" s="199">
        <v>19.600000000000001</v>
      </c>
      <c r="J18" s="654"/>
      <c r="K18" s="654"/>
      <c r="L18" s="647"/>
    </row>
    <row r="19" spans="2:12" s="190" customFormat="1" ht="30" customHeight="1">
      <c r="B19" s="665"/>
      <c r="C19" s="672" t="s">
        <v>448</v>
      </c>
      <c r="D19" s="356" t="s">
        <v>449</v>
      </c>
      <c r="E19" s="357" t="s">
        <v>450</v>
      </c>
      <c r="F19" s="195">
        <v>1.695217</v>
      </c>
      <c r="G19" s="195">
        <v>1.830247</v>
      </c>
      <c r="H19" s="195">
        <v>1.9640519999999999</v>
      </c>
      <c r="I19" s="195">
        <v>2.1</v>
      </c>
      <c r="J19" s="653"/>
      <c r="K19" s="653"/>
      <c r="L19" s="646"/>
    </row>
    <row r="20" spans="2:12" s="190" customFormat="1" ht="30" customHeight="1" thickBot="1">
      <c r="B20" s="666"/>
      <c r="C20" s="671"/>
      <c r="D20" s="354" t="s">
        <v>451</v>
      </c>
      <c r="E20" s="355" t="s">
        <v>437</v>
      </c>
      <c r="F20" s="70">
        <v>812.65700000000004</v>
      </c>
      <c r="G20" s="70">
        <v>891.93299999999999</v>
      </c>
      <c r="H20" s="70">
        <v>877.28499999999997</v>
      </c>
      <c r="I20" s="70">
        <v>981.7</v>
      </c>
      <c r="J20" s="655"/>
      <c r="K20" s="655"/>
      <c r="L20" s="648"/>
    </row>
    <row r="21" spans="2:12" s="190" customFormat="1" ht="30" customHeight="1">
      <c r="B21" s="537" t="s">
        <v>452</v>
      </c>
      <c r="C21" s="201" t="s">
        <v>453</v>
      </c>
      <c r="D21" s="201" t="s">
        <v>454</v>
      </c>
      <c r="E21" s="202" t="s">
        <v>455</v>
      </c>
      <c r="F21" s="203">
        <v>69892</v>
      </c>
      <c r="G21" s="203">
        <v>60059</v>
      </c>
      <c r="H21" s="203">
        <v>50343</v>
      </c>
      <c r="I21" s="203">
        <v>58970</v>
      </c>
      <c r="J21" s="468" t="s">
        <v>24</v>
      </c>
      <c r="K21" s="468"/>
      <c r="L21" s="649"/>
    </row>
    <row r="22" spans="2:12" s="190" customFormat="1" ht="30" customHeight="1">
      <c r="B22" s="537"/>
      <c r="C22" s="667" t="s">
        <v>456</v>
      </c>
      <c r="D22" s="204" t="s">
        <v>457</v>
      </c>
      <c r="E22" s="205" t="s">
        <v>455</v>
      </c>
      <c r="F22" s="206">
        <v>18794</v>
      </c>
      <c r="G22" s="206">
        <v>20484</v>
      </c>
      <c r="H22" s="206">
        <v>20806</v>
      </c>
      <c r="I22" s="206">
        <v>22197</v>
      </c>
      <c r="J22" s="465"/>
      <c r="K22" s="465"/>
      <c r="L22" s="650"/>
    </row>
    <row r="23" spans="2:12" s="190" customFormat="1" ht="30" customHeight="1">
      <c r="B23" s="537"/>
      <c r="C23" s="668"/>
      <c r="D23" s="196" t="s">
        <v>458</v>
      </c>
      <c r="E23" s="43" t="s">
        <v>455</v>
      </c>
      <c r="F23" s="72">
        <v>23616</v>
      </c>
      <c r="G23" s="72">
        <v>17672</v>
      </c>
      <c r="H23" s="72">
        <v>12051</v>
      </c>
      <c r="I23" s="72">
        <v>16140</v>
      </c>
      <c r="J23" s="465"/>
      <c r="K23" s="465"/>
      <c r="L23" s="650"/>
    </row>
    <row r="24" spans="2:12" s="190" customFormat="1" ht="30" customHeight="1">
      <c r="B24" s="537"/>
      <c r="C24" s="668"/>
      <c r="D24" s="196" t="s">
        <v>459</v>
      </c>
      <c r="E24" s="43" t="s">
        <v>455</v>
      </c>
      <c r="F24" s="72">
        <v>9240</v>
      </c>
      <c r="G24" s="72">
        <v>10172</v>
      </c>
      <c r="H24" s="72">
        <v>11311</v>
      </c>
      <c r="I24" s="72">
        <v>11283</v>
      </c>
      <c r="J24" s="466"/>
      <c r="K24" s="466"/>
      <c r="L24" s="651"/>
    </row>
    <row r="25" spans="2:12" s="190" customFormat="1" ht="30" customHeight="1">
      <c r="B25" s="537"/>
      <c r="C25" s="669"/>
      <c r="D25" s="198" t="s">
        <v>460</v>
      </c>
      <c r="E25" s="45" t="s">
        <v>455</v>
      </c>
      <c r="F25" s="73">
        <v>1267</v>
      </c>
      <c r="G25" s="73">
        <v>1223</v>
      </c>
      <c r="H25" s="73">
        <v>1189</v>
      </c>
      <c r="I25" s="73">
        <v>1079</v>
      </c>
      <c r="J25" s="466"/>
      <c r="K25" s="466"/>
      <c r="L25" s="651"/>
    </row>
    <row r="26" spans="2:12" s="190" customFormat="1" ht="30" customHeight="1" thickBot="1">
      <c r="B26" s="538"/>
      <c r="C26" s="297" t="s">
        <v>461</v>
      </c>
      <c r="D26" s="207" t="s">
        <v>462</v>
      </c>
      <c r="E26" s="115" t="s">
        <v>455</v>
      </c>
      <c r="F26" s="116">
        <v>16975</v>
      </c>
      <c r="G26" s="116">
        <v>10508</v>
      </c>
      <c r="H26" s="116">
        <v>4986</v>
      </c>
      <c r="I26" s="116">
        <v>8271</v>
      </c>
      <c r="J26" s="469"/>
      <c r="K26" s="469"/>
      <c r="L26" s="652"/>
    </row>
    <row r="27" spans="2:12" s="190" customFormat="1" ht="30" customHeight="1">
      <c r="B27" s="622" t="s">
        <v>463</v>
      </c>
      <c r="C27" s="611" t="s">
        <v>464</v>
      </c>
      <c r="D27" s="55" t="s">
        <v>465</v>
      </c>
      <c r="E27" s="56" t="s">
        <v>455</v>
      </c>
      <c r="F27" s="71">
        <v>638</v>
      </c>
      <c r="G27" s="77">
        <v>1458</v>
      </c>
      <c r="H27" s="77">
        <v>1967</v>
      </c>
      <c r="I27" s="77">
        <v>3353</v>
      </c>
      <c r="J27" s="499" t="s">
        <v>94</v>
      </c>
      <c r="K27" s="545" t="s">
        <v>468</v>
      </c>
      <c r="L27" s="656" t="s">
        <v>469</v>
      </c>
    </row>
    <row r="28" spans="2:12" s="190" customFormat="1" ht="30" customHeight="1">
      <c r="B28" s="622"/>
      <c r="C28" s="526"/>
      <c r="D28" s="63" t="s">
        <v>466</v>
      </c>
      <c r="E28" s="45" t="s">
        <v>455</v>
      </c>
      <c r="F28" s="73">
        <v>579</v>
      </c>
      <c r="G28" s="208">
        <v>949</v>
      </c>
      <c r="H28" s="209">
        <v>805.4</v>
      </c>
      <c r="I28" s="209">
        <v>7434</v>
      </c>
      <c r="J28" s="500"/>
      <c r="K28" s="505"/>
      <c r="L28" s="560"/>
    </row>
    <row r="29" spans="2:12" s="190" customFormat="1" ht="30" customHeight="1">
      <c r="B29" s="622"/>
      <c r="C29" s="520" t="s">
        <v>467</v>
      </c>
      <c r="D29" s="108" t="s">
        <v>465</v>
      </c>
      <c r="E29" s="41" t="s">
        <v>455</v>
      </c>
      <c r="F29" s="305">
        <v>715</v>
      </c>
      <c r="G29" s="304">
        <v>495</v>
      </c>
      <c r="H29" s="304">
        <v>369</v>
      </c>
      <c r="I29" s="304">
        <v>1854</v>
      </c>
      <c r="J29" s="500"/>
      <c r="K29" s="505"/>
      <c r="L29" s="560"/>
    </row>
    <row r="30" spans="2:12" s="190" customFormat="1" ht="30" customHeight="1" thickBot="1">
      <c r="B30" s="622"/>
      <c r="C30" s="612"/>
      <c r="D30" s="114" t="s">
        <v>466</v>
      </c>
      <c r="E30" s="59" t="s">
        <v>455</v>
      </c>
      <c r="F30" s="153">
        <v>326</v>
      </c>
      <c r="G30" s="153">
        <v>121</v>
      </c>
      <c r="H30" s="153">
        <v>170</v>
      </c>
      <c r="I30" s="153">
        <v>491</v>
      </c>
      <c r="J30" s="454"/>
      <c r="K30" s="564"/>
      <c r="L30" s="657"/>
    </row>
    <row r="31" spans="2:12" s="190" customFormat="1" ht="30" customHeight="1">
      <c r="B31" s="673" t="s">
        <v>470</v>
      </c>
      <c r="C31" s="643" t="s">
        <v>471</v>
      </c>
      <c r="D31" s="358" t="s">
        <v>472</v>
      </c>
      <c r="E31" s="359" t="s">
        <v>437</v>
      </c>
      <c r="F31" s="210">
        <v>540.6</v>
      </c>
      <c r="G31" s="210">
        <v>569.20000000000005</v>
      </c>
      <c r="H31" s="211">
        <v>659.2</v>
      </c>
      <c r="I31" s="211">
        <v>856</v>
      </c>
      <c r="J31" s="212" t="s">
        <v>33</v>
      </c>
      <c r="K31" s="212"/>
      <c r="L31" s="213"/>
    </row>
    <row r="32" spans="2:12" s="190" customFormat="1" ht="30" customHeight="1">
      <c r="B32" s="674"/>
      <c r="C32" s="644"/>
      <c r="D32" s="308" t="s">
        <v>473</v>
      </c>
      <c r="E32" s="360" t="s">
        <v>1</v>
      </c>
      <c r="F32" s="214">
        <v>99.77</v>
      </c>
      <c r="G32" s="214">
        <v>99.88</v>
      </c>
      <c r="H32" s="214">
        <v>99.931117339368996</v>
      </c>
      <c r="I32" s="214">
        <v>99.94</v>
      </c>
      <c r="J32" s="453" t="s">
        <v>93</v>
      </c>
      <c r="K32" s="453"/>
      <c r="L32" s="683"/>
    </row>
    <row r="33" spans="2:12" s="190" customFormat="1" ht="30" customHeight="1">
      <c r="B33" s="674"/>
      <c r="C33" s="644"/>
      <c r="D33" s="364" t="s">
        <v>474</v>
      </c>
      <c r="E33" s="361" t="s">
        <v>1</v>
      </c>
      <c r="F33" s="215">
        <v>100</v>
      </c>
      <c r="G33" s="215">
        <v>100</v>
      </c>
      <c r="H33" s="215">
        <v>100</v>
      </c>
      <c r="I33" s="215">
        <v>100</v>
      </c>
      <c r="J33" s="501"/>
      <c r="K33" s="501"/>
      <c r="L33" s="684"/>
    </row>
    <row r="34" spans="2:12" s="190" customFormat="1" ht="30" customHeight="1">
      <c r="B34" s="674"/>
      <c r="C34" s="644"/>
      <c r="D34" s="362" t="s">
        <v>475</v>
      </c>
      <c r="E34" s="194" t="s">
        <v>1</v>
      </c>
      <c r="F34" s="216">
        <v>6.9999999999999993E-2</v>
      </c>
      <c r="G34" s="216">
        <v>0.09</v>
      </c>
      <c r="H34" s="216">
        <v>0.05</v>
      </c>
      <c r="I34" s="216">
        <v>0.03</v>
      </c>
      <c r="J34" s="290" t="s">
        <v>95</v>
      </c>
      <c r="K34" s="290"/>
      <c r="L34" s="298"/>
    </row>
    <row r="35" spans="2:12" s="190" customFormat="1" ht="30" customHeight="1">
      <c r="B35" s="674"/>
      <c r="C35" s="644"/>
      <c r="D35" s="363" t="s">
        <v>476</v>
      </c>
      <c r="E35" s="353" t="s">
        <v>1</v>
      </c>
      <c r="F35" s="217">
        <v>1.05</v>
      </c>
      <c r="G35" s="217">
        <v>1.05</v>
      </c>
      <c r="H35" s="217">
        <v>0.76</v>
      </c>
      <c r="I35" s="217">
        <v>0.86</v>
      </c>
      <c r="J35" s="290" t="s">
        <v>96</v>
      </c>
      <c r="K35" s="290"/>
      <c r="L35" s="298"/>
    </row>
    <row r="36" spans="2:12" s="190" customFormat="1" ht="30" customHeight="1" thickBot="1">
      <c r="B36" s="675"/>
      <c r="C36" s="645"/>
      <c r="D36" s="363" t="s">
        <v>477</v>
      </c>
      <c r="E36" s="353" t="s">
        <v>1</v>
      </c>
      <c r="F36" s="218">
        <v>0.19</v>
      </c>
      <c r="G36" s="218">
        <v>0.11</v>
      </c>
      <c r="H36" s="218">
        <v>0.06</v>
      </c>
      <c r="I36" s="218">
        <v>0.22</v>
      </c>
      <c r="J36" s="290"/>
      <c r="K36" s="290"/>
      <c r="L36" s="298"/>
    </row>
    <row r="37" spans="2:12" s="190" customFormat="1" ht="30" customHeight="1">
      <c r="B37" s="621" t="s">
        <v>478</v>
      </c>
      <c r="C37" s="499" t="s">
        <v>479</v>
      </c>
      <c r="D37" s="282" t="s">
        <v>480</v>
      </c>
      <c r="E37" s="56" t="s">
        <v>1</v>
      </c>
      <c r="F37" s="219">
        <v>31.45</v>
      </c>
      <c r="G37" s="219">
        <v>37.29</v>
      </c>
      <c r="H37" s="219">
        <v>42.46</v>
      </c>
      <c r="I37" s="219">
        <v>49.48</v>
      </c>
      <c r="J37" s="475" t="s">
        <v>65</v>
      </c>
      <c r="K37" s="475"/>
      <c r="L37" s="658"/>
    </row>
    <row r="38" spans="2:12" s="190" customFormat="1" ht="30" customHeight="1">
      <c r="B38" s="622"/>
      <c r="C38" s="500"/>
      <c r="D38" s="283" t="s">
        <v>481</v>
      </c>
      <c r="E38" s="43" t="s">
        <v>1</v>
      </c>
      <c r="F38" s="217">
        <v>67.489999999999995</v>
      </c>
      <c r="G38" s="217">
        <v>61.55</v>
      </c>
      <c r="H38" s="217">
        <v>56.23</v>
      </c>
      <c r="I38" s="217">
        <v>49.07</v>
      </c>
      <c r="J38" s="476"/>
      <c r="K38" s="476"/>
      <c r="L38" s="659"/>
    </row>
    <row r="39" spans="2:12" s="190" customFormat="1" ht="30" customHeight="1">
      <c r="B39" s="622"/>
      <c r="C39" s="501"/>
      <c r="D39" s="284" t="s">
        <v>482</v>
      </c>
      <c r="E39" s="45" t="s">
        <v>1</v>
      </c>
      <c r="F39" s="215">
        <v>1.06</v>
      </c>
      <c r="G39" s="215">
        <v>1.1599999999999999</v>
      </c>
      <c r="H39" s="215">
        <v>1.31</v>
      </c>
      <c r="I39" s="215">
        <v>1.45</v>
      </c>
      <c r="J39" s="502"/>
      <c r="K39" s="502"/>
      <c r="L39" s="660"/>
    </row>
    <row r="40" spans="2:12" s="190" customFormat="1" ht="40" customHeight="1" thickBot="1">
      <c r="B40" s="623"/>
      <c r="C40" s="280" t="s">
        <v>483</v>
      </c>
      <c r="D40" s="280" t="s">
        <v>484</v>
      </c>
      <c r="E40" s="115" t="s">
        <v>1</v>
      </c>
      <c r="F40" s="220">
        <v>241.66</v>
      </c>
      <c r="G40" s="220">
        <v>238.23</v>
      </c>
      <c r="H40" s="220">
        <v>197.88</v>
      </c>
      <c r="I40" s="220">
        <v>180.66</v>
      </c>
      <c r="J40" s="297" t="s">
        <v>56</v>
      </c>
      <c r="K40" s="368" t="s">
        <v>485</v>
      </c>
      <c r="L40" s="312"/>
    </row>
    <row r="41" spans="2:12" s="190" customFormat="1" ht="30" customHeight="1">
      <c r="B41" s="636" t="s">
        <v>486</v>
      </c>
      <c r="C41" s="521" t="s">
        <v>487</v>
      </c>
      <c r="D41" s="365" t="s">
        <v>488</v>
      </c>
      <c r="E41" s="357" t="s">
        <v>229</v>
      </c>
      <c r="F41" s="71">
        <v>5166</v>
      </c>
      <c r="G41" s="71">
        <v>7543</v>
      </c>
      <c r="H41" s="71">
        <v>7172</v>
      </c>
      <c r="I41" s="71">
        <v>9492</v>
      </c>
      <c r="J41" s="475" t="s">
        <v>86</v>
      </c>
      <c r="K41" s="344" t="s">
        <v>492</v>
      </c>
      <c r="L41" s="658"/>
    </row>
    <row r="42" spans="2:12" s="190" customFormat="1" ht="30" customHeight="1">
      <c r="B42" s="637"/>
      <c r="C42" s="518"/>
      <c r="D42" s="309" t="s">
        <v>489</v>
      </c>
      <c r="E42" s="353" t="s">
        <v>229</v>
      </c>
      <c r="F42" s="72">
        <v>1589</v>
      </c>
      <c r="G42" s="72">
        <v>1972</v>
      </c>
      <c r="H42" s="72">
        <v>1696</v>
      </c>
      <c r="I42" s="72">
        <v>1597</v>
      </c>
      <c r="J42" s="476"/>
      <c r="K42" s="345" t="s">
        <v>493</v>
      </c>
      <c r="L42" s="659"/>
    </row>
    <row r="43" spans="2:12" s="190" customFormat="1" ht="30" customHeight="1">
      <c r="B43" s="637"/>
      <c r="C43" s="518"/>
      <c r="D43" s="310" t="s">
        <v>490</v>
      </c>
      <c r="E43" s="361" t="s">
        <v>229</v>
      </c>
      <c r="F43" s="73">
        <v>2421</v>
      </c>
      <c r="G43" s="73">
        <v>2291</v>
      </c>
      <c r="H43" s="73">
        <v>1772</v>
      </c>
      <c r="I43" s="73">
        <v>1661</v>
      </c>
      <c r="J43" s="502"/>
      <c r="K43" s="369" t="s">
        <v>494</v>
      </c>
      <c r="L43" s="660"/>
    </row>
    <row r="44" spans="2:12" s="190" customFormat="1" ht="40" customHeight="1" thickBot="1">
      <c r="B44" s="637"/>
      <c r="C44" s="635"/>
      <c r="D44" s="311" t="s">
        <v>491</v>
      </c>
      <c r="E44" s="366" t="s">
        <v>437</v>
      </c>
      <c r="F44" s="221">
        <v>18.7</v>
      </c>
      <c r="G44" s="221">
        <v>21.7</v>
      </c>
      <c r="H44" s="221">
        <v>22.5</v>
      </c>
      <c r="I44" s="221">
        <v>25.1</v>
      </c>
      <c r="J44" s="297" t="s">
        <v>21</v>
      </c>
      <c r="K44" s="368" t="s">
        <v>496</v>
      </c>
      <c r="L44" s="312"/>
    </row>
    <row r="45" spans="2:12" s="190" customFormat="1" ht="30" customHeight="1">
      <c r="B45" s="637"/>
      <c r="C45" s="521" t="s">
        <v>495</v>
      </c>
      <c r="D45" s="367" t="s">
        <v>240</v>
      </c>
      <c r="E45" s="56" t="s">
        <v>1</v>
      </c>
      <c r="F45" s="67">
        <v>2.67</v>
      </c>
      <c r="G45" s="66">
        <v>0.74</v>
      </c>
      <c r="H45" s="66">
        <v>0.8</v>
      </c>
      <c r="I45" s="66">
        <v>0.9</v>
      </c>
      <c r="J45" s="475" t="s">
        <v>21</v>
      </c>
      <c r="K45" s="545" t="s">
        <v>497</v>
      </c>
      <c r="L45" s="658"/>
    </row>
    <row r="46" spans="2:12" s="190" customFormat="1" ht="30" customHeight="1">
      <c r="B46" s="637"/>
      <c r="C46" s="518"/>
      <c r="D46" s="363" t="s">
        <v>241</v>
      </c>
      <c r="E46" s="43" t="s">
        <v>1</v>
      </c>
      <c r="F46" s="69">
        <v>2.41</v>
      </c>
      <c r="G46" s="68">
        <v>2.21</v>
      </c>
      <c r="H46" s="68">
        <v>2.2000000000000002</v>
      </c>
      <c r="I46" s="68">
        <v>2.2000000000000002</v>
      </c>
      <c r="J46" s="476"/>
      <c r="K46" s="505"/>
      <c r="L46" s="659"/>
    </row>
    <row r="47" spans="2:12" s="190" customFormat="1" ht="30" customHeight="1">
      <c r="B47" s="637"/>
      <c r="C47" s="518"/>
      <c r="D47" s="363" t="s">
        <v>242</v>
      </c>
      <c r="E47" s="43" t="s">
        <v>1</v>
      </c>
      <c r="F47" s="69">
        <v>2.3800000000000003</v>
      </c>
      <c r="G47" s="68">
        <v>1.76</v>
      </c>
      <c r="H47" s="68">
        <v>1.6</v>
      </c>
      <c r="I47" s="68">
        <v>1.4</v>
      </c>
      <c r="J47" s="476"/>
      <c r="K47" s="505"/>
      <c r="L47" s="659"/>
    </row>
    <row r="48" spans="2:12" s="190" customFormat="1" ht="30" customHeight="1">
      <c r="B48" s="637"/>
      <c r="C48" s="518"/>
      <c r="D48" s="363" t="s">
        <v>243</v>
      </c>
      <c r="E48" s="43" t="s">
        <v>1</v>
      </c>
      <c r="F48" s="69">
        <v>88.52</v>
      </c>
      <c r="G48" s="68">
        <v>91.01</v>
      </c>
      <c r="H48" s="68">
        <v>90.2</v>
      </c>
      <c r="I48" s="68">
        <v>91.2</v>
      </c>
      <c r="J48" s="476"/>
      <c r="K48" s="505"/>
      <c r="L48" s="659"/>
    </row>
    <row r="49" spans="2:12" s="190" customFormat="1" ht="30" customHeight="1" thickBot="1">
      <c r="B49" s="637"/>
      <c r="C49" s="635"/>
      <c r="D49" s="364" t="s">
        <v>244</v>
      </c>
      <c r="E49" s="59" t="s">
        <v>1</v>
      </c>
      <c r="F49" s="222">
        <v>4.0199999999999996</v>
      </c>
      <c r="G49" s="70">
        <v>4.21</v>
      </c>
      <c r="H49" s="70">
        <v>4.2</v>
      </c>
      <c r="I49" s="70">
        <v>3.4</v>
      </c>
      <c r="J49" s="452"/>
      <c r="K49" s="564"/>
      <c r="L49" s="677"/>
    </row>
    <row r="50" spans="2:12" s="190" customFormat="1" ht="30" customHeight="1">
      <c r="B50" s="637"/>
      <c r="C50" s="608" t="s">
        <v>502</v>
      </c>
      <c r="D50" s="365" t="s">
        <v>503</v>
      </c>
      <c r="E50" s="357" t="s">
        <v>229</v>
      </c>
      <c r="F50" s="71">
        <v>929</v>
      </c>
      <c r="G50" s="71">
        <v>1066</v>
      </c>
      <c r="H50" s="71">
        <v>1696</v>
      </c>
      <c r="I50" s="71">
        <v>1597</v>
      </c>
      <c r="J50" s="475" t="s">
        <v>20</v>
      </c>
      <c r="K50" s="545" t="s">
        <v>498</v>
      </c>
      <c r="L50" s="658"/>
    </row>
    <row r="51" spans="2:12" s="190" customFormat="1" ht="30" customHeight="1">
      <c r="B51" s="637"/>
      <c r="C51" s="542"/>
      <c r="D51" s="363" t="s">
        <v>504</v>
      </c>
      <c r="E51" s="353" t="s">
        <v>229</v>
      </c>
      <c r="F51" s="72">
        <v>929</v>
      </c>
      <c r="G51" s="72">
        <v>1066</v>
      </c>
      <c r="H51" s="72">
        <v>1696</v>
      </c>
      <c r="I51" s="72">
        <v>1597</v>
      </c>
      <c r="J51" s="476"/>
      <c r="K51" s="505"/>
      <c r="L51" s="659"/>
    </row>
    <row r="52" spans="2:12" s="190" customFormat="1" ht="30" customHeight="1" thickBot="1">
      <c r="B52" s="637"/>
      <c r="C52" s="609"/>
      <c r="D52" s="371" t="s">
        <v>505</v>
      </c>
      <c r="E52" s="355" t="s">
        <v>1</v>
      </c>
      <c r="F52" s="70">
        <v>100</v>
      </c>
      <c r="G52" s="70">
        <v>100</v>
      </c>
      <c r="H52" s="70">
        <v>100</v>
      </c>
      <c r="I52" s="70">
        <v>100</v>
      </c>
      <c r="J52" s="452"/>
      <c r="K52" s="564"/>
      <c r="L52" s="677"/>
    </row>
    <row r="53" spans="2:12" s="190" customFormat="1" ht="38.5" customHeight="1">
      <c r="B53" s="637"/>
      <c r="C53" s="476" t="s">
        <v>506</v>
      </c>
      <c r="D53" s="282" t="s">
        <v>507</v>
      </c>
      <c r="E53" s="357" t="s">
        <v>229</v>
      </c>
      <c r="F53" s="71">
        <v>0</v>
      </c>
      <c r="G53" s="71">
        <v>0</v>
      </c>
      <c r="H53" s="71">
        <v>0</v>
      </c>
      <c r="I53" s="71">
        <v>0</v>
      </c>
      <c r="J53" s="294" t="s">
        <v>23</v>
      </c>
      <c r="K53" s="344" t="s">
        <v>499</v>
      </c>
      <c r="L53" s="299"/>
    </row>
    <row r="54" spans="2:12" s="190" customFormat="1" ht="42" customHeight="1" thickBot="1">
      <c r="B54" s="637"/>
      <c r="C54" s="616"/>
      <c r="D54" s="306" t="s">
        <v>508</v>
      </c>
      <c r="E54" s="361" t="s">
        <v>229</v>
      </c>
      <c r="F54" s="223">
        <v>14</v>
      </c>
      <c r="G54" s="223">
        <v>15</v>
      </c>
      <c r="H54" s="224">
        <v>12</v>
      </c>
      <c r="I54" s="224">
        <v>9</v>
      </c>
      <c r="J54" s="303" t="s">
        <v>22</v>
      </c>
      <c r="K54" s="370" t="s">
        <v>500</v>
      </c>
      <c r="L54" s="313"/>
    </row>
    <row r="55" spans="2:12" s="190" customFormat="1" ht="30" customHeight="1">
      <c r="B55" s="637"/>
      <c r="C55" s="639" t="s">
        <v>509</v>
      </c>
      <c r="D55" s="372" t="s">
        <v>510</v>
      </c>
      <c r="E55" s="373" t="s">
        <v>229</v>
      </c>
      <c r="F55" s="101">
        <v>80</v>
      </c>
      <c r="G55" s="101">
        <v>85</v>
      </c>
      <c r="H55" s="225">
        <v>90</v>
      </c>
      <c r="I55" s="225">
        <v>78</v>
      </c>
      <c r="J55" s="321" t="s">
        <v>51</v>
      </c>
      <c r="K55" s="681" t="s">
        <v>501</v>
      </c>
      <c r="L55" s="676"/>
    </row>
    <row r="56" spans="2:12" s="190" customFormat="1" ht="30" customHeight="1">
      <c r="B56" s="637"/>
      <c r="C56" s="518"/>
      <c r="D56" s="309" t="s">
        <v>511</v>
      </c>
      <c r="E56" s="353" t="s">
        <v>229</v>
      </c>
      <c r="F56" s="72">
        <v>80</v>
      </c>
      <c r="G56" s="72">
        <v>85</v>
      </c>
      <c r="H56" s="226">
        <v>90</v>
      </c>
      <c r="I56" s="226">
        <v>78</v>
      </c>
      <c r="J56" s="295" t="s">
        <v>52</v>
      </c>
      <c r="K56" s="494"/>
      <c r="L56" s="659"/>
    </row>
    <row r="57" spans="2:12" s="190" customFormat="1" ht="30" customHeight="1">
      <c r="B57" s="637"/>
      <c r="C57" s="518"/>
      <c r="D57" s="309" t="s">
        <v>512</v>
      </c>
      <c r="E57" s="353" t="s">
        <v>229</v>
      </c>
      <c r="F57" s="72">
        <v>80</v>
      </c>
      <c r="G57" s="72">
        <v>85</v>
      </c>
      <c r="H57" s="226">
        <v>90</v>
      </c>
      <c r="I57" s="226">
        <v>78</v>
      </c>
      <c r="J57" s="295" t="s">
        <v>51</v>
      </c>
      <c r="K57" s="494"/>
      <c r="L57" s="659"/>
    </row>
    <row r="58" spans="2:12" s="190" customFormat="1" ht="30" customHeight="1" thickBot="1">
      <c r="B58" s="638"/>
      <c r="C58" s="635"/>
      <c r="D58" s="374" t="s">
        <v>513</v>
      </c>
      <c r="E58" s="375" t="s">
        <v>229</v>
      </c>
      <c r="F58" s="227">
        <v>80</v>
      </c>
      <c r="G58" s="227">
        <v>85</v>
      </c>
      <c r="H58" s="228">
        <v>90</v>
      </c>
      <c r="I58" s="228">
        <v>78</v>
      </c>
      <c r="J58" s="241" t="s">
        <v>50</v>
      </c>
      <c r="K58" s="682"/>
      <c r="L58" s="685"/>
    </row>
    <row r="59" spans="2:12" s="190" customFormat="1" ht="30" customHeight="1">
      <c r="B59" s="630" t="s">
        <v>514</v>
      </c>
      <c r="C59" s="633" t="s">
        <v>515</v>
      </c>
      <c r="D59" s="356" t="s">
        <v>516</v>
      </c>
      <c r="E59" s="357" t="s">
        <v>229</v>
      </c>
      <c r="F59" s="71">
        <v>30</v>
      </c>
      <c r="G59" s="71">
        <v>22</v>
      </c>
      <c r="H59" s="71">
        <v>23</v>
      </c>
      <c r="I59" s="71">
        <v>21</v>
      </c>
      <c r="J59" s="629" t="s">
        <v>97</v>
      </c>
      <c r="K59" s="629"/>
      <c r="L59" s="676"/>
    </row>
    <row r="60" spans="2:12" s="190" customFormat="1" ht="30" customHeight="1">
      <c r="B60" s="631"/>
      <c r="C60" s="516"/>
      <c r="D60" s="351" t="s">
        <v>517</v>
      </c>
      <c r="E60" s="353" t="s">
        <v>455</v>
      </c>
      <c r="F60" s="305">
        <v>8432</v>
      </c>
      <c r="G60" s="305">
        <v>9847</v>
      </c>
      <c r="H60" s="305">
        <v>10917</v>
      </c>
      <c r="I60" s="305">
        <v>10752</v>
      </c>
      <c r="J60" s="476"/>
      <c r="K60" s="476"/>
      <c r="L60" s="659"/>
    </row>
    <row r="61" spans="2:12" s="190" customFormat="1" ht="30" customHeight="1">
      <c r="B61" s="631"/>
      <c r="C61" s="517"/>
      <c r="D61" s="352" t="s">
        <v>518</v>
      </c>
      <c r="E61" s="353" t="s">
        <v>229</v>
      </c>
      <c r="F61" s="72">
        <v>17</v>
      </c>
      <c r="G61" s="72">
        <v>13</v>
      </c>
      <c r="H61" s="72">
        <v>13</v>
      </c>
      <c r="I61" s="72">
        <v>13</v>
      </c>
      <c r="J61" s="476"/>
      <c r="K61" s="476"/>
      <c r="L61" s="659"/>
    </row>
    <row r="62" spans="2:12" s="190" customFormat="1" ht="30" customHeight="1">
      <c r="B62" s="631"/>
      <c r="C62" s="517"/>
      <c r="D62" s="352" t="s">
        <v>519</v>
      </c>
      <c r="E62" s="353" t="s">
        <v>455</v>
      </c>
      <c r="F62" s="72">
        <v>6349</v>
      </c>
      <c r="G62" s="72">
        <v>5893</v>
      </c>
      <c r="H62" s="72">
        <f>3478+2415</f>
        <v>5893</v>
      </c>
      <c r="I62" s="72">
        <v>6138</v>
      </c>
      <c r="J62" s="476"/>
      <c r="K62" s="476"/>
      <c r="L62" s="659"/>
    </row>
    <row r="63" spans="2:12" s="190" customFormat="1" ht="30" customHeight="1">
      <c r="B63" s="631"/>
      <c r="C63" s="517"/>
      <c r="D63" s="352" t="s">
        <v>520</v>
      </c>
      <c r="E63" s="353" t="s">
        <v>229</v>
      </c>
      <c r="F63" s="72">
        <v>13</v>
      </c>
      <c r="G63" s="72">
        <v>9</v>
      </c>
      <c r="H63" s="72">
        <v>10</v>
      </c>
      <c r="I63" s="72">
        <v>8</v>
      </c>
      <c r="J63" s="476"/>
      <c r="K63" s="476"/>
      <c r="L63" s="659"/>
    </row>
    <row r="64" spans="2:12" s="190" customFormat="1" ht="30" customHeight="1">
      <c r="B64" s="631"/>
      <c r="C64" s="517"/>
      <c r="D64" s="352" t="s">
        <v>521</v>
      </c>
      <c r="E64" s="353" t="s">
        <v>455</v>
      </c>
      <c r="F64" s="72">
        <v>2082</v>
      </c>
      <c r="G64" s="72">
        <v>3953</v>
      </c>
      <c r="H64" s="72">
        <v>5023</v>
      </c>
      <c r="I64" s="72">
        <v>4614</v>
      </c>
      <c r="J64" s="476"/>
      <c r="K64" s="476"/>
      <c r="L64" s="659"/>
    </row>
    <row r="65" spans="2:12" s="190" customFormat="1" ht="30" customHeight="1" thickBot="1">
      <c r="B65" s="632"/>
      <c r="C65" s="634"/>
      <c r="D65" s="354" t="s">
        <v>522</v>
      </c>
      <c r="E65" s="355" t="s">
        <v>1</v>
      </c>
      <c r="F65" s="244">
        <f>F61/F59*100</f>
        <v>56.666666666666664</v>
      </c>
      <c r="G65" s="244">
        <f>G61/G59*100</f>
        <v>59.090909090909093</v>
      </c>
      <c r="H65" s="244">
        <f>H61/H59*100</f>
        <v>56.521739130434781</v>
      </c>
      <c r="I65" s="244">
        <f>I61/I59*100</f>
        <v>61.904761904761905</v>
      </c>
      <c r="J65" s="452"/>
      <c r="K65" s="452"/>
      <c r="L65" s="677"/>
    </row>
    <row r="66" spans="2:12" s="190" customFormat="1" ht="30" customHeight="1">
      <c r="B66" s="536" t="s">
        <v>523</v>
      </c>
      <c r="C66" s="611" t="s">
        <v>524</v>
      </c>
      <c r="D66" s="229" t="s">
        <v>525</v>
      </c>
      <c r="E66" s="56" t="s">
        <v>229</v>
      </c>
      <c r="F66" s="249">
        <v>373</v>
      </c>
      <c r="G66" s="77">
        <v>48</v>
      </c>
      <c r="H66" s="77">
        <v>75</v>
      </c>
      <c r="I66" s="77">
        <v>182</v>
      </c>
      <c r="J66" s="499" t="s">
        <v>87</v>
      </c>
      <c r="K66" s="475"/>
      <c r="L66" s="594" t="s">
        <v>569</v>
      </c>
    </row>
    <row r="67" spans="2:12" s="190" customFormat="1" ht="30" customHeight="1">
      <c r="B67" s="537"/>
      <c r="C67" s="524"/>
      <c r="D67" s="196" t="s">
        <v>526</v>
      </c>
      <c r="E67" s="43" t="s">
        <v>229</v>
      </c>
      <c r="F67" s="304"/>
      <c r="G67" s="78">
        <v>578</v>
      </c>
      <c r="H67" s="78">
        <v>706</v>
      </c>
      <c r="I67" s="78">
        <v>390</v>
      </c>
      <c r="J67" s="500"/>
      <c r="K67" s="476"/>
      <c r="L67" s="551"/>
    </row>
    <row r="68" spans="2:12" s="190" customFormat="1" ht="30" customHeight="1">
      <c r="B68" s="537"/>
      <c r="C68" s="524"/>
      <c r="D68" s="196" t="s">
        <v>527</v>
      </c>
      <c r="E68" s="43" t="s">
        <v>229</v>
      </c>
      <c r="F68" s="62" t="s">
        <v>46</v>
      </c>
      <c r="G68" s="78">
        <v>29</v>
      </c>
      <c r="H68" s="78">
        <v>9</v>
      </c>
      <c r="I68" s="78">
        <v>125</v>
      </c>
      <c r="J68" s="500"/>
      <c r="K68" s="476"/>
      <c r="L68" s="551"/>
    </row>
    <row r="69" spans="2:12" s="190" customFormat="1" ht="30" customHeight="1">
      <c r="B69" s="537"/>
      <c r="C69" s="524"/>
      <c r="D69" s="196" t="s">
        <v>533</v>
      </c>
      <c r="E69" s="43" t="s">
        <v>229</v>
      </c>
      <c r="F69" s="62" t="s">
        <v>46</v>
      </c>
      <c r="G69" s="62" t="s">
        <v>46</v>
      </c>
      <c r="H69" s="62" t="s">
        <v>46</v>
      </c>
      <c r="I69" s="78">
        <v>138</v>
      </c>
      <c r="J69" s="500"/>
      <c r="K69" s="476"/>
      <c r="L69" s="551"/>
    </row>
    <row r="70" spans="2:12" s="190" customFormat="1" ht="30" customHeight="1">
      <c r="B70" s="537"/>
      <c r="C70" s="524"/>
      <c r="D70" s="196" t="s">
        <v>528</v>
      </c>
      <c r="E70" s="43" t="s">
        <v>229</v>
      </c>
      <c r="F70" s="78">
        <v>209</v>
      </c>
      <c r="G70" s="78">
        <v>348</v>
      </c>
      <c r="H70" s="78">
        <v>713</v>
      </c>
      <c r="I70" s="78">
        <v>879</v>
      </c>
      <c r="J70" s="500"/>
      <c r="K70" s="476"/>
      <c r="L70" s="551"/>
    </row>
    <row r="71" spans="2:12" s="190" customFormat="1" ht="30" customHeight="1">
      <c r="B71" s="537"/>
      <c r="C71" s="524"/>
      <c r="D71" s="196" t="s">
        <v>529</v>
      </c>
      <c r="E71" s="43" t="s">
        <v>229</v>
      </c>
      <c r="F71" s="78">
        <v>19</v>
      </c>
      <c r="G71" s="78">
        <v>33</v>
      </c>
      <c r="H71" s="78">
        <v>71</v>
      </c>
      <c r="I71" s="78">
        <v>65</v>
      </c>
      <c r="J71" s="500"/>
      <c r="K71" s="476"/>
      <c r="L71" s="551"/>
    </row>
    <row r="72" spans="2:12" s="190" customFormat="1" ht="30" customHeight="1">
      <c r="B72" s="537"/>
      <c r="C72" s="524"/>
      <c r="D72" s="196" t="s">
        <v>530</v>
      </c>
      <c r="E72" s="43" t="s">
        <v>229</v>
      </c>
      <c r="F72" s="78">
        <v>5</v>
      </c>
      <c r="G72" s="78">
        <v>8</v>
      </c>
      <c r="H72" s="78">
        <v>14</v>
      </c>
      <c r="I72" s="78">
        <v>34</v>
      </c>
      <c r="J72" s="500"/>
      <c r="K72" s="476"/>
      <c r="L72" s="551"/>
    </row>
    <row r="73" spans="2:12" s="190" customFormat="1" ht="30" customHeight="1">
      <c r="B73" s="537"/>
      <c r="C73" s="519"/>
      <c r="D73" s="246" t="s">
        <v>531</v>
      </c>
      <c r="E73" s="43" t="s">
        <v>229</v>
      </c>
      <c r="F73" s="242">
        <v>3</v>
      </c>
      <c r="G73" s="242">
        <v>0</v>
      </c>
      <c r="H73" s="242">
        <v>0</v>
      </c>
      <c r="I73" s="242">
        <v>0</v>
      </c>
      <c r="J73" s="500"/>
      <c r="K73" s="476"/>
      <c r="L73" s="551"/>
    </row>
    <row r="74" spans="2:12" s="190" customFormat="1" ht="30" customHeight="1">
      <c r="B74" s="537"/>
      <c r="C74" s="519"/>
      <c r="D74" s="246" t="s">
        <v>534</v>
      </c>
      <c r="E74" s="43" t="s">
        <v>229</v>
      </c>
      <c r="F74" s="269" t="s">
        <v>46</v>
      </c>
      <c r="G74" s="269" t="s">
        <v>46</v>
      </c>
      <c r="H74" s="242">
        <v>0</v>
      </c>
      <c r="I74" s="242">
        <v>3</v>
      </c>
      <c r="J74" s="500"/>
      <c r="K74" s="476"/>
      <c r="L74" s="551"/>
    </row>
    <row r="75" spans="2:12" s="190" customFormat="1" ht="30" customHeight="1">
      <c r="B75" s="537"/>
      <c r="C75" s="526"/>
      <c r="D75" s="198" t="s">
        <v>532</v>
      </c>
      <c r="E75" s="43" t="s">
        <v>229</v>
      </c>
      <c r="F75" s="208">
        <v>0</v>
      </c>
      <c r="G75" s="208">
        <v>0</v>
      </c>
      <c r="H75" s="208">
        <v>0</v>
      </c>
      <c r="I75" s="208">
        <v>0</v>
      </c>
      <c r="J75" s="500"/>
      <c r="K75" s="502"/>
      <c r="L75" s="552"/>
    </row>
    <row r="76" spans="2:12" s="190" customFormat="1" ht="30" customHeight="1">
      <c r="B76" s="537"/>
      <c r="C76" s="525" t="s">
        <v>535</v>
      </c>
      <c r="D76" s="204" t="s">
        <v>536</v>
      </c>
      <c r="E76" s="205" t="s">
        <v>229</v>
      </c>
      <c r="F76" s="247">
        <v>0</v>
      </c>
      <c r="G76" s="206" t="s">
        <v>98</v>
      </c>
      <c r="H76" s="206" t="s">
        <v>98</v>
      </c>
      <c r="I76" s="247">
        <v>191</v>
      </c>
      <c r="J76" s="500"/>
      <c r="K76" s="451"/>
      <c r="L76" s="550" t="s">
        <v>703</v>
      </c>
    </row>
    <row r="77" spans="2:12" s="190" customFormat="1" ht="30" customHeight="1">
      <c r="B77" s="537"/>
      <c r="C77" s="524"/>
      <c r="D77" s="196" t="s">
        <v>537</v>
      </c>
      <c r="E77" s="43" t="s">
        <v>229</v>
      </c>
      <c r="F77" s="78">
        <v>264</v>
      </c>
      <c r="G77" s="78">
        <v>477</v>
      </c>
      <c r="H77" s="78">
        <v>791</v>
      </c>
      <c r="I77" s="78">
        <v>820</v>
      </c>
      <c r="J77" s="500"/>
      <c r="K77" s="476"/>
      <c r="L77" s="551"/>
    </row>
    <row r="78" spans="2:12" s="190" customFormat="1" ht="30" customHeight="1">
      <c r="B78" s="537"/>
      <c r="C78" s="524"/>
      <c r="D78" s="196" t="s">
        <v>538</v>
      </c>
      <c r="E78" s="43" t="s">
        <v>229</v>
      </c>
      <c r="F78" s="78">
        <v>230</v>
      </c>
      <c r="G78" s="78">
        <v>318</v>
      </c>
      <c r="H78" s="78">
        <v>499</v>
      </c>
      <c r="I78" s="78">
        <v>508</v>
      </c>
      <c r="J78" s="500"/>
      <c r="K78" s="476"/>
      <c r="L78" s="551"/>
    </row>
    <row r="79" spans="2:12" s="190" customFormat="1" ht="30" customHeight="1">
      <c r="B79" s="537"/>
      <c r="C79" s="526"/>
      <c r="D79" s="198" t="s">
        <v>539</v>
      </c>
      <c r="E79" s="45" t="s">
        <v>229</v>
      </c>
      <c r="F79" s="208">
        <v>115</v>
      </c>
      <c r="G79" s="208">
        <v>249</v>
      </c>
      <c r="H79" s="208">
        <v>298</v>
      </c>
      <c r="I79" s="208">
        <v>297</v>
      </c>
      <c r="J79" s="500"/>
      <c r="K79" s="502"/>
      <c r="L79" s="552"/>
    </row>
    <row r="80" spans="2:12" s="190" customFormat="1" ht="56" customHeight="1">
      <c r="B80" s="537"/>
      <c r="C80" s="453" t="s">
        <v>540</v>
      </c>
      <c r="D80" s="204" t="s">
        <v>541</v>
      </c>
      <c r="E80" s="205" t="s">
        <v>3</v>
      </c>
      <c r="F80" s="617">
        <v>76</v>
      </c>
      <c r="G80" s="617">
        <v>64</v>
      </c>
      <c r="H80" s="619">
        <v>29</v>
      </c>
      <c r="I80" s="247">
        <v>37</v>
      </c>
      <c r="J80" s="500"/>
      <c r="K80" s="451"/>
      <c r="L80" s="550" t="s">
        <v>568</v>
      </c>
    </row>
    <row r="81" spans="2:12" s="190" customFormat="1" ht="56" customHeight="1">
      <c r="B81" s="537"/>
      <c r="C81" s="500"/>
      <c r="D81" s="193" t="s">
        <v>542</v>
      </c>
      <c r="E81" s="41" t="s">
        <v>3</v>
      </c>
      <c r="F81" s="618"/>
      <c r="G81" s="618"/>
      <c r="H81" s="620"/>
      <c r="I81" s="304">
        <v>46</v>
      </c>
      <c r="J81" s="500"/>
      <c r="K81" s="476"/>
      <c r="L81" s="551"/>
    </row>
    <row r="82" spans="2:12" s="190" customFormat="1" ht="56" customHeight="1">
      <c r="B82" s="537"/>
      <c r="C82" s="500"/>
      <c r="D82" s="193" t="s">
        <v>543</v>
      </c>
      <c r="E82" s="41" t="s">
        <v>3</v>
      </c>
      <c r="F82" s="269" t="s">
        <v>46</v>
      </c>
      <c r="G82" s="269" t="s">
        <v>46</v>
      </c>
      <c r="H82" s="269" t="s">
        <v>46</v>
      </c>
      <c r="I82" s="304">
        <v>9</v>
      </c>
      <c r="J82" s="500"/>
      <c r="K82" s="476"/>
      <c r="L82" s="551"/>
    </row>
    <row r="83" spans="2:12" s="190" customFormat="1" ht="56" customHeight="1">
      <c r="B83" s="537"/>
      <c r="C83" s="500"/>
      <c r="D83" s="196" t="s">
        <v>544</v>
      </c>
      <c r="E83" s="43" t="s">
        <v>3</v>
      </c>
      <c r="F83" s="78">
        <v>211</v>
      </c>
      <c r="G83" s="78">
        <v>180</v>
      </c>
      <c r="H83" s="78">
        <v>225</v>
      </c>
      <c r="I83" s="78">
        <v>334</v>
      </c>
      <c r="J83" s="500"/>
      <c r="K83" s="476"/>
      <c r="L83" s="551"/>
    </row>
    <row r="84" spans="2:12" s="190" customFormat="1" ht="56" customHeight="1" thickBot="1">
      <c r="B84" s="537"/>
      <c r="C84" s="454"/>
      <c r="D84" s="200" t="s">
        <v>545</v>
      </c>
      <c r="E84" s="59" t="s">
        <v>3</v>
      </c>
      <c r="F84" s="248">
        <v>89</v>
      </c>
      <c r="G84" s="248">
        <v>52</v>
      </c>
      <c r="H84" s="248">
        <v>82</v>
      </c>
      <c r="I84" s="248">
        <v>100</v>
      </c>
      <c r="J84" s="624"/>
      <c r="K84" s="616"/>
      <c r="L84" s="661"/>
    </row>
    <row r="85" spans="2:12" s="190" customFormat="1" ht="30" customHeight="1">
      <c r="B85" s="537"/>
      <c r="C85" s="499" t="s">
        <v>546</v>
      </c>
      <c r="D85" s="90" t="s">
        <v>547</v>
      </c>
      <c r="E85" s="245" t="s">
        <v>229</v>
      </c>
      <c r="F85" s="304">
        <v>3</v>
      </c>
      <c r="G85" s="304">
        <v>8</v>
      </c>
      <c r="H85" s="304">
        <v>8</v>
      </c>
      <c r="I85" s="304">
        <v>12</v>
      </c>
      <c r="J85" s="625" t="s">
        <v>88</v>
      </c>
      <c r="K85" s="662" t="s">
        <v>567</v>
      </c>
      <c r="L85" s="676"/>
    </row>
    <row r="86" spans="2:12" s="190" customFormat="1" ht="30" customHeight="1">
      <c r="B86" s="537"/>
      <c r="C86" s="500"/>
      <c r="D86" s="61" t="s">
        <v>548</v>
      </c>
      <c r="E86" s="261" t="s">
        <v>229</v>
      </c>
      <c r="F86" s="78">
        <v>5</v>
      </c>
      <c r="G86" s="78">
        <v>10</v>
      </c>
      <c r="H86" s="78">
        <v>2</v>
      </c>
      <c r="I86" s="78">
        <v>4</v>
      </c>
      <c r="J86" s="626"/>
      <c r="K86" s="663"/>
      <c r="L86" s="659"/>
    </row>
    <row r="87" spans="2:12" s="190" customFormat="1" ht="30" customHeight="1">
      <c r="B87" s="537"/>
      <c r="C87" s="500"/>
      <c r="D87" s="61" t="s">
        <v>549</v>
      </c>
      <c r="E87" s="261" t="s">
        <v>229</v>
      </c>
      <c r="F87" s="78">
        <v>0</v>
      </c>
      <c r="G87" s="78">
        <v>1</v>
      </c>
      <c r="H87" s="78">
        <v>1</v>
      </c>
      <c r="I87" s="78">
        <v>3</v>
      </c>
      <c r="J87" s="626"/>
      <c r="K87" s="663"/>
      <c r="L87" s="659"/>
    </row>
    <row r="88" spans="2:12" s="190" customFormat="1" ht="30" customHeight="1">
      <c r="B88" s="537"/>
      <c r="C88" s="500"/>
      <c r="D88" s="61" t="s">
        <v>550</v>
      </c>
      <c r="E88" s="261" t="s">
        <v>229</v>
      </c>
      <c r="F88" s="78">
        <v>0</v>
      </c>
      <c r="G88" s="78">
        <v>0</v>
      </c>
      <c r="H88" s="78">
        <v>0</v>
      </c>
      <c r="I88" s="78">
        <v>0</v>
      </c>
      <c r="J88" s="626"/>
      <c r="K88" s="663"/>
      <c r="L88" s="659"/>
    </row>
    <row r="89" spans="2:12" s="190" customFormat="1" ht="30" customHeight="1">
      <c r="B89" s="537"/>
      <c r="C89" s="500"/>
      <c r="D89" s="61" t="s">
        <v>551</v>
      </c>
      <c r="E89" s="261" t="s">
        <v>229</v>
      </c>
      <c r="F89" s="78">
        <v>0</v>
      </c>
      <c r="G89" s="78">
        <v>5</v>
      </c>
      <c r="H89" s="78">
        <v>0</v>
      </c>
      <c r="I89" s="78">
        <v>1</v>
      </c>
      <c r="J89" s="626"/>
      <c r="K89" s="663"/>
      <c r="L89" s="659"/>
    </row>
    <row r="90" spans="2:12" s="190" customFormat="1" ht="30" customHeight="1">
      <c r="B90" s="537"/>
      <c r="C90" s="501"/>
      <c r="D90" s="63" t="s">
        <v>531</v>
      </c>
      <c r="E90" s="141" t="s">
        <v>229</v>
      </c>
      <c r="F90" s="208">
        <v>5</v>
      </c>
      <c r="G90" s="208">
        <v>8</v>
      </c>
      <c r="H90" s="208">
        <v>6</v>
      </c>
      <c r="I90" s="208">
        <v>14</v>
      </c>
      <c r="J90" s="626"/>
      <c r="K90" s="663"/>
      <c r="L90" s="659"/>
    </row>
    <row r="91" spans="2:12" s="190" customFormat="1" ht="30" customHeight="1">
      <c r="B91" s="537"/>
      <c r="C91" s="500" t="s">
        <v>552</v>
      </c>
      <c r="D91" s="90" t="s">
        <v>539</v>
      </c>
      <c r="E91" s="245" t="s">
        <v>229</v>
      </c>
      <c r="F91" s="304">
        <v>1</v>
      </c>
      <c r="G91" s="304">
        <v>8</v>
      </c>
      <c r="H91" s="304">
        <v>3</v>
      </c>
      <c r="I91" s="304">
        <v>6</v>
      </c>
      <c r="J91" s="626"/>
      <c r="K91" s="663"/>
      <c r="L91" s="659"/>
    </row>
    <row r="92" spans="2:12" s="190" customFormat="1" ht="30" customHeight="1">
      <c r="B92" s="537"/>
      <c r="C92" s="500"/>
      <c r="D92" s="61" t="s">
        <v>553</v>
      </c>
      <c r="E92" s="261" t="s">
        <v>229</v>
      </c>
      <c r="F92" s="78">
        <v>4</v>
      </c>
      <c r="G92" s="78">
        <v>3</v>
      </c>
      <c r="H92" s="78">
        <v>3</v>
      </c>
      <c r="I92" s="78">
        <v>11</v>
      </c>
      <c r="J92" s="626"/>
      <c r="K92" s="663"/>
      <c r="L92" s="659"/>
    </row>
    <row r="93" spans="2:12" s="190" customFormat="1" ht="30" customHeight="1">
      <c r="B93" s="537"/>
      <c r="C93" s="500"/>
      <c r="D93" s="61" t="s">
        <v>554</v>
      </c>
      <c r="E93" s="261" t="s">
        <v>229</v>
      </c>
      <c r="F93" s="78">
        <v>7</v>
      </c>
      <c r="G93" s="78">
        <v>14</v>
      </c>
      <c r="H93" s="78">
        <v>9</v>
      </c>
      <c r="I93" s="78">
        <v>14</v>
      </c>
      <c r="J93" s="626"/>
      <c r="K93" s="663"/>
      <c r="L93" s="659"/>
    </row>
    <row r="94" spans="2:12" s="190" customFormat="1" ht="30" customHeight="1">
      <c r="B94" s="537"/>
      <c r="C94" s="500"/>
      <c r="D94" s="61" t="s">
        <v>555</v>
      </c>
      <c r="E94" s="261" t="s">
        <v>229</v>
      </c>
      <c r="F94" s="78">
        <v>1</v>
      </c>
      <c r="G94" s="78">
        <v>7</v>
      </c>
      <c r="H94" s="78">
        <v>1</v>
      </c>
      <c r="I94" s="78">
        <v>0</v>
      </c>
      <c r="J94" s="626"/>
      <c r="K94" s="663"/>
      <c r="L94" s="659"/>
    </row>
    <row r="95" spans="2:12" s="190" customFormat="1" ht="30" customHeight="1">
      <c r="B95" s="537"/>
      <c r="C95" s="501"/>
      <c r="D95" s="63" t="s">
        <v>556</v>
      </c>
      <c r="E95" s="141" t="s">
        <v>229</v>
      </c>
      <c r="F95" s="208">
        <v>0</v>
      </c>
      <c r="G95" s="208">
        <v>0</v>
      </c>
      <c r="H95" s="208">
        <v>1</v>
      </c>
      <c r="I95" s="208">
        <v>3</v>
      </c>
      <c r="J95" s="626"/>
      <c r="K95" s="663"/>
      <c r="L95" s="659"/>
    </row>
    <row r="96" spans="2:12" s="190" customFormat="1" ht="30" customHeight="1">
      <c r="B96" s="537"/>
      <c r="C96" s="453" t="s">
        <v>557</v>
      </c>
      <c r="D96" s="108" t="s">
        <v>558</v>
      </c>
      <c r="E96" s="135" t="s">
        <v>229</v>
      </c>
      <c r="F96" s="247">
        <v>2</v>
      </c>
      <c r="G96" s="247">
        <v>2</v>
      </c>
      <c r="H96" s="247">
        <v>1</v>
      </c>
      <c r="I96" s="247">
        <v>1</v>
      </c>
      <c r="J96" s="626"/>
      <c r="K96" s="663"/>
      <c r="L96" s="659"/>
    </row>
    <row r="97" spans="2:12" s="190" customFormat="1" ht="30" customHeight="1">
      <c r="B97" s="537"/>
      <c r="C97" s="500"/>
      <c r="D97" s="61" t="s">
        <v>559</v>
      </c>
      <c r="E97" s="261" t="s">
        <v>229</v>
      </c>
      <c r="F97" s="78">
        <v>4</v>
      </c>
      <c r="G97" s="78">
        <v>14</v>
      </c>
      <c r="H97" s="78">
        <v>6</v>
      </c>
      <c r="I97" s="78">
        <v>7</v>
      </c>
      <c r="J97" s="626"/>
      <c r="K97" s="663"/>
      <c r="L97" s="659"/>
    </row>
    <row r="98" spans="2:12" s="190" customFormat="1" ht="30" customHeight="1">
      <c r="B98" s="537"/>
      <c r="C98" s="500"/>
      <c r="D98" s="61" t="s">
        <v>545</v>
      </c>
      <c r="E98" s="261" t="s">
        <v>229</v>
      </c>
      <c r="F98" s="78">
        <v>1</v>
      </c>
      <c r="G98" s="78">
        <v>2</v>
      </c>
      <c r="H98" s="78">
        <v>1</v>
      </c>
      <c r="I98" s="78">
        <v>3</v>
      </c>
      <c r="J98" s="626"/>
      <c r="K98" s="663"/>
      <c r="L98" s="659"/>
    </row>
    <row r="99" spans="2:12" s="190" customFormat="1" ht="30" customHeight="1">
      <c r="B99" s="537"/>
      <c r="C99" s="500"/>
      <c r="D99" s="61" t="s">
        <v>560</v>
      </c>
      <c r="E99" s="261" t="s">
        <v>229</v>
      </c>
      <c r="F99" s="78">
        <v>1</v>
      </c>
      <c r="G99" s="78">
        <v>0</v>
      </c>
      <c r="H99" s="78">
        <v>0</v>
      </c>
      <c r="I99" s="78">
        <v>0</v>
      </c>
      <c r="J99" s="626"/>
      <c r="K99" s="663"/>
      <c r="L99" s="659"/>
    </row>
    <row r="100" spans="2:12" s="190" customFormat="1" ht="30" customHeight="1" thickBot="1">
      <c r="B100" s="538"/>
      <c r="C100" s="454"/>
      <c r="D100" s="58" t="s">
        <v>531</v>
      </c>
      <c r="E100" s="262" t="s">
        <v>229</v>
      </c>
      <c r="F100" s="248">
        <v>5</v>
      </c>
      <c r="G100" s="248">
        <v>14</v>
      </c>
      <c r="H100" s="248">
        <v>8</v>
      </c>
      <c r="I100" s="248">
        <v>0</v>
      </c>
      <c r="J100" s="627"/>
      <c r="K100" s="664"/>
      <c r="L100" s="677"/>
    </row>
    <row r="101" spans="2:12" s="190" customFormat="1" ht="30" customHeight="1">
      <c r="B101" s="640" t="s">
        <v>561</v>
      </c>
      <c r="C101" s="611" t="s">
        <v>562</v>
      </c>
      <c r="D101" s="229" t="s">
        <v>563</v>
      </c>
      <c r="E101" s="65" t="s">
        <v>411</v>
      </c>
      <c r="F101" s="305">
        <v>55169</v>
      </c>
      <c r="G101" s="305">
        <v>50978</v>
      </c>
      <c r="H101" s="305">
        <v>50239</v>
      </c>
      <c r="I101" s="305">
        <v>55517</v>
      </c>
      <c r="J101" s="520" t="s">
        <v>25</v>
      </c>
      <c r="K101" s="520"/>
      <c r="L101" s="678"/>
    </row>
    <row r="102" spans="2:12" s="190" customFormat="1" ht="30" customHeight="1">
      <c r="B102" s="641"/>
      <c r="C102" s="524"/>
      <c r="D102" s="196" t="s">
        <v>564</v>
      </c>
      <c r="E102" s="43" t="s">
        <v>565</v>
      </c>
      <c r="F102" s="72">
        <v>0</v>
      </c>
      <c r="G102" s="72">
        <v>0</v>
      </c>
      <c r="H102" s="72">
        <v>0</v>
      </c>
      <c r="I102" s="72">
        <v>0</v>
      </c>
      <c r="J102" s="524"/>
      <c r="K102" s="524"/>
      <c r="L102" s="679"/>
    </row>
    <row r="103" spans="2:12" s="190" customFormat="1" ht="30" customHeight="1" thickBot="1">
      <c r="B103" s="642"/>
      <c r="C103" s="612"/>
      <c r="D103" s="296" t="s">
        <v>566</v>
      </c>
      <c r="E103" s="59" t="s">
        <v>565</v>
      </c>
      <c r="F103" s="153">
        <v>0</v>
      </c>
      <c r="G103" s="153">
        <v>0</v>
      </c>
      <c r="H103" s="153">
        <v>0</v>
      </c>
      <c r="I103" s="153">
        <v>0</v>
      </c>
      <c r="J103" s="612"/>
      <c r="K103" s="612"/>
      <c r="L103" s="680"/>
    </row>
    <row r="104" spans="2:12" s="190" customFormat="1" ht="26.4" customHeight="1">
      <c r="B104" s="628" t="s">
        <v>570</v>
      </c>
      <c r="C104" s="628"/>
      <c r="D104" s="628"/>
      <c r="E104" s="628"/>
      <c r="F104" s="628"/>
      <c r="G104" s="628"/>
      <c r="H104" s="628"/>
      <c r="I104" s="628"/>
      <c r="J104" s="628"/>
      <c r="K104" s="191"/>
      <c r="L104" s="191"/>
    </row>
  </sheetData>
  <mergeCells count="77">
    <mergeCell ref="L85:L100"/>
    <mergeCell ref="L50:L52"/>
    <mergeCell ref="L101:L103"/>
    <mergeCell ref="K32:K33"/>
    <mergeCell ref="K45:K49"/>
    <mergeCell ref="K50:K52"/>
    <mergeCell ref="K59:K65"/>
    <mergeCell ref="K101:K103"/>
    <mergeCell ref="K55:K58"/>
    <mergeCell ref="L32:L33"/>
    <mergeCell ref="L41:L43"/>
    <mergeCell ref="L45:L49"/>
    <mergeCell ref="L55:L58"/>
    <mergeCell ref="L59:L65"/>
    <mergeCell ref="L66:L75"/>
    <mergeCell ref="L76:L79"/>
    <mergeCell ref="L37:L39"/>
    <mergeCell ref="L80:L84"/>
    <mergeCell ref="K37:K39"/>
    <mergeCell ref="K85:K100"/>
    <mergeCell ref="B8:B20"/>
    <mergeCell ref="J21:J26"/>
    <mergeCell ref="J32:J33"/>
    <mergeCell ref="C22:C25"/>
    <mergeCell ref="J27:J30"/>
    <mergeCell ref="C8:C18"/>
    <mergeCell ref="C19:C20"/>
    <mergeCell ref="B31:B36"/>
    <mergeCell ref="J8:J18"/>
    <mergeCell ref="J19:J20"/>
    <mergeCell ref="B21:B26"/>
    <mergeCell ref="B27:B30"/>
    <mergeCell ref="C29:C30"/>
    <mergeCell ref="C31:C36"/>
    <mergeCell ref="L8:L18"/>
    <mergeCell ref="L19:L20"/>
    <mergeCell ref="L21:L26"/>
    <mergeCell ref="K8:K18"/>
    <mergeCell ref="K19:K20"/>
    <mergeCell ref="K21:K26"/>
    <mergeCell ref="L27:L30"/>
    <mergeCell ref="K27:K30"/>
    <mergeCell ref="C27:C28"/>
    <mergeCell ref="B104:J104"/>
    <mergeCell ref="J101:J103"/>
    <mergeCell ref="J50:J52"/>
    <mergeCell ref="J45:J49"/>
    <mergeCell ref="J59:J65"/>
    <mergeCell ref="B59:B65"/>
    <mergeCell ref="C59:C65"/>
    <mergeCell ref="C45:C49"/>
    <mergeCell ref="B41:B58"/>
    <mergeCell ref="C50:C52"/>
    <mergeCell ref="C53:C54"/>
    <mergeCell ref="C41:C44"/>
    <mergeCell ref="C55:C58"/>
    <mergeCell ref="J41:J43"/>
    <mergeCell ref="B101:B103"/>
    <mergeCell ref="C101:C103"/>
    <mergeCell ref="B37:B40"/>
    <mergeCell ref="C37:C39"/>
    <mergeCell ref="B66:B100"/>
    <mergeCell ref="C66:C75"/>
    <mergeCell ref="J66:J84"/>
    <mergeCell ref="C85:C90"/>
    <mergeCell ref="C91:C95"/>
    <mergeCell ref="C96:C100"/>
    <mergeCell ref="J85:J100"/>
    <mergeCell ref="J37:J39"/>
    <mergeCell ref="K66:K75"/>
    <mergeCell ref="C76:C79"/>
    <mergeCell ref="K76:K79"/>
    <mergeCell ref="C80:C84"/>
    <mergeCell ref="K80:K84"/>
    <mergeCell ref="F80:F81"/>
    <mergeCell ref="G80:G81"/>
    <mergeCell ref="H80:H81"/>
  </mergeCells>
  <phoneticPr fontId="6" type="noConversion"/>
  <conditionalFormatting sqref="F19:I52 F19:H65 G53:I54 F68:I80 I81:I82 F83:I103">
    <cfRule type="cellIs" dxfId="3" priority="7" operator="lessThan">
      <formula>0</formula>
    </cfRule>
  </conditionalFormatting>
  <conditionalFormatting sqref="F55:I66 F82:H82">
    <cfRule type="cellIs" dxfId="2" priority="2" operator="lessThan">
      <formula>0</formula>
    </cfRule>
  </conditionalFormatting>
  <conditionalFormatting sqref="G67:I67 F67:F70 F69:H69">
    <cfRule type="cellIs" dxfId="1" priority="4" operator="lessThan">
      <formula>0</formula>
    </cfRule>
  </conditionalFormatting>
  <conditionalFormatting sqref="I65">
    <cfRule type="cellIs" dxfId="0" priority="1" operator="lessThan">
      <formula>0</formula>
    </cfRule>
  </conditionalFormatting>
  <printOptions horizontalCentered="1"/>
  <pageMargins left="0.23622047244094491" right="0.23622047244094491" top="0.35433070866141736" bottom="0.35433070866141736" header="0.31496062992125984" footer="0.31496062992125984"/>
  <pageSetup paperSize="9" scale="4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ED3B3-34DD-4E4E-88D3-F5752ACC6BC0}">
  <dimension ref="B7:I28"/>
  <sheetViews>
    <sheetView showGridLines="0" topLeftCell="B20" workbookViewId="0"/>
  </sheetViews>
  <sheetFormatPr defaultRowHeight="13"/>
  <cols>
    <col min="1" max="1" width="2.69140625" customWidth="1"/>
    <col min="2" max="2" width="52.23046875" customWidth="1"/>
    <col min="3" max="9" width="14.69140625" customWidth="1"/>
  </cols>
  <sheetData>
    <row r="7" spans="2:9" ht="13.5" thickBot="1"/>
    <row r="8" spans="2:9" s="1" customFormat="1" ht="30" customHeight="1" thickBot="1">
      <c r="B8" s="689" t="s">
        <v>571</v>
      </c>
      <c r="C8" s="690"/>
      <c r="D8" s="690"/>
      <c r="E8" s="690"/>
      <c r="F8" s="690"/>
      <c r="G8" s="690"/>
      <c r="H8" s="691"/>
      <c r="I8" s="692"/>
    </row>
    <row r="9" spans="2:9" s="443" customFormat="1" ht="30" customHeight="1" thickBot="1">
      <c r="B9" s="27"/>
      <c r="C9" s="28" t="s">
        <v>572</v>
      </c>
      <c r="D9" s="28" t="s">
        <v>573</v>
      </c>
      <c r="E9" s="28" t="s">
        <v>574</v>
      </c>
      <c r="F9" s="28" t="s">
        <v>575</v>
      </c>
      <c r="G9" s="28" t="s">
        <v>576</v>
      </c>
      <c r="H9" s="28" t="s">
        <v>577</v>
      </c>
      <c r="I9" s="29" t="s">
        <v>578</v>
      </c>
    </row>
    <row r="10" spans="2:9" s="443" customFormat="1" ht="30" customHeight="1">
      <c r="B10" s="376" t="s">
        <v>579</v>
      </c>
      <c r="C10" s="30">
        <v>194337.41200000001</v>
      </c>
      <c r="D10" s="30">
        <v>3285.0970000000002</v>
      </c>
      <c r="E10" s="30">
        <v>20.46</v>
      </c>
      <c r="F10" s="30">
        <v>836.13499999999999</v>
      </c>
      <c r="G10" s="30">
        <v>4386.7669999999998</v>
      </c>
      <c r="H10" s="30">
        <v>700.60400000000004</v>
      </c>
      <c r="I10" s="31">
        <v>8.2249999999999996</v>
      </c>
    </row>
    <row r="11" spans="2:9" s="443" customFormat="1" ht="30" customHeight="1">
      <c r="B11" s="377" t="s">
        <v>580</v>
      </c>
      <c r="C11" s="32">
        <v>-151474.57199999999</v>
      </c>
      <c r="D11" s="32">
        <v>-1826.5409999999999</v>
      </c>
      <c r="E11" s="33">
        <v>0</v>
      </c>
      <c r="F11" s="32">
        <v>-628.62900000000002</v>
      </c>
      <c r="G11" s="32">
        <v>-2076.1869999999999</v>
      </c>
      <c r="H11" s="32">
        <v>-428.47300000000001</v>
      </c>
      <c r="I11" s="34">
        <v>-4.5999999999999999E-2</v>
      </c>
    </row>
    <row r="12" spans="2:9" s="443" customFormat="1" ht="30" customHeight="1">
      <c r="B12" s="377" t="s">
        <v>439</v>
      </c>
      <c r="C12" s="32">
        <v>42862.84</v>
      </c>
      <c r="D12" s="32">
        <v>1458.556</v>
      </c>
      <c r="E12" s="32">
        <v>20.46</v>
      </c>
      <c r="F12" s="32">
        <v>207.506</v>
      </c>
      <c r="G12" s="32">
        <v>2310.58</v>
      </c>
      <c r="H12" s="32">
        <v>272.13099999999997</v>
      </c>
      <c r="I12" s="35">
        <v>8.1790000000000003</v>
      </c>
    </row>
    <row r="13" spans="2:9" s="443" customFormat="1" ht="30" customHeight="1">
      <c r="B13" s="377" t="s">
        <v>440</v>
      </c>
      <c r="C13" s="32">
        <v>11523.234</v>
      </c>
      <c r="D13" s="32">
        <v>0</v>
      </c>
      <c r="E13" s="32">
        <v>0.307</v>
      </c>
      <c r="F13" s="32">
        <v>24.047000000000001</v>
      </c>
      <c r="G13" s="32">
        <v>0</v>
      </c>
      <c r="H13" s="32">
        <v>0</v>
      </c>
      <c r="I13" s="35">
        <v>0</v>
      </c>
    </row>
    <row r="14" spans="2:9" s="443" customFormat="1" ht="30" customHeight="1">
      <c r="B14" s="377" t="s">
        <v>581</v>
      </c>
      <c r="C14" s="32">
        <v>28878.014999999999</v>
      </c>
      <c r="D14" s="32">
        <v>301.67200000000003</v>
      </c>
      <c r="E14" s="32">
        <v>0</v>
      </c>
      <c r="F14" s="32">
        <v>536.94500000000005</v>
      </c>
      <c r="G14" s="32">
        <v>31.744</v>
      </c>
      <c r="H14" s="32">
        <v>2.6720000000000002</v>
      </c>
      <c r="I14" s="35">
        <v>34.960999999999999</v>
      </c>
    </row>
    <row r="15" spans="2:9" s="443" customFormat="1" ht="30" customHeight="1">
      <c r="B15" s="377" t="s">
        <v>582</v>
      </c>
      <c r="C15" s="32">
        <v>-23747.528999999999</v>
      </c>
      <c r="D15" s="32">
        <v>-411.54700000000003</v>
      </c>
      <c r="E15" s="36">
        <v>-0.49</v>
      </c>
      <c r="F15" s="32">
        <v>-78.602999999999994</v>
      </c>
      <c r="G15" s="36">
        <v>-13.428000000000001</v>
      </c>
      <c r="H15" s="32">
        <v>-85.292000000000002</v>
      </c>
      <c r="I15" s="34">
        <v>-20.725000000000001</v>
      </c>
    </row>
    <row r="16" spans="2:9" s="443" customFormat="1" ht="30" customHeight="1">
      <c r="B16" s="377" t="s">
        <v>583</v>
      </c>
      <c r="C16" s="32">
        <v>-21915.543000000001</v>
      </c>
      <c r="D16" s="32">
        <v>-294.93599999999998</v>
      </c>
      <c r="E16" s="36">
        <v>-2.2490000000000001</v>
      </c>
      <c r="F16" s="32">
        <v>-279.97199999999998</v>
      </c>
      <c r="G16" s="32">
        <v>-62.415999999999997</v>
      </c>
      <c r="H16" s="32">
        <v>-59.472000000000001</v>
      </c>
      <c r="I16" s="35">
        <v>-18.952999999999999</v>
      </c>
    </row>
    <row r="17" spans="2:9" s="443" customFormat="1" ht="30" customHeight="1">
      <c r="B17" s="377" t="s">
        <v>584</v>
      </c>
      <c r="C17" s="32">
        <v>-6861.7240000000002</v>
      </c>
      <c r="D17" s="32">
        <v>-2.4430000000000001</v>
      </c>
      <c r="E17" s="36">
        <v>-0.245</v>
      </c>
      <c r="F17" s="32">
        <v>-2.3940000000000001</v>
      </c>
      <c r="G17" s="32">
        <v>0</v>
      </c>
      <c r="H17" s="32">
        <v>-8.1530000000000005</v>
      </c>
      <c r="I17" s="37">
        <v>0</v>
      </c>
    </row>
    <row r="18" spans="2:9" s="443" customFormat="1" ht="30" customHeight="1">
      <c r="B18" s="377" t="s">
        <v>585</v>
      </c>
      <c r="C18" s="32">
        <v>1241.3050000000001</v>
      </c>
      <c r="D18" s="32">
        <v>13.632</v>
      </c>
      <c r="E18" s="36">
        <v>0</v>
      </c>
      <c r="F18" s="32">
        <v>-35.405000000000001</v>
      </c>
      <c r="G18" s="32">
        <v>2.9590000000000001</v>
      </c>
      <c r="H18" s="32">
        <v>0</v>
      </c>
      <c r="I18" s="37">
        <v>0</v>
      </c>
    </row>
    <row r="19" spans="2:9" s="443" customFormat="1" ht="30" customHeight="1">
      <c r="B19" s="377" t="s">
        <v>586</v>
      </c>
      <c r="C19" s="32">
        <v>-16005.375</v>
      </c>
      <c r="D19" s="32">
        <v>-95.334999999999994</v>
      </c>
      <c r="E19" s="36">
        <v>-6.484</v>
      </c>
      <c r="F19" s="32">
        <v>-280.20400000000001</v>
      </c>
      <c r="G19" s="32">
        <v>-241.29499999999999</v>
      </c>
      <c r="H19" s="32">
        <v>5.9320000000000004</v>
      </c>
      <c r="I19" s="34">
        <v>1.583</v>
      </c>
    </row>
    <row r="20" spans="2:9" s="443" customFormat="1" ht="30" customHeight="1">
      <c r="B20" s="377" t="s">
        <v>587</v>
      </c>
      <c r="C20" s="32">
        <v>15975.223</v>
      </c>
      <c r="D20" s="32">
        <v>969.59900000000005</v>
      </c>
      <c r="E20" s="36">
        <v>11.298999999999999</v>
      </c>
      <c r="F20" s="32">
        <v>91.92</v>
      </c>
      <c r="G20" s="32">
        <v>2028.144</v>
      </c>
      <c r="H20" s="32">
        <v>127.818</v>
      </c>
      <c r="I20" s="34">
        <v>5.0449999999999999</v>
      </c>
    </row>
    <row r="21" spans="2:9" s="443" customFormat="1" ht="30" customHeight="1" thickBot="1">
      <c r="B21" s="378" t="s">
        <v>588</v>
      </c>
      <c r="C21" s="38">
        <v>83285</v>
      </c>
      <c r="D21" s="39">
        <v>319</v>
      </c>
      <c r="E21" s="39">
        <v>1</v>
      </c>
      <c r="F21" s="39">
        <v>309</v>
      </c>
      <c r="G21" s="39">
        <v>18</v>
      </c>
      <c r="H21" s="39">
        <v>73</v>
      </c>
      <c r="I21" s="40">
        <v>17</v>
      </c>
    </row>
    <row r="22" spans="2:9" s="443" customFormat="1" ht="13" customHeight="1">
      <c r="B22" s="693" t="s">
        <v>589</v>
      </c>
      <c r="C22" s="694"/>
      <c r="D22" s="694"/>
      <c r="E22" s="694"/>
      <c r="F22" s="694"/>
      <c r="G22" s="694"/>
      <c r="H22" s="694"/>
      <c r="I22" s="695"/>
    </row>
    <row r="23" spans="2:9" s="443" customFormat="1">
      <c r="B23" s="686" t="s">
        <v>590</v>
      </c>
      <c r="C23" s="687"/>
      <c r="D23" s="687"/>
      <c r="E23" s="687"/>
      <c r="F23" s="687"/>
      <c r="G23" s="687"/>
      <c r="H23" s="687"/>
      <c r="I23" s="688"/>
    </row>
    <row r="24" spans="2:9" s="443" customFormat="1" ht="13" customHeight="1">
      <c r="B24" s="686" t="s">
        <v>591</v>
      </c>
      <c r="C24" s="687"/>
      <c r="D24" s="687"/>
      <c r="E24" s="687"/>
      <c r="F24" s="687"/>
      <c r="G24" s="687"/>
      <c r="H24" s="687"/>
      <c r="I24" s="688"/>
    </row>
    <row r="25" spans="2:9" s="443" customFormat="1" ht="13" customHeight="1">
      <c r="B25" s="686" t="s">
        <v>592</v>
      </c>
      <c r="C25" s="687"/>
      <c r="D25" s="687"/>
      <c r="E25" s="687"/>
      <c r="F25" s="687"/>
      <c r="G25" s="687"/>
      <c r="H25" s="687"/>
      <c r="I25" s="688"/>
    </row>
    <row r="26" spans="2:9" s="443" customFormat="1">
      <c r="B26" s="686" t="s">
        <v>593</v>
      </c>
      <c r="C26" s="687"/>
      <c r="D26" s="687"/>
      <c r="E26" s="687"/>
      <c r="F26" s="687"/>
      <c r="G26" s="687"/>
      <c r="H26" s="687"/>
      <c r="I26" s="688"/>
    </row>
    <row r="27" spans="2:9" s="443" customFormat="1" ht="13" customHeight="1">
      <c r="B27" s="686" t="s">
        <v>594</v>
      </c>
      <c r="C27" s="687"/>
      <c r="D27" s="687"/>
      <c r="E27" s="687"/>
      <c r="F27" s="687"/>
      <c r="G27" s="687"/>
      <c r="H27" s="687"/>
      <c r="I27" s="688"/>
    </row>
    <row r="28" spans="2:9" s="443" customFormat="1" ht="13" customHeight="1">
      <c r="B28" s="686" t="s">
        <v>595</v>
      </c>
      <c r="C28" s="687"/>
      <c r="D28" s="687"/>
      <c r="E28" s="687"/>
      <c r="F28" s="687"/>
      <c r="G28" s="687"/>
      <c r="H28" s="687"/>
      <c r="I28" s="688"/>
    </row>
  </sheetData>
  <mergeCells count="8">
    <mergeCell ref="B27:I27"/>
    <mergeCell ref="B28:I28"/>
    <mergeCell ref="B8:I8"/>
    <mergeCell ref="B22:I22"/>
    <mergeCell ref="B23:I23"/>
    <mergeCell ref="B24:I24"/>
    <mergeCell ref="B25:I25"/>
    <mergeCell ref="B26:I26"/>
  </mergeCells>
  <printOptions horizontalCentered="1"/>
  <pageMargins left="0.23622047244094491" right="0.23622047244094491" top="0.35433070866141736" bottom="0.35433070866141736" header="0.31496062992125984" footer="0.31496062992125984"/>
  <pageSetup paperSize="9" scale="4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E1F30-E8A0-40AC-98B7-2A5E005CDE70}">
  <sheetPr>
    <tabColor theme="0" tint="-4.9989318521683403E-2"/>
  </sheetPr>
  <dimension ref="B1:E28"/>
  <sheetViews>
    <sheetView showGridLines="0" topLeftCell="A14" zoomScaleNormal="100" workbookViewId="0">
      <selection activeCell="E15" sqref="E15:E18"/>
    </sheetView>
  </sheetViews>
  <sheetFormatPr defaultColWidth="8.69140625" defaultRowHeight="13"/>
  <cols>
    <col min="1" max="1" width="2.69140625" customWidth="1"/>
    <col min="2" max="2" width="12.3828125" customWidth="1"/>
    <col min="3" max="3" width="45.921875" style="4" customWidth="1"/>
    <col min="4" max="5" width="38.23046875" style="4" customWidth="1"/>
  </cols>
  <sheetData>
    <row r="1" spans="2:5" ht="12.9" customHeight="1"/>
    <row r="2" spans="2:5" ht="12.9" customHeight="1"/>
    <row r="3" spans="2:5" ht="12.9" customHeight="1"/>
    <row r="4" spans="2:5" ht="12.9" customHeight="1"/>
    <row r="5" spans="2:5" ht="12.9" customHeight="1"/>
    <row r="6" spans="2:5" ht="12.9" customHeight="1"/>
    <row r="7" spans="2:5" s="5" customFormat="1" ht="20" customHeight="1" thickBot="1">
      <c r="B7" s="379" t="s">
        <v>596</v>
      </c>
      <c r="C7" s="380" t="s">
        <v>597</v>
      </c>
      <c r="D7" s="380" t="s">
        <v>598</v>
      </c>
      <c r="E7" s="380" t="s">
        <v>599</v>
      </c>
    </row>
    <row r="8" spans="2:5" ht="52">
      <c r="B8" s="696"/>
      <c r="C8" s="381" t="s">
        <v>600</v>
      </c>
      <c r="D8" s="698" t="s">
        <v>693</v>
      </c>
      <c r="E8" s="700" t="s">
        <v>698</v>
      </c>
    </row>
    <row r="9" spans="2:5" ht="65.5" thickBot="1">
      <c r="B9" s="697"/>
      <c r="C9" s="9" t="s">
        <v>601</v>
      </c>
      <c r="D9" s="699"/>
      <c r="E9" s="701"/>
    </row>
    <row r="10" spans="2:5" ht="26">
      <c r="B10" s="696"/>
      <c r="C10" s="10" t="s">
        <v>602</v>
      </c>
      <c r="D10" s="703" t="s">
        <v>695</v>
      </c>
      <c r="E10" s="706" t="s">
        <v>694</v>
      </c>
    </row>
    <row r="11" spans="2:5" ht="39">
      <c r="B11" s="702"/>
      <c r="C11" s="11" t="s">
        <v>603</v>
      </c>
      <c r="D11" s="704"/>
      <c r="E11" s="707"/>
    </row>
    <row r="12" spans="2:5" ht="65">
      <c r="B12" s="702"/>
      <c r="C12" s="11" t="s">
        <v>604</v>
      </c>
      <c r="D12" s="704"/>
      <c r="E12" s="707"/>
    </row>
    <row r="13" spans="2:5" ht="39">
      <c r="B13" s="702"/>
      <c r="C13" s="11" t="s">
        <v>605</v>
      </c>
      <c r="D13" s="704"/>
      <c r="E13" s="707"/>
    </row>
    <row r="14" spans="2:5" ht="39.5" thickBot="1">
      <c r="B14" s="697"/>
      <c r="C14" s="9" t="s">
        <v>606</v>
      </c>
      <c r="D14" s="705"/>
      <c r="E14" s="708"/>
    </row>
    <row r="15" spans="2:5" ht="78">
      <c r="B15" s="696"/>
      <c r="C15" s="10" t="s">
        <v>607</v>
      </c>
      <c r="D15" s="703" t="s">
        <v>713</v>
      </c>
      <c r="E15" s="703" t="s">
        <v>699</v>
      </c>
    </row>
    <row r="16" spans="2:5" ht="78">
      <c r="B16" s="702"/>
      <c r="C16" s="11" t="s">
        <v>608</v>
      </c>
      <c r="D16" s="704"/>
      <c r="E16" s="704"/>
    </row>
    <row r="17" spans="2:5" ht="65">
      <c r="B17" s="702"/>
      <c r="C17" s="11" t="s">
        <v>609</v>
      </c>
      <c r="D17" s="704"/>
      <c r="E17" s="704"/>
    </row>
    <row r="18" spans="2:5" ht="39.5" thickBot="1">
      <c r="B18" s="697"/>
      <c r="C18" s="9" t="s">
        <v>610</v>
      </c>
      <c r="D18" s="705"/>
      <c r="E18" s="705"/>
    </row>
    <row r="19" spans="2:5" ht="52">
      <c r="B19" s="696"/>
      <c r="C19" s="10" t="s">
        <v>611</v>
      </c>
      <c r="D19" s="703" t="s">
        <v>700</v>
      </c>
      <c r="E19" s="703" t="s">
        <v>701</v>
      </c>
    </row>
    <row r="20" spans="2:5" ht="91.5" thickBot="1">
      <c r="B20" s="697"/>
      <c r="C20" s="9" t="s">
        <v>612</v>
      </c>
      <c r="D20" s="705"/>
      <c r="E20" s="705"/>
    </row>
    <row r="21" spans="2:5" ht="52">
      <c r="B21" s="696"/>
      <c r="C21" s="10" t="s">
        <v>613</v>
      </c>
      <c r="D21" s="703" t="s">
        <v>697</v>
      </c>
      <c r="E21" s="703" t="s">
        <v>702</v>
      </c>
    </row>
    <row r="22" spans="2:5" ht="39">
      <c r="B22" s="702"/>
      <c r="C22" s="11" t="s">
        <v>614</v>
      </c>
      <c r="D22" s="704"/>
      <c r="E22" s="704"/>
    </row>
    <row r="23" spans="2:5" ht="39.5" thickBot="1">
      <c r="B23" s="697"/>
      <c r="C23" s="9" t="s">
        <v>615</v>
      </c>
      <c r="D23" s="705"/>
      <c r="E23" s="705"/>
    </row>
    <row r="24" spans="2:5" ht="26">
      <c r="B24" s="696"/>
      <c r="C24" s="10" t="s">
        <v>616</v>
      </c>
      <c r="D24" s="706" t="s">
        <v>696</v>
      </c>
      <c r="E24" s="706" t="s">
        <v>672</v>
      </c>
    </row>
    <row r="25" spans="2:5" ht="26">
      <c r="B25" s="702"/>
      <c r="C25" s="11" t="s">
        <v>617</v>
      </c>
      <c r="D25" s="707"/>
      <c r="E25" s="707"/>
    </row>
    <row r="26" spans="2:5" ht="39">
      <c r="B26" s="702"/>
      <c r="C26" s="11" t="s">
        <v>618</v>
      </c>
      <c r="D26" s="707"/>
      <c r="E26" s="707"/>
    </row>
    <row r="27" spans="2:5" ht="65.5" thickBot="1">
      <c r="B27" s="709"/>
      <c r="C27" s="12" t="s">
        <v>619</v>
      </c>
      <c r="D27" s="710"/>
      <c r="E27" s="710"/>
    </row>
    <row r="28" spans="2:5">
      <c r="B28" s="6"/>
      <c r="C28" s="7"/>
      <c r="D28" s="7"/>
      <c r="E28" s="7"/>
    </row>
  </sheetData>
  <mergeCells count="18">
    <mergeCell ref="B21:B23"/>
    <mergeCell ref="D21:D23"/>
    <mergeCell ref="E21:E23"/>
    <mergeCell ref="B24:B27"/>
    <mergeCell ref="D24:D27"/>
    <mergeCell ref="E24:E27"/>
    <mergeCell ref="B15:B18"/>
    <mergeCell ref="D15:D18"/>
    <mergeCell ref="E15:E18"/>
    <mergeCell ref="B19:B20"/>
    <mergeCell ref="D19:D20"/>
    <mergeCell ref="E19:E20"/>
    <mergeCell ref="B8:B9"/>
    <mergeCell ref="D8:D9"/>
    <mergeCell ref="E8:E9"/>
    <mergeCell ref="B10:B14"/>
    <mergeCell ref="D10:D14"/>
    <mergeCell ref="E10:E14"/>
  </mergeCells>
  <printOptions horizontalCentered="1"/>
  <pageMargins left="0.23622047244094491" right="0.23622047244094491" top="0.35433070866141736" bottom="0.35433070866141736" header="0.31496062992125984" footer="0.31496062992125984"/>
  <pageSetup paperSize="9" scale="40" fitToHeight="3"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1C74A-B3D4-46CA-AE8D-8E21C6E13E13}">
  <sheetPr>
    <tabColor theme="0" tint="-4.9989318521683403E-2"/>
  </sheetPr>
  <dimension ref="A1:I33"/>
  <sheetViews>
    <sheetView showGridLines="0" zoomScaleNormal="100" workbookViewId="0"/>
  </sheetViews>
  <sheetFormatPr defaultColWidth="9.23046875" defaultRowHeight="13"/>
  <cols>
    <col min="1" max="1" width="2.69140625" style="7" customWidth="1"/>
    <col min="2" max="2" width="16.23046875" style="7" customWidth="1"/>
    <col min="3" max="3" width="37" style="7" customWidth="1"/>
    <col min="4" max="4" width="1.4609375" style="7" customWidth="1"/>
    <col min="5" max="5" width="22.921875" style="7" customWidth="1"/>
    <col min="6" max="6" width="1.3828125" style="7" customWidth="1"/>
    <col min="7" max="7" width="40.3046875" style="7" customWidth="1"/>
    <col min="8" max="8" width="41.15234375" style="7" customWidth="1"/>
    <col min="9" max="16384" width="9.23046875" style="7"/>
  </cols>
  <sheetData>
    <row r="1" spans="1:9" ht="12.9" customHeight="1"/>
    <row r="2" spans="1:9" ht="18">
      <c r="C2" s="715" t="s">
        <v>620</v>
      </c>
      <c r="D2" s="715"/>
      <c r="E2" s="715"/>
      <c r="F2" s="715"/>
      <c r="G2" s="715"/>
      <c r="H2" s="715"/>
    </row>
    <row r="3" spans="1:9" ht="12.9" customHeight="1">
      <c r="C3" s="716" t="s">
        <v>53</v>
      </c>
      <c r="D3" s="716"/>
      <c r="E3" s="716"/>
      <c r="F3" s="716"/>
      <c r="G3" s="716"/>
      <c r="H3" s="716"/>
    </row>
    <row r="4" spans="1:9" ht="12.9" customHeight="1">
      <c r="C4" s="716"/>
      <c r="D4" s="716"/>
      <c r="E4" s="716"/>
      <c r="F4" s="716"/>
      <c r="G4" s="716"/>
      <c r="H4" s="716"/>
    </row>
    <row r="5" spans="1:9" ht="15" customHeight="1"/>
    <row r="6" spans="1:9" ht="5.15" customHeight="1" thickBot="1"/>
    <row r="7" spans="1:9" ht="21.65" customHeight="1" thickBot="1">
      <c r="A7" s="8"/>
      <c r="B7" s="382" t="s">
        <v>102</v>
      </c>
      <c r="C7" s="26" t="s">
        <v>105</v>
      </c>
      <c r="D7" s="234"/>
      <c r="E7" s="26" t="s">
        <v>621</v>
      </c>
      <c r="F7" s="26"/>
      <c r="G7" s="380" t="s">
        <v>598</v>
      </c>
      <c r="H7" s="380" t="s">
        <v>599</v>
      </c>
      <c r="I7" s="8"/>
    </row>
    <row r="8" spans="1:9" s="237" customFormat="1" ht="21.65" customHeight="1">
      <c r="A8" s="235"/>
      <c r="B8" s="236"/>
      <c r="C8" s="236"/>
      <c r="D8" s="236"/>
      <c r="E8" s="236"/>
      <c r="F8" s="236"/>
      <c r="G8" s="236"/>
      <c r="H8" s="236"/>
      <c r="I8" s="235"/>
    </row>
    <row r="9" spans="1:9" s="8" customFormat="1" ht="20.149999999999999" customHeight="1">
      <c r="B9" s="717" t="s">
        <v>622</v>
      </c>
      <c r="C9" s="717"/>
      <c r="D9" s="717"/>
      <c r="E9" s="717"/>
      <c r="F9" s="717"/>
      <c r="G9" s="717"/>
      <c r="H9" s="717"/>
    </row>
    <row r="10" spans="1:9" ht="78">
      <c r="B10" s="314" t="s">
        <v>623</v>
      </c>
      <c r="C10" s="383" t="s">
        <v>624</v>
      </c>
      <c r="D10" s="230"/>
      <c r="E10" s="230" t="s">
        <v>84</v>
      </c>
      <c r="F10" s="230"/>
      <c r="G10" s="230" t="s">
        <v>658</v>
      </c>
      <c r="H10" s="230" t="s">
        <v>659</v>
      </c>
      <c r="I10" s="231"/>
    </row>
    <row r="11" spans="1:9" ht="156">
      <c r="B11" s="315" t="s">
        <v>625</v>
      </c>
      <c r="C11" s="384" t="s">
        <v>626</v>
      </c>
      <c r="D11" s="232"/>
      <c r="E11" s="232" t="s">
        <v>85</v>
      </c>
      <c r="F11" s="232"/>
      <c r="G11" s="232" t="s">
        <v>660</v>
      </c>
      <c r="H11" s="232" t="s">
        <v>661</v>
      </c>
      <c r="I11" s="231"/>
    </row>
    <row r="12" spans="1:9" s="8" customFormat="1" ht="65">
      <c r="A12" s="7"/>
      <c r="B12" s="315" t="s">
        <v>627</v>
      </c>
      <c r="C12" s="384" t="s">
        <v>628</v>
      </c>
      <c r="D12" s="232"/>
      <c r="E12" s="232" t="s">
        <v>73</v>
      </c>
      <c r="F12" s="232"/>
      <c r="G12" s="232" t="s">
        <v>662</v>
      </c>
      <c r="H12" s="232" t="s">
        <v>663</v>
      </c>
      <c r="I12" s="191"/>
    </row>
    <row r="13" spans="1:9" ht="156">
      <c r="B13" s="713" t="s">
        <v>629</v>
      </c>
      <c r="C13" s="384" t="s">
        <v>630</v>
      </c>
      <c r="D13" s="232"/>
      <c r="E13" s="232" t="s">
        <v>99</v>
      </c>
      <c r="F13" s="232"/>
      <c r="G13" s="232" t="s">
        <v>664</v>
      </c>
      <c r="H13" s="232" t="s">
        <v>665</v>
      </c>
      <c r="I13" s="231"/>
    </row>
    <row r="14" spans="1:9" ht="104">
      <c r="B14" s="713"/>
      <c r="C14" s="384" t="s">
        <v>631</v>
      </c>
      <c r="D14" s="232"/>
      <c r="E14" s="232" t="s">
        <v>74</v>
      </c>
      <c r="F14" s="232"/>
      <c r="G14" s="232" t="s">
        <v>666</v>
      </c>
      <c r="H14" s="232" t="s">
        <v>667</v>
      </c>
      <c r="I14" s="231"/>
    </row>
    <row r="15" spans="1:9" ht="169">
      <c r="B15" s="385" t="s">
        <v>632</v>
      </c>
      <c r="C15" s="386" t="s">
        <v>633</v>
      </c>
      <c r="D15" s="233"/>
      <c r="E15" s="233" t="s">
        <v>75</v>
      </c>
      <c r="F15" s="233"/>
      <c r="G15" s="233" t="s">
        <v>669</v>
      </c>
      <c r="H15" s="233" t="s">
        <v>668</v>
      </c>
      <c r="I15" s="231"/>
    </row>
    <row r="16" spans="1:9" s="8" customFormat="1" ht="20.149999999999999" customHeight="1">
      <c r="B16" s="711" t="s">
        <v>634</v>
      </c>
      <c r="C16" s="711"/>
      <c r="D16" s="711"/>
      <c r="E16" s="711"/>
      <c r="F16" s="711"/>
      <c r="G16" s="711"/>
      <c r="H16" s="711"/>
    </row>
    <row r="17" spans="2:8" ht="104">
      <c r="B17" s="712" t="s">
        <v>635</v>
      </c>
      <c r="C17" s="230" t="s">
        <v>636</v>
      </c>
      <c r="D17" s="230"/>
      <c r="E17" s="230" t="s">
        <v>654</v>
      </c>
      <c r="F17" s="230"/>
      <c r="G17" s="230" t="s">
        <v>673</v>
      </c>
      <c r="H17" s="230" t="s">
        <v>674</v>
      </c>
    </row>
    <row r="18" spans="2:8" ht="130">
      <c r="B18" s="718"/>
      <c r="C18" s="233" t="s">
        <v>637</v>
      </c>
      <c r="D18" s="233"/>
      <c r="E18" s="233" t="s">
        <v>655</v>
      </c>
      <c r="F18" s="233"/>
      <c r="G18" s="233" t="s">
        <v>670</v>
      </c>
      <c r="H18" s="233" t="s">
        <v>671</v>
      </c>
    </row>
    <row r="19" spans="2:8" s="238" customFormat="1">
      <c r="B19" s="239"/>
      <c r="C19" s="240"/>
      <c r="D19" s="240"/>
      <c r="E19" s="240"/>
      <c r="F19" s="240"/>
      <c r="G19" s="240"/>
      <c r="H19" s="240"/>
    </row>
    <row r="20" spans="2:8" s="8" customFormat="1" ht="20.149999999999999" customHeight="1">
      <c r="B20" s="711" t="s">
        <v>235</v>
      </c>
      <c r="C20" s="711"/>
      <c r="D20" s="711"/>
      <c r="E20" s="711"/>
      <c r="F20" s="711"/>
      <c r="G20" s="711"/>
      <c r="H20" s="711"/>
    </row>
    <row r="21" spans="2:8" ht="5.15" customHeight="1"/>
    <row r="22" spans="2:8" ht="130">
      <c r="B22" s="712" t="s">
        <v>638</v>
      </c>
      <c r="C22" s="230" t="s">
        <v>639</v>
      </c>
      <c r="D22" s="230"/>
      <c r="E22" s="230" t="s">
        <v>76</v>
      </c>
      <c r="F22" s="230"/>
      <c r="G22" s="230" t="s">
        <v>675</v>
      </c>
      <c r="H22" s="230" t="s">
        <v>677</v>
      </c>
    </row>
    <row r="23" spans="2:8" ht="39">
      <c r="B23" s="713"/>
      <c r="C23" s="232" t="s">
        <v>640</v>
      </c>
      <c r="D23" s="232"/>
      <c r="E23" s="232" t="s">
        <v>77</v>
      </c>
      <c r="F23" s="232"/>
      <c r="G23" s="232" t="s">
        <v>676</v>
      </c>
      <c r="H23" s="232" t="s">
        <v>678</v>
      </c>
    </row>
    <row r="24" spans="2:8" ht="65">
      <c r="B24" s="713"/>
      <c r="C24" s="232" t="s">
        <v>641</v>
      </c>
      <c r="D24" s="232"/>
      <c r="E24" s="232" t="s">
        <v>78</v>
      </c>
      <c r="F24" s="232"/>
      <c r="G24" s="232" t="s">
        <v>680</v>
      </c>
      <c r="H24" s="232" t="s">
        <v>679</v>
      </c>
    </row>
    <row r="25" spans="2:8" ht="130">
      <c r="B25" s="713"/>
      <c r="C25" s="232" t="s">
        <v>642</v>
      </c>
      <c r="D25" s="232"/>
      <c r="E25" s="232" t="s">
        <v>79</v>
      </c>
      <c r="F25" s="232"/>
      <c r="G25" s="232" t="s">
        <v>681</v>
      </c>
      <c r="H25" s="232" t="s">
        <v>682</v>
      </c>
    </row>
    <row r="26" spans="2:8" ht="130">
      <c r="B26" s="315" t="s">
        <v>643</v>
      </c>
      <c r="C26" s="232" t="s">
        <v>644</v>
      </c>
      <c r="D26" s="232"/>
      <c r="E26" s="232" t="s">
        <v>80</v>
      </c>
      <c r="F26" s="232"/>
      <c r="G26" s="232" t="s">
        <v>683</v>
      </c>
      <c r="H26" s="232" t="s">
        <v>684</v>
      </c>
    </row>
    <row r="27" spans="2:8" ht="60" customHeight="1">
      <c r="B27" s="13" t="s">
        <v>645</v>
      </c>
      <c r="C27" s="233" t="s">
        <v>646</v>
      </c>
      <c r="D27" s="233"/>
      <c r="E27" s="233" t="s">
        <v>81</v>
      </c>
      <c r="F27" s="233"/>
      <c r="G27" s="233" t="s">
        <v>685</v>
      </c>
      <c r="H27" s="233" t="s">
        <v>686</v>
      </c>
    </row>
    <row r="28" spans="2:8" s="8" customFormat="1" ht="20.149999999999999" customHeight="1">
      <c r="B28" s="711" t="s">
        <v>647</v>
      </c>
      <c r="C28" s="711"/>
      <c r="D28" s="711"/>
      <c r="E28" s="711"/>
      <c r="F28" s="711"/>
      <c r="G28" s="711"/>
      <c r="H28" s="711"/>
    </row>
    <row r="29" spans="2:8" ht="5.15" customHeight="1"/>
    <row r="30" spans="2:8" ht="91">
      <c r="B30" s="714" t="s">
        <v>648</v>
      </c>
      <c r="C30" s="230" t="s">
        <v>649</v>
      </c>
      <c r="D30" s="230"/>
      <c r="E30" s="230" t="s">
        <v>82</v>
      </c>
      <c r="F30" s="230"/>
      <c r="G30" s="230" t="s">
        <v>687</v>
      </c>
      <c r="H30" s="230" t="s">
        <v>688</v>
      </c>
    </row>
    <row r="31" spans="2:8" ht="208">
      <c r="B31" s="714"/>
      <c r="C31" s="232" t="s">
        <v>650</v>
      </c>
      <c r="D31" s="232"/>
      <c r="E31" s="232" t="s">
        <v>83</v>
      </c>
      <c r="F31" s="232"/>
      <c r="G31" s="232" t="s">
        <v>689</v>
      </c>
      <c r="H31" s="232" t="s">
        <v>690</v>
      </c>
    </row>
    <row r="32" spans="2:8" ht="104">
      <c r="B32" s="712"/>
      <c r="C32" s="232" t="s">
        <v>651</v>
      </c>
      <c r="D32" s="232"/>
      <c r="E32" s="232" t="s">
        <v>656</v>
      </c>
      <c r="F32" s="232"/>
      <c r="G32" s="232" t="s">
        <v>691</v>
      </c>
      <c r="H32" s="232"/>
    </row>
    <row r="33" spans="2:8" ht="91">
      <c r="B33" s="13" t="s">
        <v>652</v>
      </c>
      <c r="C33" s="233" t="s">
        <v>653</v>
      </c>
      <c r="D33" s="233"/>
      <c r="E33" s="233" t="s">
        <v>657</v>
      </c>
      <c r="F33" s="233"/>
      <c r="G33" s="233" t="s">
        <v>692</v>
      </c>
      <c r="H33" s="233"/>
    </row>
  </sheetData>
  <mergeCells count="10">
    <mergeCell ref="B20:H20"/>
    <mergeCell ref="B22:B25"/>
    <mergeCell ref="B28:H28"/>
    <mergeCell ref="B30:B32"/>
    <mergeCell ref="C2:H2"/>
    <mergeCell ref="C3:H4"/>
    <mergeCell ref="B9:H9"/>
    <mergeCell ref="B13:B14"/>
    <mergeCell ref="B16:H16"/>
    <mergeCell ref="B17:B18"/>
  </mergeCells>
  <printOptions horizontalCentered="1"/>
  <pageMargins left="0.23622047244094491" right="0.23622047244094491" top="0.35433070866141736" bottom="0.35433070866141736" header="0.31496062992125984" footer="0.31496062992125984"/>
  <pageSetup paperSize="9" scale="40" fitToHeight="4" orientation="landscape" r:id="rId1"/>
  <rowBreaks count="2" manualBreakCount="2">
    <brk id="19" max="16383" man="1"/>
    <brk id="2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Planilhas</vt:lpstr>
      </vt:variant>
      <vt:variant>
        <vt:i4>7</vt:i4>
      </vt:variant>
      <vt:variant>
        <vt:lpstr>Intervalos Nomeados</vt:lpstr>
      </vt:variant>
      <vt:variant>
        <vt:i4>7</vt:i4>
      </vt:variant>
    </vt:vector>
  </HeadingPairs>
  <TitlesOfParts>
    <vt:vector size="14" baseType="lpstr">
      <vt:lpstr>Home</vt:lpstr>
      <vt:lpstr>Environmental</vt:lpstr>
      <vt:lpstr>Social</vt:lpstr>
      <vt:lpstr>Governance</vt:lpstr>
      <vt:lpstr>P&amp;L by Country</vt:lpstr>
      <vt:lpstr>SDG</vt:lpstr>
      <vt:lpstr>Stakeholders</vt:lpstr>
      <vt:lpstr>Environmental!OLE_LINK11</vt:lpstr>
      <vt:lpstr>Environmental!Titulos_de_impressao</vt:lpstr>
      <vt:lpstr>Governance!Titulos_de_impressao</vt:lpstr>
      <vt:lpstr>'P&amp;L by Country'!Titulos_de_impressao</vt:lpstr>
      <vt:lpstr>SDG!Titulos_de_impressao</vt:lpstr>
      <vt:lpstr>Social!Titulos_de_impressao</vt:lpstr>
      <vt:lpstr>Stakeholders!Titulos_de_impressao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helpdesk</dc:creator>
  <cp:lastModifiedBy>TAIS BOSSAN PAULUCI CANCISSU</cp:lastModifiedBy>
  <cp:lastPrinted>2024-06-07T17:42:37Z</cp:lastPrinted>
  <dcterms:created xsi:type="dcterms:W3CDTF">2022-03-17T13:44:57Z</dcterms:created>
  <dcterms:modified xsi:type="dcterms:W3CDTF">2025-05-29T17:43:08Z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3fed9c9-9e02-402c-91c6-79672c367b2e_Enabled">
    <vt:lpwstr>true</vt:lpwstr>
  </property>
  <property fmtid="{D5CDD505-2E9C-101B-9397-08002B2CF9AE}" pid="3" name="MSIP_Label_d3fed9c9-9e02-402c-91c6-79672c367b2e_SetDate">
    <vt:lpwstr>2022-03-22T12:33:41Z</vt:lpwstr>
  </property>
  <property fmtid="{D5CDD505-2E9C-101B-9397-08002B2CF9AE}" pid="4" name="MSIP_Label_d3fed9c9-9e02-402c-91c6-79672c367b2e_Method">
    <vt:lpwstr>Standard</vt:lpwstr>
  </property>
  <property fmtid="{D5CDD505-2E9C-101B-9397-08002B2CF9AE}" pid="5" name="MSIP_Label_d3fed9c9-9e02-402c-91c6-79672c367b2e_Name">
    <vt:lpwstr>d3fed9c9-9e02-402c-91c6-79672c367b2e</vt:lpwstr>
  </property>
  <property fmtid="{D5CDD505-2E9C-101B-9397-08002B2CF9AE}" pid="6" name="MSIP_Label_d3fed9c9-9e02-402c-91c6-79672c367b2e_SiteId">
    <vt:lpwstr>ccd25372-eb59-436a-ad74-78a49d784cf3</vt:lpwstr>
  </property>
  <property fmtid="{D5CDD505-2E9C-101B-9397-08002B2CF9AE}" pid="7" name="MSIP_Label_d3fed9c9-9e02-402c-91c6-79672c367b2e_ActionId">
    <vt:lpwstr>65d03497-6037-4a12-8d0d-aa7884332c50</vt:lpwstr>
  </property>
  <property fmtid="{D5CDD505-2E9C-101B-9397-08002B2CF9AE}" pid="8" name="MSIP_Label_d3fed9c9-9e02-402c-91c6-79672c367b2e_ContentBits">
    <vt:lpwstr>0</vt:lpwstr>
  </property>
</Properties>
</file>