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hidePivotFieldList="1"/>
  <mc:AlternateContent xmlns:mc="http://schemas.openxmlformats.org/markup-compatibility/2006">
    <mc:Choice Requires="x15">
      <x15ac:absPath xmlns:x15ac="http://schemas.microsoft.com/office/spreadsheetml/2010/11/ac" url="\\mz-cw-fs-066\D8394_1\Compartilhado_Secoes\Sustentabilidade\Comunicacao\02_EXTERNA\03_Relatorios\00_Relatorio-Integrado\2025\03_Conteudo\05_FINAIS\"/>
    </mc:Choice>
  </mc:AlternateContent>
  <xr:revisionPtr revIDLastSave="0" documentId="13_ncr:1_{FED93C9E-7CF8-4FA0-812A-284EED79DB46}" xr6:coauthVersionLast="47" xr6:coauthVersionMax="47" xr10:uidLastSave="{00000000-0000-0000-0000-000000000000}"/>
  <bookViews>
    <workbookView xWindow="-110" yWindow="-110" windowWidth="19420" windowHeight="11500" xr2:uid="{00000000-000D-0000-FFFF-FFFF00000000}"/>
  </bookViews>
  <sheets>
    <sheet name="Home" sheetId="47" r:id="rId1"/>
    <sheet name="Environmental" sheetId="36" r:id="rId2"/>
    <sheet name="Social" sheetId="28" r:id="rId3"/>
    <sheet name="Governance" sheetId="35" r:id="rId4"/>
    <sheet name="P&amp;L by Country" sheetId="43" r:id="rId5"/>
    <sheet name="SDG" sheetId="46" r:id="rId6"/>
    <sheet name="Stakeholders" sheetId="45" r:id="rId7"/>
  </sheets>
  <externalReferences>
    <externalReference r:id="rId8"/>
  </externalReferences>
  <definedNames>
    <definedName name="_xlnm._FilterDatabase" localSheetId="3" hidden="1">Governance!$B$7:$J$102</definedName>
    <definedName name="_xlnm._FilterDatabase" localSheetId="2" hidden="1">Social!$B$8:$K$429</definedName>
    <definedName name="_ftn1" localSheetId="3">Governance!#REF!</definedName>
    <definedName name="_ftn2" localSheetId="3">Governance!#REF!</definedName>
    <definedName name="_ftnref1" localSheetId="3">Governance!#REF!</definedName>
    <definedName name="_ftnref2" localSheetId="3">Governance!#REF!</definedName>
    <definedName name="OLE_LINK11" localSheetId="1">Environmental!$N$64</definedName>
    <definedName name="_xlnm.Print_Titles" localSheetId="1">Environmental!$1:$7</definedName>
    <definedName name="_xlnm.Print_Titles" localSheetId="3">Governance!$1:$7</definedName>
    <definedName name="_xlnm.Print_Titles" localSheetId="4">'P&amp;L by Country'!$1:$9</definedName>
    <definedName name="_xlnm.Print_Titles" localSheetId="5">SDG!$24:$24</definedName>
    <definedName name="_xlnm.Print_Titles" localSheetId="2">Social!$7:$7</definedName>
    <definedName name="_xlnm.Print_Titles" localSheetId="6">Stakeholders!$7:$7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5" l="1"/>
  <c r="I13" i="35"/>
  <c r="I9" i="35"/>
  <c r="H65" i="35"/>
  <c r="H10" i="35"/>
  <c r="J419" i="28"/>
  <c r="J416" i="28"/>
  <c r="J415" i="28" l="1"/>
  <c r="J20" i="28"/>
  <c r="I20" i="28"/>
  <c r="H20" i="28"/>
  <c r="G20" i="28"/>
  <c r="I419" i="28"/>
  <c r="I416" i="28"/>
  <c r="M89" i="36"/>
  <c r="M84" i="36"/>
  <c r="M70" i="36"/>
  <c r="M71" i="36" s="1"/>
  <c r="M66" i="36"/>
  <c r="M58" i="36"/>
  <c r="M53" i="36"/>
  <c r="M59" i="36" s="1"/>
  <c r="L45" i="36"/>
  <c r="M37" i="36"/>
  <c r="M23" i="36"/>
  <c r="L23" i="36"/>
  <c r="L28" i="36" s="1"/>
  <c r="J23" i="36"/>
  <c r="I23" i="36"/>
  <c r="H23" i="36"/>
  <c r="G23" i="36"/>
  <c r="M14" i="36"/>
  <c r="M11" i="36"/>
  <c r="L89" i="36"/>
  <c r="L41" i="36"/>
  <c r="L43" i="36" s="1"/>
  <c r="L37" i="36"/>
  <c r="L14" i="36"/>
  <c r="L11" i="36"/>
  <c r="I415" i="28" l="1"/>
  <c r="H11" i="36" l="1"/>
  <c r="I11" i="36"/>
  <c r="H14" i="36"/>
  <c r="I14" i="36"/>
  <c r="H28" i="36"/>
  <c r="I28" i="36"/>
  <c r="H37" i="36"/>
  <c r="I37" i="36"/>
  <c r="H41" i="36"/>
  <c r="H43" i="36" s="1"/>
  <c r="I41" i="36"/>
  <c r="I45" i="36" s="1"/>
  <c r="I43" i="36" l="1"/>
  <c r="H45" i="36"/>
  <c r="G65" i="35" l="1"/>
  <c r="F65" i="35"/>
  <c r="G62" i="35"/>
  <c r="H419" i="28"/>
  <c r="G419" i="28"/>
  <c r="H416" i="28"/>
  <c r="H415" i="28" s="1"/>
  <c r="G416" i="28"/>
  <c r="H318" i="28"/>
  <c r="G318" i="28"/>
  <c r="H317" i="28"/>
  <c r="G317" i="28"/>
  <c r="H93" i="28"/>
  <c r="H91" i="28"/>
  <c r="H89" i="28"/>
  <c r="H87" i="28"/>
  <c r="H85" i="28"/>
  <c r="H83" i="28"/>
  <c r="H81" i="28"/>
  <c r="H79" i="28"/>
  <c r="H77" i="28"/>
  <c r="H75" i="28"/>
  <c r="H73" i="28"/>
  <c r="H71" i="28"/>
  <c r="H69" i="28"/>
  <c r="H67" i="28"/>
  <c r="H65" i="28"/>
  <c r="H63" i="28"/>
  <c r="H61" i="28"/>
  <c r="H59" i="28"/>
  <c r="H57" i="28"/>
  <c r="H55" i="28"/>
  <c r="H53" i="28"/>
  <c r="H51" i="28"/>
  <c r="H49" i="28"/>
  <c r="H47" i="28"/>
  <c r="H45" i="28"/>
  <c r="H43" i="28"/>
  <c r="H41" i="28"/>
  <c r="H39" i="28"/>
  <c r="H37" i="28"/>
  <c r="H35" i="28"/>
  <c r="H33" i="28"/>
  <c r="H31" i="28"/>
  <c r="H29" i="28"/>
  <c r="H27" i="28"/>
  <c r="H25" i="28"/>
  <c r="K89" i="36"/>
  <c r="G60" i="36"/>
  <c r="M41" i="36"/>
  <c r="M45" i="36" s="1"/>
  <c r="K41" i="36"/>
  <c r="K45" i="36" s="1"/>
  <c r="J41" i="36"/>
  <c r="J43" i="36" s="1"/>
  <c r="G41" i="36"/>
  <c r="L44" i="36" s="1"/>
  <c r="K37" i="36"/>
  <c r="J37" i="36"/>
  <c r="G37" i="36"/>
  <c r="M28" i="36"/>
  <c r="J28" i="36"/>
  <c r="G28" i="36"/>
  <c r="K22" i="36"/>
  <c r="K14" i="36"/>
  <c r="J14" i="36"/>
  <c r="G14" i="36"/>
  <c r="K11" i="36"/>
  <c r="J11" i="36"/>
  <c r="G11" i="36"/>
  <c r="K23" i="36" l="1"/>
  <c r="K28" i="36" s="1"/>
  <c r="G43" i="36"/>
  <c r="G415" i="28"/>
  <c r="M44" i="36"/>
  <c r="M43" i="36"/>
  <c r="K43" i="36"/>
  <c r="G45" i="36"/>
  <c r="H44" i="36"/>
  <c r="I44" i="36"/>
  <c r="K44" i="36"/>
  <c r="J45" i="3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<sst xmlns="http://schemas.openxmlformats.org/spreadsheetml/2006/main" count="1845" uniqueCount="752">
  <si>
    <t>The information reported herein covers the period from January to December, 2025. To help create it, we adopted the standards of the Global Reporting Initiative (GRI) and the Integrated Reporting Guidelines of the Value Reporting Foundation (IIRC). We are also guided by global reporting guidelines, methodologies and frameworks such as: Sustainability Accounting Standards Board (SASB) and SASB Materiality Map; B3 Corporate Sustainability Index ISE (Brazilian Exchange &amp; OTC); Dow Jones Sustainability Index (DJSI); CDP Climate Guidance and Task Force on Climate related Financial Disclosures (TCFD). The data in this worksheet went through the limited assurance process of KPMG's independent auditors. 
To access the assurance letter, contact us by email: sustentabilidade@bradesco.com.br.</t>
  </si>
  <si>
    <t>Macrotheme</t>
  </si>
  <si>
    <t>Theme</t>
  </si>
  <si>
    <t>Indicator</t>
  </si>
  <si>
    <t>Unit</t>
  </si>
  <si>
    <t>Metric</t>
  </si>
  <si>
    <t>Criteria</t>
  </si>
  <si>
    <t>Eco-efficiency</t>
  </si>
  <si>
    <t>Operational Emissions</t>
  </si>
  <si>
    <t>Scope 1</t>
  </si>
  <si>
    <t>Power, heat or steam generation</t>
  </si>
  <si>
    <t>tCO₂e</t>
  </si>
  <si>
    <t>GRI 305-1</t>
  </si>
  <si>
    <t>Brazilian GHG Protocol Program. 
2025 emission factors, available in the tool provided by the Program¹.</t>
  </si>
  <si>
    <t>Transportation of materials, products, waste, employees and passengers</t>
  </si>
  <si>
    <t>Fugitive emissions</t>
  </si>
  <si>
    <t>Total gross emissions</t>
  </si>
  <si>
    <t>Total biogenic emissions</t>
  </si>
  <si>
    <t>Scope 2</t>
  </si>
  <si>
    <t>Power Acquisition - Location based</t>
  </si>
  <si>
    <t>GRI 305-2</t>
  </si>
  <si>
    <r>
      <t>Brazilian GHG Protocol Program. 
National Interconnected System (SIN) emission factor: 0.0461tCO</t>
    </r>
    <r>
      <rPr>
        <vertAlign val="subscript"/>
        <sz val="8"/>
        <color theme="1" tint="0.249977111117893"/>
        <rFont val="Bradesco Sans"/>
      </rPr>
      <t>2</t>
    </r>
    <r>
      <rPr>
        <sz val="8"/>
        <color theme="1" tint="0.249977111117893"/>
        <rFont val="Bradesco Sans"/>
      </rPr>
      <t>/MWh</t>
    </r>
  </si>
  <si>
    <t>Power Acquisition - Market based</t>
  </si>
  <si>
    <t>Scope 3</t>
  </si>
  <si>
    <t>Purchased goods and services</t>
  </si>
  <si>
    <t xml:space="preserve"> NA </t>
  </si>
  <si>
    <t>GRI 305-3</t>
  </si>
  <si>
    <t>Fuel and energy-related activities (not included in Scope 1 or Scope 2)</t>
  </si>
  <si>
    <t>Transportation and distribution (outsourced fleet – upstream)</t>
  </si>
  <si>
    <t>Waste generated in operations</t>
  </si>
  <si>
    <t>Business travel</t>
  </si>
  <si>
    <t>Employee commuting</t>
  </si>
  <si>
    <t>NA</t>
  </si>
  <si>
    <t>Investments*</t>
  </si>
  <si>
    <t>KtCO₂e</t>
  </si>
  <si>
    <t>PCAF</t>
  </si>
  <si>
    <t>Financed emissions</t>
  </si>
  <si>
    <t>Emissions intensity</t>
  </si>
  <si>
    <t>Indicator by revenue</t>
  </si>
  <si>
    <r>
      <t>tCO</t>
    </r>
    <r>
      <rPr>
        <vertAlign val="subscript"/>
        <sz val="10"/>
        <color theme="1" tint="0.249977111117893"/>
        <rFont val="Bradesco Sans"/>
      </rPr>
      <t>2</t>
    </r>
    <r>
      <rPr>
        <sz val="10"/>
        <color theme="1" tint="0.249977111117893"/>
        <rFont val="Bradesco Sans"/>
      </rPr>
      <t>e/R$ MM</t>
    </r>
  </si>
  <si>
    <t>GRI 305-4</t>
  </si>
  <si>
    <t>BRGAAP revenue (financial intermediation revenue + fees and commission income + retained premiums from insurance, pension and capitalization plans + results from interests in associates and shared control + other operating revenues)</t>
  </si>
  <si>
    <t>Indicator by net income</t>
  </si>
  <si>
    <t xml:space="preserve">Indicator per capita </t>
  </si>
  <si>
    <r>
      <t>tCO</t>
    </r>
    <r>
      <rPr>
        <vertAlign val="subscript"/>
        <sz val="10"/>
        <color theme="1" tint="0.249977111117893"/>
        <rFont val="Bradesco Sans"/>
      </rPr>
      <t>2</t>
    </r>
    <r>
      <rPr>
        <sz val="10"/>
        <color theme="1" tint="0.249977111117893"/>
        <rFont val="Bradesco Sans"/>
      </rPr>
      <t>e/employee</t>
    </r>
  </si>
  <si>
    <t>Indicator per capita (FTE)</t>
  </si>
  <si>
    <r>
      <t>tCO</t>
    </r>
    <r>
      <rPr>
        <vertAlign val="subscript"/>
        <sz val="10"/>
        <color theme="1" tint="0.249977111117893"/>
        <rFont val="Bradesco Sans"/>
      </rPr>
      <t>2</t>
    </r>
    <r>
      <rPr>
        <sz val="10"/>
        <color theme="1" tint="0.249977111117893"/>
        <rFont val="Bradesco Sans"/>
      </rPr>
      <t>e/FTE</t>
    </r>
  </si>
  <si>
    <t>Reduction of emission as a direct result of initiatives</t>
  </si>
  <si>
    <t xml:space="preserve">Scope 1 </t>
  </si>
  <si>
    <t>GRI 305-5</t>
  </si>
  <si>
    <t>Scope 1 – Improvements in air-conditioning monitoring and leak prevention;
Scope 3 – Resulting from the employee survey on commuting between home and work.</t>
  </si>
  <si>
    <t>Total reduction</t>
  </si>
  <si>
    <t>Water management</t>
  </si>
  <si>
    <t>Water consumed</t>
  </si>
  <si>
    <t>Underground water</t>
  </si>
  <si>
    <t>m³</t>
  </si>
  <si>
    <t>GRI 303-3, 303-5</t>
  </si>
  <si>
    <t>Information is collected through water meters for wells, the wastewater treatment plant (WWTP), and rainwater. In the case of water purchased from utility companies, consumption data is obtained from invoices recorded in a systematized tool. In 2021, 2023, 2024 and 2025, due to financial constraints, rainwater was not utilized. In 2024, we changed the service provider responsible for maintaining the WWTP, which allowed for more accurate tracking of reused water consumption data.</t>
  </si>
  <si>
    <t>Rainwater</t>
  </si>
  <si>
    <t xml:space="preserve"> -   </t>
  </si>
  <si>
    <t>Concessionaries</t>
  </si>
  <si>
    <t>Total new water</t>
  </si>
  <si>
    <t>Recycled water (STS)</t>
  </si>
  <si>
    <t>Total consumed water</t>
  </si>
  <si>
    <t>Consumption reduction</t>
  </si>
  <si>
    <t>%</t>
  </si>
  <si>
    <t>GRI 303-3</t>
  </si>
  <si>
    <t>In relation to the base year (2019), considering the consumption of new water.</t>
  </si>
  <si>
    <t>Discharged water</t>
  </si>
  <si>
    <t>Total discharged water</t>
  </si>
  <si>
    <t>Considers new water consumed, subtracting reused water</t>
  </si>
  <si>
    <t>Energy management</t>
  </si>
  <si>
    <t>Energy consumed - stationary</t>
  </si>
  <si>
    <t>National Interconnected System (SIN)</t>
  </si>
  <si>
    <t>MWh</t>
  </si>
  <si>
    <t>GRI 302-1</t>
  </si>
  <si>
    <t>For energy purchased from utility companies, consumption data is obtained from invoices recorded in a systematized tool. For invoices that are not available, consumption is estimated using artificial intelligence, based on historical consumption averages or by referencing branches of similar size.
Due to the strategy of consuming energy exclusively from renewable sources, we disclose energy acquired from sources outside the National Interconnected System (SIN) and/or according to the generation associated with the acquired I-RECs. Generator activation occurs only in contingency situations, representing 0.65% of the observed consumption.</t>
  </si>
  <si>
    <t>Wind</t>
  </si>
  <si>
    <t>Hydroelectric</t>
  </si>
  <si>
    <t>Solar</t>
  </si>
  <si>
    <t>Distributed generation (solar panels)</t>
  </si>
  <si>
    <t>Free contract market</t>
  </si>
  <si>
    <t>I-REC</t>
  </si>
  <si>
    <t xml:space="preserve">-   </t>
  </si>
  <si>
    <t>Total Renewable</t>
  </si>
  <si>
    <t>Nuclear</t>
  </si>
  <si>
    <t>Thermal</t>
  </si>
  <si>
    <t>Generators (diesel)</t>
  </si>
  <si>
    <t>Total Non-Renewable</t>
  </si>
  <si>
    <t>Total Stationary Energy Consumed</t>
  </si>
  <si>
    <t>Renewable energy</t>
  </si>
  <si>
    <t>renewable energy consumed in the facilities</t>
  </si>
  <si>
    <t>Energy intensity</t>
  </si>
  <si>
    <t>MWh/R$ MM</t>
  </si>
  <si>
    <t>GRI 302-3</t>
  </si>
  <si>
    <t>BRGAAP revenue (financial intermediation revenue + service provision revenue + retained premiums from insurance, pension and capitalization plans + results from interests in associates and shared control + other operating revenues)</t>
  </si>
  <si>
    <t>MWh/employee</t>
  </si>
  <si>
    <t>MWh/FTE</t>
  </si>
  <si>
    <t>Energy consumed - mobile</t>
  </si>
  <si>
    <t>Own vehicle fleet – ethanol</t>
  </si>
  <si>
    <t>Use of the Brazilian GHG Protocol Program tool for converting liters of fuel to the corresponding calorific value in MWh.</t>
  </si>
  <si>
    <t>Own vehicle fleet – gasoline</t>
  </si>
  <si>
    <t>Own vehicle fleet – diesel</t>
  </si>
  <si>
    <t>Own air fleet – jet kerosene</t>
  </si>
  <si>
    <t>Total Mobile Energy Consumed</t>
  </si>
  <si>
    <t>Energy consumption outside of the organization</t>
  </si>
  <si>
    <t>Cash-in-Transit (CIT) transportation</t>
  </si>
  <si>
    <t>GRI 302-2</t>
  </si>
  <si>
    <t>Assistance transportation</t>
  </si>
  <si>
    <t>Packaging transport</t>
  </si>
  <si>
    <t>Freight transport</t>
  </si>
  <si>
    <t>Document transport</t>
  </si>
  <si>
    <t>Correspondence transportation</t>
  </si>
  <si>
    <t>Air travel</t>
  </si>
  <si>
    <t>Km reimbursement</t>
  </si>
  <si>
    <t>Taxi</t>
  </si>
  <si>
    <t>Charter</t>
  </si>
  <si>
    <t>Work from home</t>
  </si>
  <si>
    <t>NAP</t>
  </si>
  <si>
    <t>Total energy consumption outside of the organization</t>
  </si>
  <si>
    <t>Waste management</t>
  </si>
  <si>
    <t>Total non-hazardous waste generated, by destination</t>
  </si>
  <si>
    <t>Recycling</t>
  </si>
  <si>
    <t>t</t>
  </si>
  <si>
    <t>GRI 306-4, 306-5  </t>
  </si>
  <si>
    <t>Common and recyclable waste from administrative centers is weighed and reported in a systematized tool. 
Technological waste is sent for decharacterization and disposal, and the quantity is reported through a Waste Disposal Certificate. 
Waste generated by the branch network is estimated based on the weight-to-employee ratio, using the weighing carried out in branches located in administrative buildings.</t>
  </si>
  <si>
    <t>Composting</t>
  </si>
  <si>
    <t>WDF - energy recovery</t>
  </si>
  <si>
    <t>Landfill</t>
  </si>
  <si>
    <t>Total waste generated</t>
  </si>
  <si>
    <t>Material management</t>
  </si>
  <si>
    <t>Material - renewable</t>
  </si>
  <si>
    <t>Paper</t>
  </si>
  <si>
    <t>GRI 301-3, 301-2</t>
  </si>
  <si>
    <t>Prices include office materials, such as printing paper, forms, envelopes, reels, pencils, among others (online supply system); plastic and metal for card production (database of produced cards).</t>
  </si>
  <si>
    <t>Certified wood</t>
  </si>
  <si>
    <t>ND</t>
  </si>
  <si>
    <t>Material - non-renewable</t>
  </si>
  <si>
    <t>PVC</t>
  </si>
  <si>
    <t>Metal</t>
  </si>
  <si>
    <t>Recycled material</t>
  </si>
  <si>
    <t>Plastic (cards production)</t>
  </si>
  <si>
    <t>Climate change – Transition plan</t>
  </si>
  <si>
    <t>Portfolio monitoring</t>
  </si>
  <si>
    <t>Absolute financed emissions</t>
  </si>
  <si>
    <t>Scopes 1 and 2</t>
  </si>
  <si>
    <r>
      <t>MtCO</t>
    </r>
    <r>
      <rPr>
        <vertAlign val="subscript"/>
        <sz val="10"/>
        <color theme="1" tint="0.249977111117893"/>
        <rFont val="Bradesco Sans Medium"/>
      </rPr>
      <t>2</t>
    </r>
    <r>
      <rPr>
        <sz val="10"/>
        <color theme="1" tint="0.249977111117893"/>
        <rFont val="Bradesco Sans Medium"/>
      </rPr>
      <t>e</t>
    </r>
  </si>
  <si>
    <t>Financial intensity of financed emissions</t>
  </si>
  <si>
    <r>
      <t>MtCO</t>
    </r>
    <r>
      <rPr>
        <vertAlign val="subscript"/>
        <sz val="10"/>
        <color theme="1" tint="0.249977111117893"/>
        <rFont val="Bradesco Sans Medium"/>
      </rPr>
      <t>2</t>
    </r>
    <r>
      <rPr>
        <sz val="10"/>
        <color theme="1" tint="0.249977111117893"/>
        <rFont val="Bradesco Sans Medium"/>
      </rPr>
      <t>e/R$ billion</t>
    </r>
  </si>
  <si>
    <t>Physical emissions intensity</t>
  </si>
  <si>
    <t>Aluminum</t>
  </si>
  <si>
    <r>
      <t>tCO</t>
    </r>
    <r>
      <rPr>
        <vertAlign val="subscript"/>
        <sz val="10"/>
        <color theme="1" tint="0.249977111117893"/>
        <rFont val="Bradesco Sans Medium"/>
      </rPr>
      <t>2</t>
    </r>
    <r>
      <rPr>
        <sz val="10"/>
        <color theme="1" tint="0.249977111117893"/>
        <rFont val="Bradesco Sans Medium"/>
      </rPr>
      <t>e/t aluminum</t>
    </r>
  </si>
  <si>
    <t>Cement</t>
  </si>
  <si>
    <r>
      <t>tCO</t>
    </r>
    <r>
      <rPr>
        <vertAlign val="subscript"/>
        <sz val="10"/>
        <color theme="1" tint="0.249977111117893"/>
        <rFont val="Bradesco Sans Medium"/>
      </rPr>
      <t>2</t>
    </r>
    <r>
      <rPr>
        <sz val="10"/>
        <color theme="1" tint="0.249977111117893"/>
        <rFont val="Bradesco Sans Medium"/>
      </rPr>
      <t>e/t cement</t>
    </r>
  </si>
  <si>
    <t>Iron and steel</t>
  </si>
  <si>
    <r>
      <t>tCO</t>
    </r>
    <r>
      <rPr>
        <vertAlign val="subscript"/>
        <sz val="10"/>
        <color theme="1" tint="0.249977111117893"/>
        <rFont val="Bradesco Sans Medium"/>
      </rPr>
      <t>2</t>
    </r>
    <r>
      <rPr>
        <sz val="10"/>
        <color theme="1" tint="0.249977111117893"/>
        <rFont val="Bradesco Sans Medium"/>
      </rPr>
      <t>e/t steel</t>
    </r>
  </si>
  <si>
    <t>Electricity generation</t>
  </si>
  <si>
    <r>
      <t>kgCO</t>
    </r>
    <r>
      <rPr>
        <vertAlign val="subscript"/>
        <sz val="10"/>
        <color theme="1" tint="0.249977111117893"/>
        <rFont val="Bradesco Sans Medium"/>
      </rPr>
      <t>2</t>
    </r>
    <r>
      <rPr>
        <sz val="10"/>
        <color theme="1" tint="0.249977111117893"/>
        <rFont val="Bradesco Sans Medium"/>
      </rPr>
      <t>e/MWh</t>
    </r>
  </si>
  <si>
    <t>Transportation</t>
  </si>
  <si>
    <r>
      <t>gCO</t>
    </r>
    <r>
      <rPr>
        <vertAlign val="subscript"/>
        <sz val="10"/>
        <color theme="1" tint="0.249977111117893"/>
        <rFont val="Bradesco Sans Medium"/>
      </rPr>
      <t>2</t>
    </r>
    <r>
      <rPr>
        <sz val="10"/>
        <color theme="1" tint="0.249977111117893"/>
        <rFont val="Bradesco Sans Medium"/>
      </rPr>
      <t>e/km</t>
    </r>
  </si>
  <si>
    <t>Financing of the coal-based energy value chain</t>
  </si>
  <si>
    <t>Coal</t>
  </si>
  <si>
    <t>R$ million</t>
  </si>
  <si>
    <t>Climate finance</t>
  </si>
  <si>
    <t>Products and labeled operations</t>
  </si>
  <si>
    <t>Engagement of commercial teams</t>
  </si>
  <si>
    <t>Relationship managers</t>
  </si>
  <si>
    <t>Number of employees engaged</t>
  </si>
  <si>
    <t>number</t>
  </si>
  <si>
    <t>Client engagement</t>
  </si>
  <si>
    <t>Corporate clients</t>
  </si>
  <si>
    <t>Number of clients engaged</t>
  </si>
  <si>
    <t>NA = not available</t>
  </si>
  <si>
    <t>NAP = not applicable</t>
  </si>
  <si>
    <t>Note: Bradesco's performance in 2019 is available only in the Environmental indicators spreadsheet, as this is the base year for the goals established by the Eco-efficiency Master Plan.</t>
  </si>
  <si>
    <t>¹ GHG Protocol Brazil: https://eaesp.fgv.br/centros/centro-estudos-sustentabilidade/projetos/programa-brasileiro-ghg-protocol. Calculation tool: https://eaesp.fgv.br/sites/eaesp.fgv.br/files/u1087/ferramenta_ghg_protocol_v2026.0.1.xlsx</t>
  </si>
  <si>
    <t>Justification</t>
  </si>
  <si>
    <t>Clients</t>
  </si>
  <si>
    <t>Total clients</t>
  </si>
  <si>
    <t>Number of clients</t>
  </si>
  <si>
    <t>million</t>
  </si>
  <si>
    <t>Customer View by Taxpayer Identification Number (no overlapping)</t>
  </si>
  <si>
    <t>Analysis of the entire consolidated position of active account holders and all other companies in the conglomerate.</t>
  </si>
  <si>
    <t>Client satisfaction</t>
  </si>
  <si>
    <t>NPS</t>
  </si>
  <si>
    <t>NPS Natural person</t>
  </si>
  <si>
    <t>NPS (base 100)</t>
  </si>
  <si>
    <t>GRI 3-3</t>
  </si>
  <si>
    <t xml:space="preserve">Calculation using a 'base 100' approach, where NPS 2023 = 100, applying the growth proportions of 2024 and 2025 to this base. </t>
  </si>
  <si>
    <t>Although there are historical records prior to 2023, we decided to establish that year as the baseline in order to better reflect the Bank’s current growth trajectory.</t>
  </si>
  <si>
    <t>Complaint mechanism - Bradesco Organization</t>
  </si>
  <si>
    <t>Central Bank of Brazil (BCB)</t>
  </si>
  <si>
    <t>total complaints identified</t>
  </si>
  <si>
    <t>SASB FN-AC-270a.1, FN-CF-270a.4, FN-IN-270a.2</t>
  </si>
  <si>
    <t>Database of complaints and inquiries received by the Organization through all channels available to both clients and non-clients: branches, telephone banking, "Contact Us" - first-level support, the Central Banking of Brazil (BCB), the Brazilian Securities and Exchange Commission (CVM), the Ombudsman’s Office, Procon, the Public Defender’s Office, consumidor.gov.br, among others).</t>
  </si>
  <si>
    <t>GRI 2-4: Historical data were recalculated to include figures from consumidor.gov.br, which had previously been reported under a single line item for consumer protection bodies and only for the Insurance Group.</t>
  </si>
  <si>
    <t>total complaints addressed and solved</t>
  </si>
  <si>
    <t>consumidor.gov.br (Brazilian government-run online consumer dispute resolution platform)</t>
  </si>
  <si>
    <t>Consumer Protection Institute (Procon)</t>
  </si>
  <si>
    <t>Ombudsman</t>
  </si>
  <si>
    <t>Letter / Press / "Proteste" (Brazilian Consumer Protection Association)</t>
  </si>
  <si>
    <t>Total</t>
  </si>
  <si>
    <t>Total complaints submitted in formal consumer protection forums</t>
  </si>
  <si>
    <t>Resolution Effectiveness</t>
  </si>
  <si>
    <t xml:space="preserve">total complaints received, solved within five working days </t>
  </si>
  <si>
    <t>To get the Organization's percentage of service within 5 days,we considered the total number of complaints from each ombudsman (Banco Bradesco and Grupo Bradesco Seguros) versus the percentage of service within this period.</t>
  </si>
  <si>
    <t>Privacy and data protection</t>
  </si>
  <si>
    <t>Data privacy</t>
  </si>
  <si>
    <t>complaints regarding violations of customer privacy or compliance with standards on privacy of personal data</t>
  </si>
  <si>
    <t>GRI 418-1 
SASB FN-CF-220a.1; FN-CB-230a.1, FN-CF-230a.1</t>
  </si>
  <si>
    <t>People</t>
  </si>
  <si>
    <t>Employee profile in Brazil</t>
  </si>
  <si>
    <t>Employee in Brazil</t>
  </si>
  <si>
    <t>Total employee</t>
  </si>
  <si>
    <t>GRI 2-7</t>
  </si>
  <si>
    <t>The numbers include employees and apprentices of the Bank and affiliated entities. They do not include statutory staff, employees located abroad, expatriates, disability retirees and interns.</t>
  </si>
  <si>
    <t>Employee by region</t>
  </si>
  <si>
    <t>North</t>
  </si>
  <si>
    <t>The numbers include employees and apprentices of the Bank and affiliated entities. They do not include statutory staff, employees located abroad, disability retirees and interns.</t>
  </si>
  <si>
    <t>Northeast</t>
  </si>
  <si>
    <t>Central-west</t>
  </si>
  <si>
    <t>Southeast</t>
  </si>
  <si>
    <t>South</t>
  </si>
  <si>
    <t>Full-time employee, by region</t>
  </si>
  <si>
    <t>The numbers include employees with working hours equivalent to 220 hours per month at the Bank and affiliated entities. They do not include statutory staff, employees located abroad, disability retirees, apprentices and interns.</t>
  </si>
  <si>
    <t>Part-time employee, by region</t>
  </si>
  <si>
    <t>The numbers include employees and apprendices with working hours equivalent to 180 hours per month at the Bank and affiliated entities. They do not include statutory staff, employees located abroad, disability retirees and interns.</t>
  </si>
  <si>
    <t>Permanent employee, by region</t>
  </si>
  <si>
    <t>The numbers include employees of the Bank and affiliated entities.
They do not include statutory staff, employees located abroad, disability retirees, apprentices and interns.</t>
  </si>
  <si>
    <t>Temporary employee, by region</t>
  </si>
  <si>
    <t>The numbers include apprentices from the Bank and affiliated entities.
They do not include statutory staff, employees (Brazil and overseas), disability retirees and interns.</t>
  </si>
  <si>
    <t>Employee by gender</t>
  </si>
  <si>
    <t>Women</t>
  </si>
  <si>
    <t>GRI 2-7 | SASB FN-AC-330a.1, FN-IB-330a.1</t>
  </si>
  <si>
    <t>Men</t>
  </si>
  <si>
    <t>Full-time employee, by gender</t>
  </si>
  <si>
    <t>The numbers include employees with working hours equivalent to 220 hours per month at the Bank and affiliated entities.
They do not include statutory staff, employees located abroad, disability retirees, apprentices and interns.</t>
  </si>
  <si>
    <t>Part-time employee, by gender</t>
  </si>
  <si>
    <t>The numbers include employees and apprentices with working hours equivalent to 180 hours per month at the Bank and affiliated entities.
They do not include statutory staff, employees located abroad, disability retirees and interns.</t>
  </si>
  <si>
    <t>Permanent employee, by gender</t>
  </si>
  <si>
    <t>Temporary employee, by gender</t>
  </si>
  <si>
    <t>Women by professional category</t>
  </si>
  <si>
    <t>Board of Executive Officers + Board of Directors</t>
  </si>
  <si>
    <t xml:space="preserve">GRI 405-1
SASB FN-AC-330a.1, 
FN-IB-330a.1
</t>
  </si>
  <si>
    <t>The numbers include employees, apprentices, interns and statutory staff of the Bank and its affiliated entities, including employees of Bradesco Asset (AC) and Bradesco BBI (IB).
They do not include employees located abroad or disability retirees.</t>
  </si>
  <si>
    <r>
      <t xml:space="preserve">Until 2023, the reported figure was calculated using, as the denominator, the total number of employees in the Organization, including interns and statutory personnel. As of this year, in order to enhance the accuracy of the indicator, the denominator has been revised to include only individuals within the functional category. </t>
    </r>
    <r>
      <rPr>
        <b/>
        <sz val="9"/>
        <color theme="1" tint="0.249977111117893"/>
        <rFont val="Bradesco Sans"/>
      </rPr>
      <t>GRI 2-4</t>
    </r>
  </si>
  <si>
    <t>Superintendence</t>
  </si>
  <si>
    <t>Management</t>
  </si>
  <si>
    <t>Coordination / Supervision</t>
  </si>
  <si>
    <t>Administrative</t>
  </si>
  <si>
    <t>Operational</t>
  </si>
  <si>
    <t>Apprenticeship</t>
  </si>
  <si>
    <t>Internship</t>
  </si>
  <si>
    <t>Employee by age group</t>
  </si>
  <si>
    <t>Under 30 years old</t>
  </si>
  <si>
    <t>GRI 405-1</t>
  </si>
  <si>
    <t>The numbers include employees, apprentices, interns and statutory staff of the Bank and its affiliated entities.
They do not include employees located abroad or disability retirees.</t>
  </si>
  <si>
    <t>Between 30 and 50 years old</t>
  </si>
  <si>
    <t>Over 50 years old</t>
  </si>
  <si>
    <t>Employee by color/ethnicity</t>
  </si>
  <si>
    <t>White</t>
  </si>
  <si>
    <t>GRI 405-1
SASB FN-AC-330a.1, 
FN-IB-330a.1</t>
  </si>
  <si>
    <t>The numbers include employees, apprentices, interns and statutory staff of the Bank and its affiliated entities, including employees of Bradesco Asset (AC) and Bradesco BBI (IB).
They do not include employees located abroad or disability retirees.
In line with Brazilian official statistics, the term ‘Black people’ includes individuals who self-identify as Black or of mixed race (pardo).</t>
  </si>
  <si>
    <t>Black</t>
  </si>
  <si>
    <t>Asian</t>
  </si>
  <si>
    <t>Indigenous</t>
  </si>
  <si>
    <t>Not declared</t>
  </si>
  <si>
    <t>Black, by professional category</t>
  </si>
  <si>
    <t>The numbers include employees, apprentices, interns and statutory staff of the Bank and its affiliated entities.
They do not include employees located abroad, expatriates or disability retirees.
In line with Brazilian official statistics, the term ‘Black people’ includes individuals who self-identify as Black or of mixed race (pardo).</t>
  </si>
  <si>
    <t>Indigenous, by professional category</t>
  </si>
  <si>
    <t>Asian, by professional category</t>
  </si>
  <si>
    <t>PWD - people with disabilities</t>
  </si>
  <si>
    <t>Total employee with disabilities</t>
  </si>
  <si>
    <t>The numbers include employees, apprentices, interns and statutory staff of the Bank and its affiliated entities.
They do not include employees located abroad, expatriates or disability retirees.</t>
  </si>
  <si>
    <t>Employee with disabilities, by professional category</t>
  </si>
  <si>
    <t>Employee with disabilities, by gender</t>
  </si>
  <si>
    <t>Employee with disabilities, by region</t>
  </si>
  <si>
    <t>Workers who are not employee</t>
  </si>
  <si>
    <t>Third-party professionals providing services for the Organization - associates</t>
  </si>
  <si>
    <t>GRI 2-8</t>
  </si>
  <si>
    <t>The numbers includes collaborators of the Bradesco Organization, except interns. The term “collaborator” refers to non‑employee professionals hired to provide services to the Organization, whether physically allocated on-site or not, and managed through the non‑employee management system (Techsocial). Examples include lawyers, architects, consultants, engineers, cleaning and maintenance staff, physicians, security personnel, business partners (bank correspondents, business originators, policyholders), loss adjusters, court officers, and the integration agent IEL – Euvaldo Lodi Institute, among others.</t>
  </si>
  <si>
    <t>In 2023, there was a change in the basis used for surveying the number of these professionals.</t>
  </si>
  <si>
    <t>Interns</t>
  </si>
  <si>
    <t>The numbers include all interns (bank and affiliated entities)</t>
  </si>
  <si>
    <t>Hiring</t>
  </si>
  <si>
    <t>Hiring by gender</t>
  </si>
  <si>
    <t>GRI 401-1</t>
  </si>
  <si>
    <t>Hiring of employees and apprentices, within the Bank and its affiliated entities.
Does not include statutory staff, employees located abroad or interns.
The denominator considered is the total workforce as of December 2025.</t>
  </si>
  <si>
    <t>Hiring by color / ethnicity</t>
  </si>
  <si>
    <t xml:space="preserve">GRI 401-1
</t>
  </si>
  <si>
    <t>Hiring by region</t>
  </si>
  <si>
    <t>Hiring by age group</t>
  </si>
  <si>
    <t>Hiring by professional category</t>
  </si>
  <si>
    <t>Coordination/Supervision</t>
  </si>
  <si>
    <t>Internal movements</t>
  </si>
  <si>
    <t>Internal movements by gender</t>
  </si>
  <si>
    <t>DJSI 3.3.4</t>
  </si>
  <si>
    <t>Employee and apprentice movements within the Bank and its affiliated entities.
Statutory staff, employees located abroad, foundations, and interns are not included.
The denominator used is the total workforce in Brazil as of December 2025.</t>
  </si>
  <si>
    <t>Internal movements by color / ethnicity</t>
  </si>
  <si>
    <t>Internal movements by age color</t>
  </si>
  <si>
    <t>Internal movements by  professional category</t>
  </si>
  <si>
    <t>Terminations</t>
  </si>
  <si>
    <t>Employees who left the organization, by gender</t>
  </si>
  <si>
    <t>Termination of employees and apprentices (Bank and affiliated entities)
Numbers do not include statutory staff, employees located abroad, and interns.</t>
  </si>
  <si>
    <t>Employees who left the organization, by color / ethnicity</t>
  </si>
  <si>
    <t>Employees who left the organization, by region</t>
  </si>
  <si>
    <t>Employees who left the organization, by age group</t>
  </si>
  <si>
    <t>Employees who left the organization, by professional category</t>
  </si>
  <si>
    <t>Turnover</t>
  </si>
  <si>
    <t>Average between hirings and terminations, divided by the total number of employees in Brazil as of December 2025. Statutory staff, employees located abroad, foundations, and interns are not included.</t>
  </si>
  <si>
    <t>Voluntary</t>
  </si>
  <si>
    <t>DJSI 3.3.8</t>
  </si>
  <si>
    <t>Turnover by gender</t>
  </si>
  <si>
    <t>Voluntary turnover by gender</t>
  </si>
  <si>
    <t>Voluntary terminations divided by the total number of employees in Brazil as of December 2025.
Statutory staff, employees located abroad, foundations, and interns are not included.</t>
  </si>
  <si>
    <t>Turnover by color / ethnicity</t>
  </si>
  <si>
    <t>Voluntary turnover by color / ethnicity</t>
  </si>
  <si>
    <t>Turnover by age group</t>
  </si>
  <si>
    <t>Voluntary turnover by age group</t>
  </si>
  <si>
    <t>Turnover by region</t>
  </si>
  <si>
    <t>Turnover by functional category</t>
  </si>
  <si>
    <t>Voluntary turnover by functional category</t>
  </si>
  <si>
    <t>Maternity/Paternity leav</t>
  </si>
  <si>
    <t>Total employees who were entitled to maternity/ paternity leave</t>
  </si>
  <si>
    <t>GRI 401-3</t>
  </si>
  <si>
    <t>All employees have the right to parental leave. The number considers employees and apprentices of the Bank and affiliated entities. Does not include statutory staff, employees located abroad and interns.</t>
  </si>
  <si>
    <t>Total employees who took maternity/paternity leave in thecurrent year</t>
  </si>
  <si>
    <t>Employees and apprentices (bank and affiliated entities)
Numbers do not include statutory staff, employees located abroad and interns.</t>
  </si>
  <si>
    <t>Total employees who took maternity/paternity leave in the current year, and whose leave ends in the current year</t>
  </si>
  <si>
    <t>Total employees who took maternity/paternity leave in the current year, and whose leave ends in the following year</t>
  </si>
  <si>
    <t>Total employees expected to return in the current year</t>
  </si>
  <si>
    <t>Total employees who returned to work in the reporting period after the end of maternity/ paternity leave</t>
  </si>
  <si>
    <t>Total employees who did NOT return to work in the reporting period after the end of maternity/paternity leave</t>
  </si>
  <si>
    <t>Total employees who returned to work after maternity/paternity leave and still were employed 12 months after returning to work</t>
  </si>
  <si>
    <t>Return rate</t>
  </si>
  <si>
    <t>Total employees who returned to work after leave divided by total employees expected to return, multiplied by 100. Numbers do not include statutory staff, employees located abroad and interns.</t>
  </si>
  <si>
    <t>Retention rate</t>
  </si>
  <si>
    <t>Total employees who remained with the Organization 12 months after returning from leave divided by the total employees who returned from leave in the previous reporting period, multiplied by 100. Numbers do not include statutory staff, employees located abroad and interns.</t>
  </si>
  <si>
    <t>Absenteeism</t>
  </si>
  <si>
    <t>Absenteeism rate</t>
  </si>
  <si>
    <t>Numbers consider the days of absence of employees and apprentices (bank and related), minus vacations, divided by the average number of employees in the year, multiplied by 330 working days. Numbers do not include statutory staff, employees located abroad and interns.</t>
  </si>
  <si>
    <t>Training</t>
  </si>
  <si>
    <t>Average hours of training by professional category</t>
  </si>
  <si>
    <t>GRI 404-1</t>
  </si>
  <si>
    <t>Average number of hours of online and in-person training.
Includes employees, apprentices, interns, and statutory staff of the Bank and its affiliated entities.
Employees located abroad, foundations, and employees retired due to disability are not included.</t>
  </si>
  <si>
    <t>Average hours of training by gender</t>
  </si>
  <si>
    <t>Average hours of training by age group</t>
  </si>
  <si>
    <t>DJSI 3.3.1</t>
  </si>
  <si>
    <t>Average hours of training by color / ethnicity</t>
  </si>
  <si>
    <t>Average hours of training by management level</t>
  </si>
  <si>
    <t>Senior management</t>
  </si>
  <si>
    <t>Middle management</t>
  </si>
  <si>
    <t>Junior management</t>
  </si>
  <si>
    <t>Average hours per FTE dedicated to training and development</t>
  </si>
  <si>
    <t>Average amount spent per FTE on training and development</t>
  </si>
  <si>
    <t>Number and percentage of trained employees</t>
  </si>
  <si>
    <t>Ethics</t>
  </si>
  <si>
    <t>GRI 2-24</t>
  </si>
  <si>
    <t>Total number and percentage of employees, apprentices, interns, and statutory staff trained, within the Bank and its affiliated entities.
Employees located abroad, foundations, and employees retired due to disability are not included.</t>
  </si>
  <si>
    <t>The variation in Diversity and Human Rights indicators is due to the fact that, until 2023, there were no mandatory courses and the topics were addressed in an integrated manner. As of 2024, the content was split into two specific learning tracks and began to include mandatory training, significantly increasing participation.
In addition, we expanded our portfolio with new educational solutions focused on health, safety, well-being, and work–life balance, providing more development opportunities for employees, which also contributed to the increase in training indicators. (GRI 2‑4)</t>
  </si>
  <si>
    <t>Corruption prevention</t>
  </si>
  <si>
    <t>Relationship with clients and
users</t>
  </si>
  <si>
    <t>Money laundering prevention</t>
  </si>
  <si>
    <t>Compliance</t>
  </si>
  <si>
    <t>Harassment</t>
  </si>
  <si>
    <t>Diversity</t>
  </si>
  <si>
    <t>Human Rights</t>
  </si>
  <si>
    <t>Information Security</t>
  </si>
  <si>
    <t>Occupational health and safety</t>
  </si>
  <si>
    <t>Risk</t>
  </si>
  <si>
    <t>Performance evaluation</t>
  </si>
  <si>
    <t>Competency assessment</t>
  </si>
  <si>
    <t>Eligible employees</t>
  </si>
  <si>
    <t>Total number of completed evaluations divided by the total number of evaluations sent.
Includes employees of the Bank and its affiliated companies.
Statutory staff, expatriates, apprentices, interns, employees on leave during the period, and Fundação Bradesco are not included.</t>
  </si>
  <si>
    <t>Indicator not available in 2025 due to the update of the competency assessment cycle, which is in the process of gradual implementation.</t>
  </si>
  <si>
    <t>Performance assessment</t>
  </si>
  <si>
    <t>As of the publication date of this report, 98% of eligible employees had completed the performance evaluation process.</t>
  </si>
  <si>
    <t>Ratio of base salary between women and men</t>
  </si>
  <si>
    <t>rate</t>
  </si>
  <si>
    <t>GRI 405-2</t>
  </si>
  <si>
    <t>Average remuneration of men in each group divided by the average remuneration of women in each group. 
For the group "Directors + Board of Directors", the average annual fees and the average of total compensation are considered. 
For the other groups, the average base salary and salary plus other financial incentives are considered, as required by the indicator. 
Employees, apprentices and interns from all companies are considered. It does not include employees from abroad, and disability retirees.</t>
  </si>
  <si>
    <t>Board of Executive Officers + Board of Directors
(base salary + other financial incentives)</t>
  </si>
  <si>
    <t>Superintendence
(base salary + other financial incentives)</t>
  </si>
  <si>
    <t>Management
(base salary + other financial incentives)</t>
  </si>
  <si>
    <t>In previous years, values with minor decimal variations were reported for the Apprentice and Intern categories. Following a review, we confirmed that there is no salary differentiation at these hierarchical levels, as both receive standardized stipend amounts.
Therefore, the correct value to be reported is 1.00, and the previously disclosed data resulted from methodological variations that have now been adjusted. GRI 2‑4</t>
  </si>
  <si>
    <t>Satisfaction and engagement</t>
  </si>
  <si>
    <t>by gender</t>
  </si>
  <si>
    <t>The survey was available to all Bank and Affiliate employees. Favorability percentage.</t>
  </si>
  <si>
    <t>by age group</t>
  </si>
  <si>
    <t>18 a 22</t>
  </si>
  <si>
    <t>23 a 26</t>
  </si>
  <si>
    <t>50 a 64</t>
  </si>
  <si>
    <t>by leadership position</t>
  </si>
  <si>
    <t>Leaders</t>
  </si>
  <si>
    <t>Non leaders</t>
  </si>
  <si>
    <t>Percentage of workers represented by a trade union or covered by collective bargaining agreements</t>
  </si>
  <si>
    <t>GRI 2-30; DJSI 3.1.7</t>
  </si>
  <si>
    <t>Accidents at work</t>
  </si>
  <si>
    <t>Number of worked hours (million)</t>
  </si>
  <si>
    <t>GRI 403-9</t>
  </si>
  <si>
    <t>Deaths resulting from accidents at work</t>
  </si>
  <si>
    <t>Typical work or commuting accidents that lead to death</t>
  </si>
  <si>
    <t>index</t>
  </si>
  <si>
    <t>Accidents at work with serious consequences (except deaths)</t>
  </si>
  <si>
    <t>Mandatory reporting accidents at work</t>
  </si>
  <si>
    <t>Any work accident in which the employee is removed due to inability to work for a day or more must be reported to social security, via e-social, with the opening of a CAT (acronym for "Comunicação de Acidente de Trabalho" - Work Accident Report).</t>
  </si>
  <si>
    <t>Main types of accidents at work</t>
  </si>
  <si>
    <t>Typical – occur during the performance of work activities and result in bodily injury;
Commuting – occur during the employee’s commute to or from work.</t>
  </si>
  <si>
    <t>Occupational disease</t>
  </si>
  <si>
    <t>Deaths due to occupational diseases</t>
  </si>
  <si>
    <t>GRI 403-10</t>
  </si>
  <si>
    <t>Mandatory reporting occupational diseases</t>
  </si>
  <si>
    <t>Identified cases of disease related to professional activity - cross between ICD (International  Classification of Diseases) and CNAE (National Classification of Economic Activities), according to the classification of the NTEP (Social Security Epidemiological Technical Nexus), and notified with the issuance of CAT due to occupational disease.</t>
  </si>
  <si>
    <t>Main types of occupational diseases</t>
  </si>
  <si>
    <t>text</t>
  </si>
  <si>
    <t>CID S, CID M, 
CID F e CID R</t>
  </si>
  <si>
    <t>CID M, CID G e CID F</t>
  </si>
  <si>
    <t>CID F, CID M, CID G</t>
  </si>
  <si>
    <t>Main cases of occupational diseases, according to the ICD</t>
  </si>
  <si>
    <t>Community</t>
  </si>
  <si>
    <t>Private social investment</t>
  </si>
  <si>
    <t>Total social and environmental investment</t>
  </si>
  <si>
    <t>R$ thousand</t>
  </si>
  <si>
    <t>GRI 203-2</t>
  </si>
  <si>
    <t>own resources</t>
  </si>
  <si>
    <t>Total donations and sponsorships made possible by own resources</t>
  </si>
  <si>
    <t>social donations</t>
  </si>
  <si>
    <t>sponsorships</t>
  </si>
  <si>
    <t>incentive laws</t>
  </si>
  <si>
    <t>Total donations and sponsorships encouraged (Incentive Laws)</t>
  </si>
  <si>
    <t>Rouanet (culture)</t>
  </si>
  <si>
    <t>Sports</t>
  </si>
  <si>
    <t>Child and Adolescent Statute</t>
  </si>
  <si>
    <t>Pronon and Pronas</t>
  </si>
  <si>
    <t>Elderly</t>
  </si>
  <si>
    <t>Fundação Bradesco</t>
  </si>
  <si>
    <t>Total amount invested by Fundação Bradesco in the development of its activities</t>
  </si>
  <si>
    <t>Volunteering³</t>
  </si>
  <si>
    <t>actions performed</t>
  </si>
  <si>
    <t>Total number of initiatives recorded on the Voluntários Bradesco Portal</t>
  </si>
  <si>
    <t>volunteers</t>
  </si>
  <si>
    <t>Number of employees and interns who participated in at least one volunteer activity during the year</t>
  </si>
  <si>
    <t>dedicated hours</t>
  </si>
  <si>
    <t>Total number of hours dedicated by employees and interns to initiatives recorded on the Bradesco Volunteer Portal</t>
  </si>
  <si>
    <t xml:space="preserve">benefited people </t>
  </si>
  <si>
    <t>Total number of people benefited by inititatives recorded on the Bradesco Volunteer Portal</t>
  </si>
  <si>
    <t>NA = Not available</t>
  </si>
  <si>
    <t>Main financial data</t>
  </si>
  <si>
    <t>Recurring results</t>
  </si>
  <si>
    <t>Net interest income</t>
  </si>
  <si>
    <t>R$ billion</t>
  </si>
  <si>
    <t>Expanded ALL</t>
  </si>
  <si>
    <t>Gross result from financial intermediation</t>
  </si>
  <si>
    <t>Result from Insurance, Pension Plans and Capitalization Bonds</t>
  </si>
  <si>
    <t>Fee and commission income</t>
  </si>
  <si>
    <t>Personnel expenses</t>
  </si>
  <si>
    <t>Other administrative expenses</t>
  </si>
  <si>
    <t>Other operating income / (expenses)</t>
  </si>
  <si>
    <t>Tax expenses</t>
  </si>
  <si>
    <t>Equity income from associates</t>
  </si>
  <si>
    <t>Recurring net income</t>
  </si>
  <si>
    <t>Other information</t>
  </si>
  <si>
    <t>Total Assets</t>
  </si>
  <si>
    <t>R$ trillion</t>
  </si>
  <si>
    <t>Expanded loan portfolio</t>
  </si>
  <si>
    <t>Added value</t>
  </si>
  <si>
    <t>economic value generated</t>
  </si>
  <si>
    <t>Value added to be distributed</t>
  </si>
  <si>
    <t>GRI 201-1 | SASB FN-CF-270a.1</t>
  </si>
  <si>
    <t>Value added to be distributed = Revenues (–) Financial intermediation expenses (–) Inputs acquired from third parties (–) Depreciation and amortization (+) Value added received in transfer
Economic and Financial Analysis Report – 4Q23 p. 69; 4Q24 p. 79; 4Q25 p. 69</t>
  </si>
  <si>
    <t>Historical data were recalculated in accordance with CMN Resolution No. 4,966/2021. GRI 2‑4.</t>
  </si>
  <si>
    <t>economic value distributed</t>
  </si>
  <si>
    <t>Remuneration to employees</t>
  </si>
  <si>
    <t>Contribution to government (taxes, fees, and contributions)</t>
  </si>
  <si>
    <t>Interest on equity (JCP) and dividends paid to shareholders (paid and accrued)</t>
  </si>
  <si>
    <t>Remuneration of third party capital (rents and asset leasing)</t>
  </si>
  <si>
    <t>economic value retained</t>
  </si>
  <si>
    <t>Reinvested in our business, products and services</t>
  </si>
  <si>
    <t>Socio- environmental products</t>
  </si>
  <si>
    <t>Proprietary products</t>
  </si>
  <si>
    <t>with environmental benefits</t>
  </si>
  <si>
    <t>GRI G4 FS6, FS7, FS8 | SASB FN-CB-240a.1</t>
  </si>
  <si>
    <t>Consolidation of the balance in proprietary products with environmental and social benefits (such as Photovoltaic Systems, Solar Water Heaters, Electric and Hybrid Vehicles, Microcredit, Accessibility, Local Productive Arrangements, among others), and balances in BNDES on-lending (such as Finame, Moderagro, Moderinfra, Proirriga, Prodecoop, Climate Fund, Pronaf, Pronamp, among others).</t>
  </si>
  <si>
    <t>As of 2024, we began monitoring both our proprietary credit line and the line through Pronamp transfers (National Program for Supporting Medium-Sized Rural Producers) within the scope of sustainable business.</t>
  </si>
  <si>
    <t>with social benefits</t>
  </si>
  <si>
    <t>On-lendings</t>
  </si>
  <si>
    <t>Responsible investment</t>
  </si>
  <si>
    <t>Asset management</t>
  </si>
  <si>
    <t>Total assets under management (AuM)</t>
  </si>
  <si>
    <t>SASB FN-AC-000.B</t>
  </si>
  <si>
    <t>AuM with ESG assessment</t>
  </si>
  <si>
    <t>GRI FS11 | SASB FN-AC-410a.1</t>
  </si>
  <si>
    <t>AuM with ESG assessment subject to positive environmental and/or social screening</t>
  </si>
  <si>
    <t>Investment in companies that may cause chemical dependency and/or risks or damage to health</t>
  </si>
  <si>
    <t>ISE MNIfsCRP-b</t>
  </si>
  <si>
    <t>Investment in companies that produce or market fossil fuel products</t>
  </si>
  <si>
    <t>ISE MNIfsCRP-d</t>
  </si>
  <si>
    <t>investment in companies that may cause risks to health or food and nutrition security</t>
  </si>
  <si>
    <t>Remuneration</t>
  </si>
  <si>
    <t>Senior management remuneration</t>
  </si>
  <si>
    <t>Fixed remuneration</t>
  </si>
  <si>
    <t>GRI 2-19</t>
  </si>
  <si>
    <t>Variable remuneration</t>
  </si>
  <si>
    <t>Retirement benefits</t>
  </si>
  <si>
    <t>Ratio of total annual remuneration</t>
  </si>
  <si>
    <t>Ratio between the highest remuneration and the Organization's average remuneration</t>
  </si>
  <si>
    <t>GRI 2-21</t>
  </si>
  <si>
    <t>Total annual remuneration of the highest paid individual in the Organization divided by the average total annual remuneration of all employees</t>
  </si>
  <si>
    <t>Suppliers relations</t>
  </si>
  <si>
    <t>Overview</t>
  </si>
  <si>
    <t>registered suppliers</t>
  </si>
  <si>
    <t xml:space="preserve">GRI 2-23, 2-24, 2-29, G4 FS1 </t>
  </si>
  <si>
    <t>Supplier base with "Approved" status</t>
  </si>
  <si>
    <t>approved suppliers</t>
  </si>
  <si>
    <t>Number of approved suppliers during the year</t>
  </si>
  <si>
    <t>suppliers with active contracts</t>
  </si>
  <si>
    <t>Number of suppliers with active contracts at year-end</t>
  </si>
  <si>
    <t>total contracted amount</t>
  </si>
  <si>
    <t>GRI 204-1</t>
  </si>
  <si>
    <t>Total spending on suppliers of the Banco Bradesco, excluding Grupo Bradesco Seguros and overseas units</t>
  </si>
  <si>
    <t>Supplier expenses, by region</t>
  </si>
  <si>
    <t>The distribution of percentages by regions in 2025 only considers expenses with Banco Bradesco suppliers. The sum totals 99,2% because the remaining 0,8% was spent with suppliers located abroad.</t>
  </si>
  <si>
    <t>New suppliers assessment</t>
  </si>
  <si>
    <t>suppliers considered for contracting</t>
  </si>
  <si>
    <t>GRI 308-1 e 414-1</t>
  </si>
  <si>
    <t>Number of companies that underwent the screening and due diligence and were approved during the period</t>
  </si>
  <si>
    <t>new suppliers approved based on social and environmental criteria</t>
  </si>
  <si>
    <t>new suppliers contracted based on social and environmental criteria</t>
  </si>
  <si>
    <t>Socio-environmental risks</t>
  </si>
  <si>
    <t>Suppliers with potential and real negative social impacts</t>
  </si>
  <si>
    <t>GRI 414-2</t>
  </si>
  <si>
    <t>Suppliers with active contracts identified with social findings</t>
  </si>
  <si>
    <t>Suppliers with potential and real negative environmental impacts</t>
  </si>
  <si>
    <t>GRI 308-2</t>
  </si>
  <si>
    <t>Suppliers with active contracts identified with environmental findings</t>
  </si>
  <si>
    <t>Human rights risks in the supply chain</t>
  </si>
  <si>
    <t>Child labor</t>
  </si>
  <si>
    <t>GRI 408-1</t>
  </si>
  <si>
    <t>Suppliers classified as critical are considered from a social, environmental and climate perspective, identified and assessed within the scope of the Bradesco Organization's Social, Environmental and Climate Risk Standard.</t>
  </si>
  <si>
    <t>Forced or compulsory labor</t>
  </si>
  <si>
    <t>GRI 409-1</t>
  </si>
  <si>
    <t>Young workers exposed to hazardous work</t>
  </si>
  <si>
    <t>Freedom of association and collective bargaining</t>
  </si>
  <si>
    <t>GRI 407-1</t>
  </si>
  <si>
    <t>Socio-environmental risk</t>
  </si>
  <si>
    <t>Monitoring of socio-environmental portfolios</t>
  </si>
  <si>
    <t>Assessed projects</t>
  </si>
  <si>
    <t>GRI 2-23; G4 FS1</t>
  </si>
  <si>
    <t>Financed amount of assessed projects</t>
  </si>
  <si>
    <t>Assessed projects classified under the Equator Principles</t>
  </si>
  <si>
    <t>Financed amount of assessed projects classified under the Equator Principles</t>
  </si>
  <si>
    <t>Assessed projects not classified under the Equator Principles</t>
  </si>
  <si>
    <t>Financed amount of assessed projects not-classified project</t>
  </si>
  <si>
    <t>Projects classified under the Equator Principles</t>
  </si>
  <si>
    <t>Corporate whistleblowing channel</t>
  </si>
  <si>
    <t>Nature of the reports</t>
  </si>
  <si>
    <t>Conduct/Behavior</t>
  </si>
  <si>
    <t>GRI 2-26</t>
  </si>
  <si>
    <t>We understand that all complaints received through our Whistleblower Channel reflect, directly or indirectly, a violation of human rights.</t>
  </si>
  <si>
    <t>Inappropriate professional conduct</t>
  </si>
  <si>
    <t>Customer/user service</t>
  </si>
  <si>
    <t>Process irregularities</t>
  </si>
  <si>
    <t>Moral harassment</t>
  </si>
  <si>
    <t>Sexual harassment</t>
  </si>
  <si>
    <t>Discrimination</t>
  </si>
  <si>
    <t>Other</t>
  </si>
  <si>
    <t>-</t>
  </si>
  <si>
    <t>Anti-competitive practices</t>
  </si>
  <si>
    <t>Corruption</t>
  </si>
  <si>
    <t xml:space="preserve">Outcome of the analysis </t>
  </si>
  <si>
    <t>Under review</t>
  </si>
  <si>
    <r>
      <t xml:space="preserve">Cases previously reported as 'under review' for years prior to 2024 have been concluded and allocated in the table according to the outcome of the analysis. </t>
    </r>
    <r>
      <rPr>
        <b/>
        <sz val="9"/>
        <color theme="1" tint="0.249977111117893"/>
        <rFont val="Bradesco Sans"/>
      </rPr>
      <t>GRI 2-4</t>
    </r>
    <r>
      <rPr>
        <sz val="9"/>
        <color theme="1" tint="0.249977111117893"/>
        <rFont val="Bradesco Sans"/>
      </rPr>
      <t xml:space="preserve">
Among the moral harassment complaints investigated in 2025, 147 were classified as substantiated. In these cases, the disciplinary measures applied included guidance, verbal warnings, written warnings, or the termination of the employee involved.
Among the investigated complaints involving sexual harassment, 20 were classified as substantiated. In these cases, a written warning was applied in one instance, and termination of the employee was applied in the remaining cases.
Seven discrimination complaints were classified as substantiated. In three cases, guidance was provided; in one case, a verbal warning was applied; and in the remaining cases, the individuals involved were terminated.
In 2025, four substantiated complaints related to the topic “Conflict of Interest” resulted in the termination of the employees involved. In the table, this topic is included under “Inappropriate professional conduct.”
In 2025, no complaints were received relating to corruption and bribery, money laundering, or violations of customer data.</t>
    </r>
  </si>
  <si>
    <t>Unsubstantiated</t>
  </si>
  <si>
    <t>Partially substantiated</t>
  </si>
  <si>
    <t>Substantiated</t>
  </si>
  <si>
    <t>Measures adopted</t>
  </si>
  <si>
    <t>Verbal warning</t>
  </si>
  <si>
    <t>Written warning</t>
  </si>
  <si>
    <t>Deregistration</t>
  </si>
  <si>
    <t>Reorientation</t>
  </si>
  <si>
    <t>Termination</t>
  </si>
  <si>
    <t>Discrimination complaints</t>
  </si>
  <si>
    <t>Ethnic-racial</t>
  </si>
  <si>
    <t>GRI 406-1</t>
  </si>
  <si>
    <t xml:space="preserve">Data obtained from reports received through our Whistleblower Channel
Outros: agrupam casos relacionados à condição de saúde (física e psicológica), idade, orientação sexual, vestuário/aparência. </t>
  </si>
  <si>
    <t>Gender</t>
  </si>
  <si>
    <t>Religion</t>
  </si>
  <si>
    <t>Political opinion</t>
  </si>
  <si>
    <t>Social origin</t>
  </si>
  <si>
    <t>Complaints analyzed</t>
  </si>
  <si>
    <t>Inconclusive</t>
  </si>
  <si>
    <t>Corrective measures taken</t>
  </si>
  <si>
    <t>Warning</t>
  </si>
  <si>
    <t>Feedback and reorientation</t>
  </si>
  <si>
    <t>Relationship with institutions</t>
  </si>
  <si>
    <t>Contributions</t>
  </si>
  <si>
    <t>Total value of contributions and other expenditures</t>
  </si>
  <si>
    <t>GRI 2-28</t>
  </si>
  <si>
    <t>Lobbying, interest representation or similar activities</t>
  </si>
  <si>
    <t>Local, regional, or national polical campaigns and candidates*</t>
  </si>
  <si>
    <t>* We prohibit any kind of corporate contribution to candidates or political parties, whether in the form of a financial donation or any other form of aid. Such prohibitions, as well as other cases of donations, are available in the Corporate Donations and Sponsorship Policy and follow the precepts of current legislation (Laws nº 9,504/1997 and nº 9,096/1995) and the Direct Action of Unconstitutionality nº 4,650 (STF/ 2015).</t>
  </si>
  <si>
    <r>
      <t xml:space="preserve">Result of the Main Overseas Locations </t>
    </r>
    <r>
      <rPr>
        <sz val="12"/>
        <color theme="0"/>
        <rFont val="Montserrat"/>
      </rPr>
      <t>(GRI 207-4b)</t>
    </r>
  </si>
  <si>
    <r>
      <t xml:space="preserve">Brazil </t>
    </r>
    <r>
      <rPr>
        <b/>
        <vertAlign val="superscript"/>
        <sz val="9"/>
        <color theme="1" tint="0.249977111117893"/>
        <rFont val="Bradesco Sans"/>
      </rPr>
      <t>(**)</t>
    </r>
  </si>
  <si>
    <r>
      <t>United States</t>
    </r>
    <r>
      <rPr>
        <b/>
        <vertAlign val="superscript"/>
        <sz val="9"/>
        <color theme="1" tint="0.249977111117893"/>
        <rFont val="Bradesco Sans"/>
      </rPr>
      <t xml:space="preserve"> (1)</t>
    </r>
  </si>
  <si>
    <r>
      <t xml:space="preserve">Argentina </t>
    </r>
    <r>
      <rPr>
        <b/>
        <vertAlign val="superscript"/>
        <sz val="9"/>
        <color theme="1" tint="0.249977111117893"/>
        <rFont val="Bradesco Sans"/>
      </rPr>
      <t>(2)</t>
    </r>
  </si>
  <si>
    <r>
      <t xml:space="preserve">Mexico </t>
    </r>
    <r>
      <rPr>
        <b/>
        <vertAlign val="superscript"/>
        <sz val="9"/>
        <color theme="1" tint="0.249977111117893"/>
        <rFont val="Bradesco Sans"/>
      </rPr>
      <t>(3)</t>
    </r>
  </si>
  <si>
    <r>
      <t>Cayman</t>
    </r>
    <r>
      <rPr>
        <b/>
        <vertAlign val="superscript"/>
        <sz val="9"/>
        <color theme="1" tint="0.249977111117893"/>
        <rFont val="Bradesco Sans"/>
      </rPr>
      <t>(4)</t>
    </r>
  </si>
  <si>
    <r>
      <t>Luxembourg</t>
    </r>
    <r>
      <rPr>
        <b/>
        <vertAlign val="superscript"/>
        <sz val="9"/>
        <color theme="1" tint="0.249977111117893"/>
        <rFont val="Bradesco Sans"/>
      </rPr>
      <t xml:space="preserve"> (5) </t>
    </r>
  </si>
  <si>
    <r>
      <t>Other countries</t>
    </r>
    <r>
      <rPr>
        <b/>
        <vertAlign val="superscript"/>
        <sz val="9"/>
        <color theme="1" tint="0.249977111117893"/>
        <rFont val="Bradesco Sans"/>
      </rPr>
      <t xml:space="preserve"> (6)</t>
    </r>
  </si>
  <si>
    <t>Revenue from financial intermediation</t>
  </si>
  <si>
    <t>Financial intermediation expenses</t>
  </si>
  <si>
    <t>Gross income from financial intermediation</t>
  </si>
  <si>
    <t>Income from Insurance, Pension Plans and Capitalization Bonds</t>
  </si>
  <si>
    <t>Fee and Commission Income</t>
  </si>
  <si>
    <t>Personnel Expenses</t>
  </si>
  <si>
    <t>Other Administrative Expenses</t>
  </si>
  <si>
    <t>Tax Expenses</t>
  </si>
  <si>
    <t>Equity in the earnings of unconsol. and jointly controlled subsidiaries</t>
  </si>
  <si>
    <t>IR/CS and Other income/expenses</t>
  </si>
  <si>
    <t xml:space="preserve">Net profit/(loss) </t>
  </si>
  <si>
    <t>Number of employees</t>
  </si>
  <si>
    <t>(1) New York branch; Bradesco Securities, Inc.; Bradesco Bank; Bradesco Investments Inc.; and Bradesco Global Advisors Inc.;</t>
  </si>
  <si>
    <t>(2) Bradesco Argentina S.A.; and Bradesco Argentina de Seguros S.A.;</t>
  </si>
  <si>
    <t>(3) Bradescard México, Sociedad de Responsabilidad Limitada and Odontored Seguros Dentales S.A.;</t>
  </si>
  <si>
    <t xml:space="preserve">(4) Grand Cayman branch; </t>
  </si>
  <si>
    <t>(5) Banco Bradesco Europa S.A.;</t>
  </si>
  <si>
    <t>(6) China: Bradesco Securities Hong Kong Limited; England: Bradesco Securities UK Limited</t>
  </si>
  <si>
    <t>(**) Brazil = Bradesco Organization (-) Net balances from elimination of companies abroad.</t>
  </si>
  <si>
    <t>SDG</t>
  </si>
  <si>
    <t>Target</t>
  </si>
  <si>
    <t>Reference in the Integrated Report</t>
  </si>
  <si>
    <t>Reference in the ESG Report</t>
  </si>
  <si>
    <r>
      <rPr>
        <sz val="10"/>
        <color rgb="FFC00000"/>
        <rFont val="Bradesco Sans Medium"/>
      </rPr>
      <t>Target 4.4</t>
    </r>
    <r>
      <rPr>
        <sz val="10"/>
        <rFont val="Bradesco Sans Medium"/>
      </rPr>
      <t xml:space="preserve">: </t>
    </r>
    <r>
      <rPr>
        <sz val="10"/>
        <rFont val="Bradesco Sans"/>
      </rPr>
      <t>By 2030, substantially increase the number of youth and adults who have relevant skills, including technical and vocational skills, for employment, decent jobs and entrepreneurship.</t>
    </r>
  </si>
  <si>
    <r>
      <t>· Financial Citizenship, p. 54</t>
    </r>
    <r>
      <rPr>
        <b/>
        <sz val="10"/>
        <rFont val="Bradesco Sans"/>
      </rPr>
      <t xml:space="preserve">
</t>
    </r>
    <r>
      <rPr>
        <sz val="10"/>
        <rFont val="Bradesco Sans"/>
      </rPr>
      <t>· Community, p. 58</t>
    </r>
  </si>
  <si>
    <t>· Operations in the Amazon, p. 55
· Financial Citizenship, p. 102
· Community, p. 120</t>
  </si>
  <si>
    <r>
      <rPr>
        <sz val="10"/>
        <color rgb="FFC00000"/>
        <rFont val="Bradesco Sans"/>
      </rPr>
      <t>Target 4.5:</t>
    </r>
    <r>
      <rPr>
        <sz val="10"/>
        <rFont val="Bradesco Sans"/>
      </rPr>
      <t xml:space="preserve"> By 2030, eliminate gender disparities in education and ensure equal access to all levels of education and vocational training for the vulnerable, including persons with disabilities, indigenous peoples and children in vulnerable situations.</t>
    </r>
  </si>
  <si>
    <r>
      <rPr>
        <sz val="10"/>
        <color rgb="FFC00000"/>
        <rFont val="Bradesco Sans"/>
      </rPr>
      <t>Target 5.1:</t>
    </r>
    <r>
      <rPr>
        <sz val="10"/>
        <rFont val="Bradesco Sans"/>
      </rPr>
      <t xml:space="preserve"> End all forms of discrimination against all women and girls everywhere.</t>
    </r>
  </si>
  <si>
    <t xml:space="preserve">· Human rights, p. 61
· Human Capital, p. 46
· Diversity, equity and inclusion, p. 50
· Corporate social responsibility, p. 49
· Voluntary commitments, p. 56
</t>
  </si>
  <si>
    <t>· Human rights, p. 127
· Our people, p. 70
· Social responsibility, p. 84
· Diversity, equity and inclusion, p. 91</t>
  </si>
  <si>
    <r>
      <rPr>
        <sz val="10"/>
        <color rgb="FFC00000"/>
        <rFont val="Bradesco Sans"/>
      </rPr>
      <t>Target 5.5:</t>
    </r>
    <r>
      <rPr>
        <sz val="10"/>
        <rFont val="Bradesco Sans"/>
      </rPr>
      <t xml:space="preserve"> Ensure women’s full and effective participation and equal opportunities for leadership at all levels of decision-making in political, economic and public life.</t>
    </r>
  </si>
  <si>
    <r>
      <rPr>
        <sz val="10"/>
        <color rgb="FFC00000"/>
        <rFont val="Bradesco Sans"/>
      </rPr>
      <t>Target 5.a:</t>
    </r>
    <r>
      <rPr>
        <sz val="10"/>
        <rFont val="Bradesco Sans"/>
      </rPr>
      <t xml:space="preserve"> Undertake reforms to give women equal rights to economic resources, as well as access to ownership and control over land and other forms of property, financial services, inheritance and natural resources, in accordance with national laws.</t>
    </r>
  </si>
  <si>
    <r>
      <rPr>
        <sz val="10"/>
        <color rgb="FFC00000"/>
        <rFont val="Bradesco Sans"/>
      </rPr>
      <t>Target 5.b:</t>
    </r>
    <r>
      <rPr>
        <sz val="10"/>
        <rFont val="Bradesco Sans"/>
      </rPr>
      <t xml:space="preserve"> Enhance the use of enabling technology, in particular information and communications technology, to promote the empowerment of women.</t>
    </r>
  </si>
  <si>
    <r>
      <rPr>
        <sz val="10"/>
        <color rgb="FFC00000"/>
        <rFont val="Bradesco Sans"/>
      </rPr>
      <t>Target 5.c:</t>
    </r>
    <r>
      <rPr>
        <sz val="10"/>
        <rFont val="Bradesco Sans"/>
      </rPr>
      <t xml:space="preserve"> Adopt and strengthen sound policies and enforceable legislation for the promotion of gender equality and the empowerment of all women and girls at all levels.</t>
    </r>
  </si>
  <si>
    <r>
      <rPr>
        <sz val="10"/>
        <color rgb="FFC00000"/>
        <rFont val="Bradesco Sans"/>
      </rPr>
      <t>Target 8.3:</t>
    </r>
    <r>
      <rPr>
        <sz val="10"/>
        <rFont val="Bradesco Sans"/>
      </rPr>
      <t xml:space="preserve"> Promote development-oriented policies that support productive activities, decent job creation, entrepreneurship, creativity and innovation, and encourage the formalization and growth of micro-, small- and medium-sized enterprises, including through access to financial services.</t>
    </r>
  </si>
  <si>
    <t>· Value creation, p. 16
· Human rights, p. 61
· Whistleblowing channels, p. 61
· Social, environmental and climate risks, p. 31
· Financial Citizenship, p. 54
· Innovation and technology, p. 43
· Corporate social responsibility, p. 49
· Climate agenda, p. 63
· Voluntary commitments, p. 56
· Suppliers, p. 57</t>
  </si>
  <si>
    <t>· Human rights, p. 127
· Whistleblowing channels, p. 139
· Employee Experience, p. 83 
· Operations in the Amazon, p. 55
· Climate agenda, p. 34
· Suppliers, p. 115</t>
  </si>
  <si>
    <r>
      <rPr>
        <sz val="10"/>
        <color rgb="FFC00000"/>
        <rFont val="Bradesco Sans"/>
      </rPr>
      <t>Target 8.4:</t>
    </r>
    <r>
      <rPr>
        <sz val="10"/>
        <rFont val="Bradesco Sans"/>
      </rPr>
      <t xml:space="preserve">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r>
  </si>
  <si>
    <r>
      <rPr>
        <sz val="10"/>
        <color rgb="FFC00000"/>
        <rFont val="Bradesco Sans"/>
      </rPr>
      <t>Target 8.7:</t>
    </r>
    <r>
      <rPr>
        <sz val="10"/>
        <rFont val="Bradesco Sans"/>
      </rPr>
      <t xml:space="preserve">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</si>
  <si>
    <r>
      <rPr>
        <sz val="10"/>
        <color rgb="FFC00000"/>
        <rFont val="Bradesco Sans"/>
      </rPr>
      <t>Target 8.10:</t>
    </r>
    <r>
      <rPr>
        <sz val="10"/>
        <rFont val="Bradesco Sans"/>
      </rPr>
      <t xml:space="preserve"> Strengthen the capacity of domestic financial institutions to encourage and expand access to banking, insurance and financial services for all.</t>
    </r>
  </si>
  <si>
    <r>
      <rPr>
        <sz val="10"/>
        <color rgb="FFC00000"/>
        <rFont val="Bradesco Sans"/>
      </rPr>
      <t>Target 9.3:</t>
    </r>
    <r>
      <rPr>
        <sz val="10"/>
        <rFont val="Bradesco Sans"/>
      </rPr>
      <t xml:space="preserve"> Increase the access of small-scale industrial and other enterprises, in particular in developing countries, to financial services, including affordable credit, and their integration into value chains and markets.</t>
    </r>
  </si>
  <si>
    <t>· Strategy, p. 14
· Value creation, p. 16
· Innovation and technology, p. 43
· Innovation ecosystem, p. 44</t>
  </si>
  <si>
    <t>· Strategy, p. 11
· inovabra, p. 159
· Operations in the Amazon, p. 55</t>
  </si>
  <si>
    <r>
      <rPr>
        <sz val="10"/>
        <color rgb="FFC00000"/>
        <rFont val="Bradesco Sans"/>
      </rPr>
      <t>Target 9.5:</t>
    </r>
    <r>
      <rPr>
        <sz val="10"/>
        <rFont val="Bradesco Sans"/>
      </rPr>
      <t xml:space="preserve">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r>
  </si>
  <si>
    <r>
      <rPr>
        <sz val="10"/>
        <color rgb="FFC00000"/>
        <rFont val="Bradesco Sans"/>
      </rPr>
      <t>Target 10.2:</t>
    </r>
    <r>
      <rPr>
        <sz val="10"/>
        <rFont val="Bradesco Sans"/>
      </rPr>
      <t xml:space="preserve"> By 2030, empower and promote the social, economic and political inclusion of all, irrespective of age, sex, disability, race, ethnicity, origin, religion or economic or other status.</t>
    </r>
  </si>
  <si>
    <t xml:space="preserve">· Social, environmental and climate risks, p. 31
· Financial Citizenship, p. 54
· Talent attraction and retention, p. 47
· Diversity, equity and inclusion, p. 50
· Voluntary commitments, p. 47
· Community, p. 58
</t>
  </si>
  <si>
    <t>· How we relate to stakeholders, p. 169
· Financial Citizenship, p. 102
· Employee profile, p. 71
· Diversity, equity and inclusion, p. 91
· Community, p. 120</t>
  </si>
  <si>
    <r>
      <rPr>
        <sz val="10"/>
        <color rgb="FFC00000"/>
        <rFont val="Bradesco Sans"/>
      </rPr>
      <t>Target 10.4:</t>
    </r>
    <r>
      <rPr>
        <sz val="10"/>
        <rFont val="Bradesco Sans"/>
      </rPr>
      <t xml:space="preserve"> Adopt policies, especially fiscal, wage and social protection policies, and progressively achieve greater equality</t>
    </r>
  </si>
  <si>
    <r>
      <rPr>
        <sz val="10"/>
        <color rgb="FFC00000"/>
        <rFont val="Bradesco Sans"/>
      </rPr>
      <t>Target 10.5:</t>
    </r>
    <r>
      <rPr>
        <sz val="10"/>
        <rFont val="Bradesco Sans"/>
      </rPr>
      <t xml:space="preserve"> Improve the regulation and monitoring of global financial markets and institutions and strengthen the implementation of such regulations.</t>
    </r>
  </si>
  <si>
    <r>
      <rPr>
        <sz val="10"/>
        <color rgb="FFC00000"/>
        <rFont val="Bradesco Sans"/>
      </rPr>
      <t>Target 13.1:</t>
    </r>
    <r>
      <rPr>
        <sz val="10"/>
        <rFont val="Bradesco Sans"/>
      </rPr>
      <t xml:space="preserve"> Strengthen resilience and adaptive capacity to climate-related hazards and natural disasters in all countries.</t>
    </r>
  </si>
  <si>
    <t xml:space="preserve">· Social, environmental and climate risks, p. 31
· Materiality, p. 5
· Sustainable business, p. 40
· Climate agenda, p. 63
· Voluntary commitments, p. 47
</t>
  </si>
  <si>
    <t>· Materiality, p. 164
· Sustainable business, p. 16
· Climate agenda, p. 34</t>
  </si>
  <si>
    <r>
      <rPr>
        <sz val="10"/>
        <color rgb="FFC00000"/>
        <rFont val="Bradesco Sans"/>
      </rPr>
      <t>Target 13.2:</t>
    </r>
    <r>
      <rPr>
        <sz val="10"/>
        <rFont val="Bradesco Sans"/>
      </rPr>
      <t xml:space="preserve"> Integrate climate change measures into national policies, strategies and planning.</t>
    </r>
  </si>
  <si>
    <r>
      <rPr>
        <sz val="10"/>
        <color rgb="FFC00000"/>
        <rFont val="Bradesco Sans"/>
      </rPr>
      <t>Target 13.3:</t>
    </r>
    <r>
      <rPr>
        <sz val="10"/>
        <rFont val="Bradesco Sans"/>
      </rPr>
      <t xml:space="preserve"> Improve education, awareness-raising and human and institutional capacity on climate change mitigation, adaptation, impact reduction and early warning.</t>
    </r>
  </si>
  <si>
    <r>
      <rPr>
        <sz val="10"/>
        <color rgb="FFC00000"/>
        <rFont val="Bradesco Sans"/>
      </rPr>
      <t>Target 13b:</t>
    </r>
    <r>
      <rPr>
        <sz val="10"/>
        <rFont val="Bradesco Sans"/>
      </rPr>
      <t xml:space="preserve"> Promote mechanisms for raising capacity for effective climate change-related planning and management in least developed countries and small island developing States, including focusing on women, youth and local and marginalized communities.</t>
    </r>
  </si>
  <si>
    <t>Stakeholders Capitalism – Essential Metrics</t>
  </si>
  <si>
    <r>
      <rPr>
        <b/>
        <sz val="10"/>
        <color rgb="FFC00000"/>
        <rFont val="Bradesco Sans"/>
        <scheme val="major"/>
      </rPr>
      <t xml:space="preserve">Measuring Stakeholder Capitalism </t>
    </r>
    <r>
      <rPr>
        <sz val="10"/>
        <color rgb="FFC00000"/>
        <rFont val="Bradesco Sans"/>
        <scheme val="major"/>
      </rPr>
      <t xml:space="preserve">
Towards Common Metrics and Consistent Reporting of Sustainable Value Creation</t>
    </r>
  </si>
  <si>
    <t>Sources</t>
  </si>
  <si>
    <t>Governance Principles</t>
  </si>
  <si>
    <t>Governing purpose</t>
  </si>
  <si>
    <r>
      <rPr>
        <b/>
        <sz val="10"/>
        <color theme="1" tint="0.249977111117893"/>
        <rFont val="Bradesco Sans"/>
        <scheme val="major"/>
      </rPr>
      <t>Purpose Definition</t>
    </r>
    <r>
      <rPr>
        <sz val="10"/>
        <color theme="1" tint="0.249977111117893"/>
        <rFont val="Bradesco Sans"/>
        <scheme val="major"/>
      </rPr>
      <t xml:space="preserve">
The company’s stated purpose, as the expression of the means by which a business proposes solutions to economic, environmental and social issues. Corporate purpose should create value for all stakeholders, including shareholders.</t>
    </r>
  </si>
  <si>
    <t>· GRI 2-23
· IR 4A, 4C</t>
  </si>
  <si>
    <t>· Purpose, p. 15
· Ethics, integrity and transparency, p. 60
· Human rights, p. 61
· Materiality, p. 5</t>
  </si>
  <si>
    <t>· Ethics, integrity and transparency, p. 137
· Human rights, p. 127</t>
  </si>
  <si>
    <t>Quality of governing body</t>
  </si>
  <si>
    <r>
      <rPr>
        <b/>
        <sz val="10"/>
        <color theme="1" tint="0.249977111117893"/>
        <rFont val="Bradesco Sans"/>
        <scheme val="major"/>
      </rPr>
      <t>Governance Body Composition</t>
    </r>
    <r>
      <rPr>
        <sz val="10"/>
        <color theme="1" tint="0.249977111117893"/>
        <rFont val="Bradesco Sans"/>
        <scheme val="major"/>
      </rPr>
      <t xml:space="preserve">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skills related to economic, environmental and social issues; stakeholder representation.</t>
    </r>
  </si>
  <si>
    <t>· GRI 2-9, 405-1a 
· IR 4B</t>
  </si>
  <si>
    <t>· Corporate Governance, p. 17</t>
  </si>
  <si>
    <t>· Corporate Governance, p. 131</t>
  </si>
  <si>
    <t>Stakeholder engagement</t>
  </si>
  <si>
    <r>
      <rPr>
        <b/>
        <sz val="10"/>
        <color theme="1" tint="0.249977111117893"/>
        <rFont val="Bradesco Sans"/>
        <scheme val="major"/>
      </rPr>
      <t>Material issues impacting stakeholders</t>
    </r>
    <r>
      <rPr>
        <sz val="10"/>
        <color theme="1" tint="0.249977111117893"/>
        <rFont val="Bradesco Sans"/>
        <scheme val="major"/>
      </rPr>
      <t xml:space="preserve">
A list of the topics that are material to key stakeholders and the company, how the topics were identified and how the stakeholders were engaged.</t>
    </r>
  </si>
  <si>
    <t>· GRI 2-12, 2-17, 2-29, 3-1, 3-2
· IR 4A</t>
  </si>
  <si>
    <t xml:space="preserve">· Materiality, p. 5
</t>
  </si>
  <si>
    <t>· Materiality, p. 164
· Approach to stakeholder engagement, p. 164</t>
  </si>
  <si>
    <t>Ethical
behaviour</t>
  </si>
  <si>
    <r>
      <rPr>
        <b/>
        <sz val="10"/>
        <color theme="1" tint="0.249977111117893"/>
        <rFont val="Bradesco Sans"/>
        <scheme val="major"/>
      </rPr>
      <t>Anti-corruption</t>
    </r>
    <r>
      <rPr>
        <sz val="10"/>
        <color theme="1" tint="0.249977111117893"/>
        <rFont val="Bradesco Sans"/>
        <scheme val="major"/>
      </rPr>
      <t xml:space="preserve">
1.	Total percentage of governance body members, employees and business partners who have received training on the organization’s anti-corruption policies and procedures, broken down by region. 
2.Total number and percentage of governance body members and employees who have received  training on corruption prevention, broken down by employee category and region.
3.Total number and nature of incidents of corruption.</t>
    </r>
  </si>
  <si>
    <t>· GRI 205-3</t>
  </si>
  <si>
    <t>· Ethics, integrity and transparency, p. 60
· Whistleblowing channels, p. 61</t>
  </si>
  <si>
    <t>· Integrity and Competition Compliance Programs, p. 138
· Whistleblowing channels, p. 139
· Training and raising awareness, p. 143</t>
  </si>
  <si>
    <r>
      <rPr>
        <b/>
        <sz val="10"/>
        <color theme="1" tint="0.249977111117893"/>
        <rFont val="Bradesco Sans"/>
        <scheme val="major"/>
      </rPr>
      <t>Protected ethics advice and reporting mechanisms</t>
    </r>
    <r>
      <rPr>
        <sz val="10"/>
        <color theme="1" tint="0.249977111117893"/>
        <rFont val="Bradesco Sans"/>
        <scheme val="major"/>
      </rPr>
      <t xml:space="preserve">
A description of internal and external mechanisms for:
1.	Seeking advice about ethical and lawful behaviour and organizational integrity; and
2.Reporting concerns about unethical or unlawful behaviour.</t>
    </r>
  </si>
  <si>
    <t>· GRI 2-23, 2-26</t>
  </si>
  <si>
    <t>· Whistleblowing channels, p. 61
· Corporate social responsibility, p. 49</t>
  </si>
  <si>
    <t>· Whistleblowing channels, p. 139
· Social responsibility, p. 84</t>
  </si>
  <si>
    <t>Risk and
opportunity
oversight</t>
  </si>
  <si>
    <r>
      <rPr>
        <b/>
        <sz val="10"/>
        <color theme="1" tint="0.249977111117893"/>
        <rFont val="Bradesco Sans"/>
        <scheme val="major"/>
      </rPr>
      <t>Integrating risk and opportunity into business process</t>
    </r>
    <r>
      <rPr>
        <sz val="10"/>
        <color theme="1" tint="0.249977111117893"/>
        <rFont val="Bradesco Sans"/>
        <scheme val="major"/>
      </rPr>
      <t xml:space="preserve">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r>
  </si>
  <si>
    <t xml:space="preserve">· IR 4D
· Embankment Project for Inclusive Capitalism (EPIC)
· Integrated Corporate Governance - World Economic Forum
</t>
  </si>
  <si>
    <t xml:space="preserve">· Risk Management, p. 24
· Emerging Risks, p. 27
· Social, environmental and climate risks, p. 31
· Privacy and information security, p. 45
· Sustainable business, p. 40
· Climate agenda, p. 63
</t>
  </si>
  <si>
    <t>· Sustainable Business, p. 16
· Social, environmental and climate risks, p. 27
· Climate agenda, p. 34
· Information security and privacy, p. 144</t>
  </si>
  <si>
    <t>Planet</t>
  </si>
  <si>
    <t>Climate Change</t>
  </si>
  <si>
    <r>
      <rPr>
        <b/>
        <sz val="10"/>
        <color theme="1" tint="0.249977111117893"/>
        <rFont val="Bradesco Sans"/>
      </rPr>
      <t>Greenhouse gas (GHC) emissions</t>
    </r>
    <r>
      <rPr>
        <sz val="10"/>
        <color theme="1" tint="0.249977111117893"/>
        <rFont val="Bradesco Sans"/>
      </rPr>
      <t xml:space="preserve">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r>
  </si>
  <si>
    <t>· GRI 305-1, 305-2, 305-3
· TCFD (métricas e metas)
· GHG Protocol</t>
  </si>
  <si>
    <t>· Climate agenda, p. 63
· Operational emissions, p. 64</t>
  </si>
  <si>
    <t>· Metrics and targets, p. 41</t>
  </si>
  <si>
    <r>
      <rPr>
        <b/>
        <sz val="10"/>
        <color theme="1" tint="0.249977111117893"/>
        <rFont val="Bradesco Sans"/>
      </rPr>
      <t>TCFD Implementation</t>
    </r>
    <r>
      <rPr>
        <sz val="10"/>
        <color theme="1" tint="0.249977111117893"/>
        <rFont val="Bradesco Sans"/>
      </rPr>
      <t xml:space="preserve">
Fully implement the recommendations of the Task Force on Climate-related Financial Disclosures (TCFD). 
Disclose  emissions targets that are in line with the goals of the Paris Agreement – to limit global warming to well below 2°C above preindustrial levels and pursue efforts to limit warming to 1.5°C – and to achieve net-zero emissions before 2050.</t>
    </r>
  </si>
  <si>
    <t>· Recommendations of the TCFD
· CDSB REQ-01, REQ-02, REQ-03, REQ-04, REQ-06
· Science Based Targets initiative (SBTi)</t>
  </si>
  <si>
    <t>· Climate agenda, p. 63</t>
  </si>
  <si>
    <t>· Climate agenda, p. 34</t>
  </si>
  <si>
    <t xml:space="preserve">Dignity and
equality
 </t>
  </si>
  <si>
    <r>
      <rPr>
        <b/>
        <sz val="10"/>
        <color theme="1" tint="0.249977111117893"/>
        <rFont val="Bradesco Sans"/>
      </rPr>
      <t>Diversity</t>
    </r>
    <r>
      <rPr>
        <sz val="10"/>
        <color theme="1" tint="0.249977111117893"/>
        <rFont val="Bradesco Sans"/>
      </rPr>
      <t xml:space="preserve">
Percentage of employees per employee category, by age group, gender and ethnicity)</t>
    </r>
  </si>
  <si>
    <t xml:space="preserve">· GRI 2-7, 2-9, 405-1
· SASB </t>
  </si>
  <si>
    <t xml:space="preserve">· Diversity on the board of directors, p. 20
· Diversity, equity and inclusion, p. 50
</t>
  </si>
  <si>
    <t>· Employee profile, p. 71
· Diversity, equity and inclusion, p. 91
· Table | Statutory, Employees and interns by gender (%), p. 94
· Table | Statutory, Employees and interns by color/ethnicity (%), p. 97
· Table | Statutory, Employees and interns with disabilities (%), p. 95
· Table | Statutory, Employees and interns by age group (%), p. 99</t>
  </si>
  <si>
    <r>
      <rPr>
        <b/>
        <sz val="10"/>
        <color theme="1" tint="0.249977111117893"/>
        <rFont val="Bradesco Sans"/>
      </rPr>
      <t xml:space="preserve">Pay Equality
</t>
    </r>
    <r>
      <rPr>
        <sz val="10"/>
        <color theme="1" tint="0.249977111117893"/>
        <rFont val="Bradesco Sans"/>
      </rPr>
      <t>Ratio of the base salary and remuneration between women and men</t>
    </r>
  </si>
  <si>
    <t xml:space="preserve">· GRI 405-2
 </t>
  </si>
  <si>
    <t>· Diversity at Bradesco, p. 50</t>
  </si>
  <si>
    <t>· Table | Ratio of base salary between women and men, p. 94</t>
  </si>
  <si>
    <r>
      <rPr>
        <b/>
        <sz val="10"/>
        <color theme="1" tint="0.249977111117893"/>
        <rFont val="Bradesco Sans"/>
      </rPr>
      <t>Wage Level</t>
    </r>
    <r>
      <rPr>
        <sz val="10"/>
        <color theme="1" tint="0.249977111117893"/>
        <rFont val="Bradesco Sans"/>
      </rPr>
      <t xml:space="preserve">
Ratio of the annual total compensation of the CEO to the median of the annual total compensation of all its employees, except the CEO.</t>
    </r>
  </si>
  <si>
    <t>· GRI 2-21</t>
  </si>
  <si>
    <t>· Compensation, p. 23</t>
  </si>
  <si>
    <t>· Table | Proportion of total annual compensation, p. 136</t>
  </si>
  <si>
    <r>
      <rPr>
        <b/>
        <sz val="10"/>
        <color theme="1" tint="0.249977111117893"/>
        <rFont val="Bradesco Sans"/>
      </rPr>
      <t xml:space="preserve">Risk for incidents of child, forced or compulsory labour
</t>
    </r>
    <r>
      <rPr>
        <sz val="10"/>
        <color theme="1" tint="0.249977111117893"/>
        <rFont val="Bradesco Sans"/>
      </rPr>
      <t>An explanation of the operations and suppliers considered to have significant risk for incidents of child labour, forced or compulsory labour. Such risks could emerge in relation to:
a)type of operation (such as manufacturing plant) and type ofsupplier; and
b)countries or geographic areas with operations and suppliers considered at risk.</t>
    </r>
  </si>
  <si>
    <t>· GRI 407-1, 408-1, 409-1, 414-1, 414-2</t>
  </si>
  <si>
    <t xml:space="preserve">· Bradesco Most Sustainable Supplier, p. 57
</t>
  </si>
  <si>
    <t>· Table | New suppliers that were hired based
on social and environmental criteria, p. 118
· Table | Suppliers with potential and actual negative impacts, p. 118
· Table | Suppliers who could present significant human rights risks, p. 119</t>
  </si>
  <si>
    <t>Health and
well‑being</t>
  </si>
  <si>
    <r>
      <rPr>
        <b/>
        <sz val="10"/>
        <color theme="1" tint="0.249977111117893"/>
        <rFont val="Bradesco Sans"/>
      </rPr>
      <t>Health and safety</t>
    </r>
    <r>
      <rPr>
        <sz val="10"/>
        <color theme="1" tint="0.249977111117893"/>
        <rFont val="Bradesco Sans"/>
      </rPr>
      <t xml:space="preserve">
1.An explanation of how the organization facilitates workers’ access to non-occupational medical and healthcare services, and the scope of access provided for employees and workers
2.The number and rate of fatalities as a result of work-related injury; high-consequence work-related injuries (excluding fatalities); recordable work-related injuries; main types of work-related injury; and the number of hours worked.</t>
    </r>
  </si>
  <si>
    <t>· GRI 403-6, 403-9, 403-10</t>
  </si>
  <si>
    <t xml:space="preserve">· Health promotion, p. 49
</t>
  </si>
  <si>
    <r>
      <t>· Occupational health and safety, p. 86
· Table | Accidents at work, p. 87
· Table | Occupational disease, p. 87</t>
    </r>
    <r>
      <rPr>
        <sz val="10"/>
        <color rgb="FFFF0000"/>
        <rFont val="Bradesco Sans"/>
      </rPr>
      <t xml:space="preserve">
</t>
    </r>
    <r>
      <rPr>
        <sz val="10"/>
        <rFont val="Bradesco Sans"/>
      </rPr>
      <t>· Other benefits, p. 75</t>
    </r>
  </si>
  <si>
    <t>Skills for the
future</t>
  </si>
  <si>
    <r>
      <rPr>
        <b/>
        <sz val="10"/>
        <color theme="1" tint="0.249977111117893"/>
        <rFont val="Bradesco Sans"/>
      </rPr>
      <t>Training provided</t>
    </r>
    <r>
      <rPr>
        <sz val="10"/>
        <color theme="1" tint="0.249977111117893"/>
        <rFont val="Bradesco Sans"/>
      </rPr>
      <t xml:space="preserve">
Average hours of training by gender and employee category</t>
    </r>
  </si>
  <si>
    <t>· GRI 404-1</t>
  </si>
  <si>
    <t xml:space="preserve">· Development and training, p. 48
</t>
  </si>
  <si>
    <t>· Graphic | Average hours by type of training, p. 72
· Table | Average training hours by functional category and by gender, p. 74</t>
  </si>
  <si>
    <t>Prosperity</t>
  </si>
  <si>
    <t>Employment
and wealth
generation</t>
  </si>
  <si>
    <r>
      <rPr>
        <b/>
        <sz val="10"/>
        <color theme="1" tint="0.249977111117893"/>
        <rFont val="Bradesco Sans"/>
      </rPr>
      <t>New employees hires and turnover</t>
    </r>
    <r>
      <rPr>
        <sz val="10"/>
        <color theme="1" tint="0.249977111117893"/>
        <rFont val="Bradesco Sans"/>
      </rPr>
      <t xml:space="preserve">
1. Total number and rate of new employee hires during the reporting period, by age group, gender and region.
2. Total number and rate of employee turnover during the reporting period, by age group, gender and region.</t>
    </r>
  </si>
  <si>
    <t>· GRI 401-1</t>
  </si>
  <si>
    <t>· Talent attraction and retention, p. 47</t>
  </si>
  <si>
    <t>· Table | Hiring, p. 72
· Table | Internal movements by gender, p. 74
· ESG Indicators Worksheet 2025, Social.</t>
  </si>
  <si>
    <r>
      <rPr>
        <b/>
        <sz val="10"/>
        <color theme="1" tint="0.249977111117893"/>
        <rFont val="Bradesco Sans"/>
      </rPr>
      <t>Economic contribution</t>
    </r>
    <r>
      <rPr>
        <sz val="10"/>
        <color theme="1" tint="0.249977111117893"/>
        <rFont val="Bradesco Sans"/>
      </rPr>
      <t xml:space="preserve">
1.Direct economic value generated and distributed (EVG&amp;D), on an accruals basis, covering the basic components for the organization’s global operations, split out by:
_Direct economic value generated: revenues;
_Distributed economic value: operating costs, employee wages and benefits, payments to providers of capital, payments to government (by country) and community investment;
_Retained economic value: “direct economic value generate” minus  “distributed economic value"
2.Financial assistance received from the government as benefits and tax credit, compensation, among others</t>
    </r>
  </si>
  <si>
    <t>· GRI 201-1, 201-4</t>
  </si>
  <si>
    <t>· Added value, p. 38
· Private social investment, p. 58</t>
  </si>
  <si>
    <r>
      <t xml:space="preserve">· Operations in the Amazon, p. 55
· Private social investment, p. </t>
    </r>
    <r>
      <rPr>
        <sz val="10"/>
        <rFont val="Bradesco Sans"/>
      </rPr>
      <t>120</t>
    </r>
  </si>
  <si>
    <r>
      <rPr>
        <b/>
        <sz val="10"/>
        <color theme="1" tint="0.249977111117893"/>
        <rFont val="Bradesco Sans"/>
      </rPr>
      <t xml:space="preserve">Financial investment contribution 
</t>
    </r>
    <r>
      <rPr>
        <sz val="10"/>
        <color theme="1" tint="0.249977111117893"/>
        <rFont val="Bradesco Sans"/>
      </rPr>
      <t>_Total capital expenditures (CapEx) minus depreciation, supported by narrative to describe the company’s investment strategy.
_Share buybacks plus dividend payments, supported by narrative to describe the company’s strategy for returns of capital to shareholders.</t>
    </r>
  </si>
  <si>
    <t>· As referenced in IAS 7 and US GAAP ASC 230</t>
  </si>
  <si>
    <t>· Added value, p. 38
· Allocation of Dividends / Interest on Equity, p. 38</t>
  </si>
  <si>
    <t>Community
and social
vitality</t>
  </si>
  <si>
    <r>
      <rPr>
        <b/>
        <sz val="10"/>
        <color theme="1" tint="0.249977111117893"/>
        <rFont val="Bradesco Sans"/>
      </rPr>
      <t>Total tax paid</t>
    </r>
    <r>
      <rPr>
        <sz val="10"/>
        <color theme="1" tint="0.249977111117893"/>
        <rFont val="Bradesco Sans"/>
      </rPr>
      <t xml:space="preserve">
The total global tax borne by the company, including corporate income taxes, property taxes, non-creditable VAT and other sales taxes, employer-paid payroll taxes, and other taxes that constitute costs to the company, by category of taxes.</t>
    </r>
  </si>
  <si>
    <t>· Adapted from GRI 201-1</t>
  </si>
  <si>
    <t>· Distributed Economic Value, p. 38</t>
  </si>
  <si>
    <t>We recognize that the 2030 Agenda and the Sustainable Development Goals (SDGs) address a broad range of global challenges. As a financial institution, we contribute directly or indirectly to all the SDGs. However, we focus our efforts on the issues where we have the greatest capacity to contribute, in line with our business strategy and the Organization’s sustainability pillars.
In this context, in 2019 we conducted a structured process to prioritize the SDGs, based on listening to stakeholders, analyzing the country’s main socio-environmental issues, sector benchmarks,  the Organization’s relevance matrix and the main international reporting and performance guidelines.
In 2025, we reviewed this process, reaffirming the strength and relevance of the analysis. The results confirmed the alignment of the six previously prioritized SDGs, which remain directly connected to our operations.
The review and prioritization process was verified by an independent third party (ERM Brasil Ltda), which issued a favorable opinion on the methodology and criteria adopted. 
The consistency of these results reinforces our conviction that by focusing our efforts on these six SDGs, we enhance our ability to create value for society and our stakeholders, contributing responsibly to global challenges. In addition, we continuously monitor our contribution toward the global SDG targets and the advancement of the Principles for Responsible Banking (PRB), to which we are signatories.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</si>
</sst>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 #,##0.00\ _€_-;\-* #,##0.00\ _€_-;_-* &quot;-&quot;??\ _€_-;_-@_-"/>
    <numFmt numFmtId="165" formatCode="_-* #,##0.0_-;\-* #,##0.0_-;_-* &quot;-&quot;??_-;_-@_-"/>
    <numFmt numFmtId="166" formatCode="_-* #,##0_-;\-* #,##0_-;_-* &quot;-&quot;??_-;_-@_-"/>
    <numFmt numFmtId="167" formatCode="#,##0.00_ ;\-#,##0.00\ "/>
    <numFmt numFmtId="168" formatCode="#,##0;\(#,##0\)"/>
  </numFmts>
  <fonts count="54">
    <font>
      <sz val="10"/>
      <color theme="1"/>
      <name val="Bradesco Sans"/>
      <family val="2"/>
    </font>
    <font>
      <sz val="11"/>
      <color theme="1"/>
      <name val="Bradesco Sans"/>
      <family val="2"/>
      <scheme val="minor"/>
    </font>
    <font>
      <sz val="10"/>
      <name val="Arial"/>
      <family val="2"/>
    </font>
    <font>
      <sz val="10"/>
      <color theme="1"/>
      <name val="Bradesco Sans"/>
      <family val="2"/>
    </font>
    <font>
      <sz val="10"/>
      <color theme="1"/>
      <name val="Bradesco Sans"/>
    </font>
    <font>
      <sz val="10"/>
      <name val="Bradesco Sans"/>
    </font>
    <font>
      <sz val="8"/>
      <name val="Bradesco Sans"/>
      <family val="2"/>
    </font>
    <font>
      <sz val="12"/>
      <color theme="0"/>
      <name val="Bradesco Sans SemiBold"/>
    </font>
    <font>
      <sz val="10"/>
      <color theme="1" tint="0.34998626667073579"/>
      <name val="Bradesco Sans"/>
      <family val="2"/>
    </font>
    <font>
      <sz val="10"/>
      <color rgb="FFC00000"/>
      <name val="Bradesco Sans"/>
    </font>
    <font>
      <b/>
      <sz val="14"/>
      <color rgb="FFC00000"/>
      <name val="Bradesco Sans"/>
    </font>
    <font>
      <sz val="10"/>
      <color rgb="FFC00000"/>
      <name val="Bradesco Sans SemiBold"/>
    </font>
    <font>
      <b/>
      <sz val="10"/>
      <name val="Bradesco Sans"/>
    </font>
    <font>
      <sz val="10"/>
      <color rgb="FFC00000"/>
      <name val="Bradesco Sans"/>
      <scheme val="major"/>
    </font>
    <font>
      <b/>
      <sz val="10"/>
      <color rgb="FFC00000"/>
      <name val="Bradesco Sans"/>
      <scheme val="major"/>
    </font>
    <font>
      <sz val="10"/>
      <name val="Bradesco Sans"/>
      <family val="2"/>
    </font>
    <font>
      <sz val="10"/>
      <color rgb="FF000000"/>
      <name val="Arial"/>
      <family val="2"/>
    </font>
    <font>
      <sz val="8"/>
      <color theme="1"/>
      <name val="Bradesco Sans"/>
      <family val="2"/>
    </font>
    <font>
      <sz val="10"/>
      <color theme="0"/>
      <name val="Bradesco Sans SemiBold"/>
    </font>
    <font>
      <b/>
      <sz val="12"/>
      <color theme="0"/>
      <name val="Montserrat"/>
    </font>
    <font>
      <sz val="12"/>
      <color theme="0"/>
      <name val="Montserrat"/>
    </font>
    <font>
      <sz val="10"/>
      <color theme="0"/>
      <name val="Arial"/>
      <family val="2"/>
    </font>
    <font>
      <sz val="11"/>
      <color theme="1" tint="0.249977111117893"/>
      <name val="Bradesco Sans"/>
    </font>
    <font>
      <b/>
      <sz val="9"/>
      <color theme="1" tint="0.249977111117893"/>
      <name val="Bradesco Sans"/>
    </font>
    <font>
      <b/>
      <vertAlign val="superscript"/>
      <sz val="9"/>
      <color theme="1" tint="0.249977111117893"/>
      <name val="Bradesco Sans"/>
    </font>
    <font>
      <sz val="10"/>
      <color theme="1" tint="0.249977111117893"/>
      <name val="Bradesco Sans"/>
    </font>
    <font>
      <sz val="8"/>
      <color theme="1" tint="0.249977111117893"/>
      <name val="Bradesco Sans"/>
    </font>
    <font>
      <sz val="10"/>
      <color theme="1" tint="0.249977111117893"/>
      <name val="Bradesco Sans"/>
      <family val="2"/>
    </font>
    <font>
      <i/>
      <sz val="10"/>
      <color theme="1" tint="0.249977111117893"/>
      <name val="Bradesco Sans Medium"/>
    </font>
    <font>
      <i/>
      <sz val="10"/>
      <color theme="1" tint="0.249977111117893"/>
      <name val="Bradesco Sans"/>
    </font>
    <font>
      <vertAlign val="subscript"/>
      <sz val="10"/>
      <color theme="1" tint="0.249977111117893"/>
      <name val="Bradesco Sans"/>
    </font>
    <font>
      <sz val="10"/>
      <color theme="1" tint="0.249977111117893"/>
      <name val="Bradesco Sans Medium"/>
    </font>
    <font>
      <sz val="10"/>
      <color theme="1" tint="0.249977111117893"/>
      <name val="Bradesco Sans"/>
      <scheme val="major"/>
    </font>
    <font>
      <sz val="9"/>
      <color theme="1" tint="0.249977111117893"/>
      <name val="Bradesco Sans"/>
    </font>
    <font>
      <b/>
      <sz val="13"/>
      <color theme="1" tint="0.249977111117893"/>
      <name val="Bradesco Sans"/>
    </font>
    <font>
      <b/>
      <sz val="10"/>
      <color theme="1" tint="0.249977111117893"/>
      <name val="Bradesco Sans"/>
    </font>
    <font>
      <i/>
      <sz val="9"/>
      <color theme="1" tint="0.249977111117893"/>
      <name val="Bradesco Sans Medium"/>
    </font>
    <font>
      <sz val="10"/>
      <color rgb="FFFF0000"/>
      <name val="Bradesco Sans"/>
    </font>
    <font>
      <sz val="9"/>
      <color theme="1"/>
      <name val="Bradesco Sans"/>
      <family val="2"/>
    </font>
    <font>
      <sz val="8"/>
      <color theme="1" tint="0.249977111117893"/>
      <name val="Bradesco Sans"/>
      <family val="2"/>
    </font>
    <font>
      <sz val="9"/>
      <color theme="1"/>
      <name val="Bradesco Sans"/>
    </font>
    <font>
      <sz val="10"/>
      <name val="Bradesco Sans Medium"/>
    </font>
    <font>
      <sz val="10"/>
      <color rgb="FFC00000"/>
      <name val="Bradesco Sans Medium"/>
    </font>
    <font>
      <b/>
      <sz val="10"/>
      <color theme="1" tint="0.249977111117893"/>
      <name val="Bradesco Sans"/>
      <scheme val="major"/>
    </font>
    <font>
      <b/>
      <sz val="11"/>
      <color theme="1" tint="0.249977111117893"/>
      <name val="Bradesco Sans"/>
    </font>
    <font>
      <sz val="9"/>
      <color theme="1" tint="0.249977111117893"/>
      <name val="Bradesco Sans"/>
      <scheme val="major"/>
    </font>
    <font>
      <sz val="9"/>
      <color theme="1" tint="0.249977111117893"/>
      <name val="Georgia"/>
      <family val="1"/>
    </font>
    <font>
      <sz val="8"/>
      <color theme="1" tint="0.249977111117893"/>
      <name val="Calibri"/>
      <family val="2"/>
    </font>
    <font>
      <b/>
      <sz val="11"/>
      <color theme="1" tint="0.249977111117893"/>
      <name val="Georgia"/>
      <family val="1"/>
    </font>
    <font>
      <sz val="11"/>
      <color theme="1" tint="0.249977111117893"/>
      <name val="Georgia"/>
      <family val="1"/>
    </font>
    <font>
      <vertAlign val="subscript"/>
      <sz val="8"/>
      <color theme="1" tint="0.249977111117893"/>
      <name val="Bradesco Sans"/>
    </font>
    <font>
      <sz val="10"/>
      <color rgb="FF404040"/>
      <name val="Bradesco Sans"/>
    </font>
    <font>
      <vertAlign val="subscript"/>
      <sz val="10"/>
      <color theme="1" tint="0.249977111117893"/>
      <name val="Bradesco Sans Medium"/>
    </font>
    <font>
      <i/>
      <sz val="10"/>
      <color theme="1" tint="0.249977111117893"/>
      <name val="Bradesco Sans"/>
      <family val="2"/>
    </font>
  </fonts>
  <fills count="7">
    <fill>
      <patternFill patternType="none"/>
    </fill>
    <fill>
      <patternFill patternType="gray125"/>
    </fill>
    <fill>
      <patternFill patternType="solid">
        <fgColor rgb="FFCC092F"/>
        <bgColor indexed="64"/>
      </patternFill>
    </fill>
    <fill>
      <patternFill patternType="solid">
        <fgColor rgb="FFC00000"/>
        <bgColor indexed="64"/>
      </patternFill>
    </fill>
    <fill>
      <patternFill patternType="solid">
        <fgColor theme="2" tint="-9.9978637043366805E-2"/>
        <bgColor indexed="64"/>
      </patternFill>
    </fill>
    <fill>
      <gradientFill degree="180">
        <stop position="0">
          <color rgb="FFA20000"/>
        </stop>
        <stop position="1">
          <color rgb="FFCC092F"/>
        </stop>
      </gradientFill>
    </fill>
    <fill>
      <patternFill patternType="solid">
        <fgColor theme="0"/>
        <bgColor indexed="64"/>
      </patternFill>
    </fill>
  </fills>
  <borders count="114">
    <border>
      <left/>
      <right/>
      <top/>
      <bottom/>
      <diagonal/>
    </border>
    <border>
      <left style="hair">
        <color rgb="FFC00000"/>
      </left>
      <right style="hair">
        <color rgb="FFC00000"/>
      </right>
      <top style="hair">
        <color rgb="FFC00000"/>
      </top>
      <bottom style="hair">
        <color rgb="FFC00000"/>
      </bottom>
      <diagonal/>
    </border>
    <border>
      <left/>
      <right style="hair">
        <color rgb="FFC00000"/>
      </right>
      <top style="hair">
        <color rgb="FFC00000"/>
      </top>
      <bottom style="hair">
        <color rgb="FFC00000"/>
      </bottom>
      <diagonal/>
    </border>
    <border>
      <left style="hair">
        <color rgb="FFC00000"/>
      </left>
      <right style="hair">
        <color rgb="FFC00000"/>
      </right>
      <top style="hair">
        <color rgb="FFC00000"/>
      </top>
      <bottom style="thin">
        <color rgb="FFC00000"/>
      </bottom>
      <diagonal/>
    </border>
    <border>
      <left style="hair">
        <color rgb="FFC00000"/>
      </left>
      <right style="hair">
        <color rgb="FFC00000"/>
      </right>
      <top style="thin">
        <color rgb="FFC00000"/>
      </top>
      <bottom style="hair">
        <color rgb="FFC00000"/>
      </bottom>
      <diagonal/>
    </border>
    <border>
      <left style="hair">
        <color rgb="FFC00000"/>
      </left>
      <right style="hair">
        <color rgb="FFC00000"/>
      </right>
      <top style="hair">
        <color rgb="FFC00000"/>
      </top>
      <bottom/>
      <diagonal/>
    </border>
    <border>
      <left style="hair">
        <color rgb="FFC00000"/>
      </left>
      <right style="hair">
        <color rgb="FFC00000"/>
      </right>
      <top/>
      <bottom/>
      <diagonal/>
    </border>
    <border>
      <left style="hair">
        <color rgb="FFC00000"/>
      </left>
      <right style="hair">
        <color rgb="FFC00000"/>
      </right>
      <top/>
      <bottom style="hair">
        <color rgb="FFC00000"/>
      </bottom>
      <diagonal/>
    </border>
    <border>
      <left style="hair">
        <color rgb="FFC00000"/>
      </left>
      <right style="hair">
        <color rgb="FFC00000"/>
      </right>
      <top style="thin">
        <color rgb="FFC00000"/>
      </top>
      <bottom/>
      <diagonal/>
    </border>
    <border>
      <left/>
      <right style="hair">
        <color rgb="FFC00000"/>
      </right>
      <top/>
      <bottom/>
      <diagonal/>
    </border>
    <border>
      <left style="hair">
        <color rgb="FFC00000"/>
      </left>
      <right style="hair">
        <color rgb="FFC00000"/>
      </right>
      <top/>
      <bottom style="medium">
        <color rgb="FFC00000"/>
      </bottom>
      <diagonal/>
    </border>
    <border>
      <left style="hair">
        <color rgb="FFC00000"/>
      </left>
      <right style="hair">
        <color rgb="FFC00000"/>
      </right>
      <top style="hair">
        <color rgb="FFC00000"/>
      </top>
      <bottom style="medium">
        <color rgb="FFC00000"/>
      </bottom>
      <diagonal/>
    </border>
    <border>
      <left/>
      <right/>
      <top/>
      <bottom style="medium">
        <color rgb="FFC00000"/>
      </bottom>
      <diagonal/>
    </border>
    <border>
      <left style="hair">
        <color rgb="FFC00000"/>
      </left>
      <right/>
      <top/>
      <bottom style="medium">
        <color rgb="FFC00000"/>
      </bottom>
      <diagonal/>
    </border>
    <border>
      <left style="hair">
        <color rgb="FFC00000"/>
      </left>
      <right style="hair">
        <color rgb="FFC00000"/>
      </right>
      <top style="medium">
        <color rgb="FFC00000"/>
      </top>
      <bottom/>
      <diagonal/>
    </border>
    <border>
      <left style="hair">
        <color rgb="FFC00000"/>
      </left>
      <right style="hair">
        <color rgb="FFC00000"/>
      </right>
      <top style="medium">
        <color rgb="FFC00000"/>
      </top>
      <bottom style="hair">
        <color rgb="FFC00000"/>
      </bottom>
      <diagonal/>
    </border>
    <border>
      <left/>
      <right/>
      <top style="medium">
        <color rgb="FFC00000"/>
      </top>
      <bottom/>
      <diagonal/>
    </border>
    <border>
      <left/>
      <right style="hair">
        <color rgb="FFC00000"/>
      </right>
      <top/>
      <bottom style="medium">
        <color rgb="FFC00000"/>
      </bottom>
      <diagonal/>
    </border>
    <border>
      <left/>
      <right style="hair">
        <color rgb="FFC00000"/>
      </right>
      <top style="medium">
        <color rgb="FFC00000"/>
      </top>
      <bottom style="hair">
        <color rgb="FFC00000"/>
      </bottom>
      <diagonal/>
    </border>
    <border>
      <left style="hair">
        <color rgb="FFC00000"/>
      </left>
      <right style="hair">
        <color rgb="FFC00000"/>
      </right>
      <top style="medium">
        <color rgb="FFC00000"/>
      </top>
      <bottom style="medium">
        <color rgb="FFC00000"/>
      </bottom>
      <diagonal/>
    </border>
    <border>
      <left/>
      <right/>
      <top style="medium">
        <color rgb="FFC00000"/>
      </top>
      <bottom style="medium">
        <color rgb="FFC00000"/>
      </bottom>
      <diagonal/>
    </border>
    <border>
      <left style="hair">
        <color rgb="FFC00000"/>
      </left>
      <right style="hair">
        <color rgb="FFC00000"/>
      </right>
      <top style="hair">
        <color rgb="FFC00000"/>
      </top>
      <bottom style="medium">
        <color rgb="FFCC092F"/>
      </bottom>
      <diagonal/>
    </border>
    <border>
      <left style="hair">
        <color rgb="FFC00000"/>
      </left>
      <right style="hair">
        <color rgb="FFC00000"/>
      </right>
      <top style="medium">
        <color rgb="FFCC092F"/>
      </top>
      <bottom style="hair">
        <color rgb="FFC00000"/>
      </bottom>
      <diagonal/>
    </border>
    <border>
      <left style="hair">
        <color rgb="FFC00000"/>
      </left>
      <right style="hair">
        <color rgb="FFC00000"/>
      </right>
      <top/>
      <bottom style="medium">
        <color rgb="FFCC092F"/>
      </bottom>
      <diagonal/>
    </border>
    <border>
      <left/>
      <right/>
      <top style="medium">
        <color rgb="FFC00000"/>
      </top>
      <bottom style="thin">
        <color theme="1" tint="0.34998626667073579"/>
      </bottom>
      <diagonal/>
    </border>
    <border>
      <left/>
      <right/>
      <top style="thin">
        <color theme="1" tint="0.34998626667073579"/>
      </top>
      <bottom/>
      <diagonal/>
    </border>
    <border>
      <left/>
      <right/>
      <top style="thin">
        <color theme="1" tint="0.34998626667073579"/>
      </top>
      <bottom style="thin">
        <color theme="1" tint="0.34998626667073579"/>
      </bottom>
      <diagonal/>
    </border>
    <border>
      <left/>
      <right/>
      <top style="thin">
        <color theme="1" tint="0.34998626667073579"/>
      </top>
      <bottom style="medium">
        <color rgb="FFC00000"/>
      </bottom>
      <diagonal/>
    </border>
    <border>
      <left/>
      <right/>
      <top style="thin">
        <color rgb="FFC00000"/>
      </top>
      <bottom style="thin">
        <color rgb="FFC00000"/>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rgb="FFC00000"/>
      </bottom>
      <diagonal/>
    </border>
    <border>
      <left style="medium">
        <color rgb="FFC00000"/>
      </left>
      <right style="hair">
        <color rgb="FFC00000"/>
      </right>
      <top style="medium">
        <color rgb="FFC00000"/>
      </top>
      <bottom/>
      <diagonal/>
    </border>
    <border>
      <left style="hair">
        <color rgb="FFC00000"/>
      </left>
      <right style="medium">
        <color rgb="FFC00000"/>
      </right>
      <top style="medium">
        <color rgb="FFC00000"/>
      </top>
      <bottom/>
      <diagonal/>
    </border>
    <border>
      <left style="hair">
        <color rgb="FFC00000"/>
      </left>
      <right style="medium">
        <color rgb="FFC00000"/>
      </right>
      <top/>
      <bottom style="hair">
        <color rgb="FFC00000"/>
      </bottom>
      <diagonal/>
    </border>
    <border>
      <left style="hair">
        <color rgb="FFC00000"/>
      </left>
      <right style="medium">
        <color rgb="FFC00000"/>
      </right>
      <top style="hair">
        <color rgb="FFC00000"/>
      </top>
      <bottom style="hair">
        <color rgb="FFC00000"/>
      </bottom>
      <diagonal/>
    </border>
    <border>
      <left style="hair">
        <color rgb="FFC00000"/>
      </left>
      <right style="medium">
        <color rgb="FFC00000"/>
      </right>
      <top style="hair">
        <color rgb="FFC00000"/>
      </top>
      <bottom style="medium">
        <color rgb="FFC00000"/>
      </bottom>
      <diagonal/>
    </border>
    <border>
      <left style="hair">
        <color rgb="FFC00000"/>
      </left>
      <right style="medium">
        <color rgb="FFC00000"/>
      </right>
      <top style="medium">
        <color rgb="FFC00000"/>
      </top>
      <bottom style="hair">
        <color rgb="FFC00000"/>
      </bottom>
      <diagonal/>
    </border>
    <border>
      <left style="hair">
        <color rgb="FFC00000"/>
      </left>
      <right style="medium">
        <color rgb="FFC00000"/>
      </right>
      <top style="medium">
        <color rgb="FFCC092F"/>
      </top>
      <bottom style="hair">
        <color rgb="FFC00000"/>
      </bottom>
      <diagonal/>
    </border>
    <border>
      <left style="hair">
        <color rgb="FFC00000"/>
      </left>
      <right style="medium">
        <color rgb="FFC00000"/>
      </right>
      <top/>
      <bottom/>
      <diagonal/>
    </border>
    <border>
      <left style="hair">
        <color rgb="FFC00000"/>
      </left>
      <right style="medium">
        <color rgb="FFC00000"/>
      </right>
      <top style="hair">
        <color rgb="FFC00000"/>
      </top>
      <bottom style="thin">
        <color rgb="FFC00000"/>
      </bottom>
      <diagonal/>
    </border>
    <border>
      <left style="hair">
        <color rgb="FFC00000"/>
      </left>
      <right style="medium">
        <color rgb="FFC00000"/>
      </right>
      <top/>
      <bottom style="medium">
        <color rgb="FFC00000"/>
      </bottom>
      <diagonal/>
    </border>
    <border>
      <left style="hair">
        <color rgb="FFC00000"/>
      </left>
      <right style="medium">
        <color rgb="FFC00000"/>
      </right>
      <top style="thin">
        <color rgb="FFC00000"/>
      </top>
      <bottom style="thin">
        <color rgb="FFC00000"/>
      </bottom>
      <diagonal/>
    </border>
    <border>
      <left style="hair">
        <color rgb="FFC00000"/>
      </left>
      <right style="hair">
        <color rgb="FFC00000"/>
      </right>
      <top style="thin">
        <color rgb="FFC00000"/>
      </top>
      <bottom style="thin">
        <color rgb="FFC00000"/>
      </bottom>
      <diagonal/>
    </border>
    <border>
      <left style="hair">
        <color rgb="FFC00000"/>
      </left>
      <right style="medium">
        <color rgb="FFC00000"/>
      </right>
      <top style="medium">
        <color rgb="FFC00000"/>
      </top>
      <bottom style="medium">
        <color rgb="FFC00000"/>
      </bottom>
      <diagonal/>
    </border>
    <border>
      <left style="hair">
        <color rgb="FFC00000"/>
      </left>
      <right style="hair">
        <color rgb="FFC00000"/>
      </right>
      <top/>
      <bottom style="thin">
        <color rgb="FFC00000"/>
      </bottom>
      <diagonal/>
    </border>
    <border>
      <left style="hair">
        <color rgb="FFC00000"/>
      </left>
      <right style="medium">
        <color rgb="FFC00000"/>
      </right>
      <top/>
      <bottom style="thin">
        <color rgb="FFC00000"/>
      </bottom>
      <diagonal/>
    </border>
    <border>
      <left style="hair">
        <color rgb="FFC00000"/>
      </left>
      <right style="medium">
        <color rgb="FFC00000"/>
      </right>
      <top style="thin">
        <color rgb="FFC00000"/>
      </top>
      <bottom style="medium">
        <color rgb="FFC00000"/>
      </bottom>
      <diagonal/>
    </border>
    <border>
      <left style="hair">
        <color rgb="FFC00000"/>
      </left>
      <right style="hair">
        <color rgb="FFC00000"/>
      </right>
      <top style="thin">
        <color rgb="FFC00000"/>
      </top>
      <bottom style="medium">
        <color rgb="FFC00000"/>
      </bottom>
      <diagonal/>
    </border>
    <border>
      <left style="medium">
        <color rgb="FFC00000"/>
      </left>
      <right/>
      <top style="medium">
        <color rgb="FFC00000"/>
      </top>
      <bottom/>
      <diagonal/>
    </border>
    <border>
      <left style="medium">
        <color rgb="FFC00000"/>
      </left>
      <right style="hair">
        <color rgb="FFC00000"/>
      </right>
      <top/>
      <bottom style="thin">
        <color indexed="64"/>
      </bottom>
      <diagonal/>
    </border>
    <border>
      <left style="medium">
        <color rgb="FFC00000"/>
      </left>
      <right style="hair">
        <color rgb="FFC00000"/>
      </right>
      <top style="thin">
        <color indexed="64"/>
      </top>
      <bottom style="thin">
        <color indexed="64"/>
      </bottom>
      <diagonal/>
    </border>
    <border>
      <left style="medium">
        <color rgb="FFC00000"/>
      </left>
      <right style="hair">
        <color rgb="FFC00000"/>
      </right>
      <top style="thin">
        <color indexed="64"/>
      </top>
      <bottom style="medium">
        <color rgb="FFC00000"/>
      </bottom>
      <diagonal/>
    </border>
    <border>
      <left style="hair">
        <color rgb="FFC00000"/>
      </left>
      <right style="medium">
        <color rgb="FFC00000"/>
      </right>
      <top style="thin">
        <color rgb="FFC00000"/>
      </top>
      <bottom style="hair">
        <color rgb="FFC00000"/>
      </bottom>
      <diagonal/>
    </border>
    <border>
      <left style="hair">
        <color rgb="FFC00000"/>
      </left>
      <right style="medium">
        <color rgb="FFC00000"/>
      </right>
      <top style="thin">
        <color rgb="FFC00000"/>
      </top>
      <bottom/>
      <diagonal/>
    </border>
    <border>
      <left style="hair">
        <color rgb="FFC00000"/>
      </left>
      <right style="hair">
        <color rgb="FFC00000"/>
      </right>
      <top style="medium">
        <color rgb="FFCC092F"/>
      </top>
      <bottom/>
      <diagonal/>
    </border>
    <border>
      <left style="hair">
        <color rgb="FFC00000"/>
      </left>
      <right style="medium">
        <color rgb="FFC00000"/>
      </right>
      <top style="medium">
        <color rgb="FFC00000"/>
      </top>
      <bottom style="thin">
        <color rgb="FFC00000"/>
      </bottom>
      <diagonal/>
    </border>
    <border>
      <left style="medium">
        <color rgb="FFC00000"/>
      </left>
      <right style="hair">
        <color rgb="FFC00000"/>
      </right>
      <top/>
      <bottom/>
      <diagonal/>
    </border>
    <border>
      <left style="medium">
        <color rgb="FFC00000"/>
      </left>
      <right style="hair">
        <color rgb="FFC00000"/>
      </right>
      <top/>
      <bottom style="medium">
        <color rgb="FFC00000"/>
      </bottom>
      <diagonal/>
    </border>
    <border>
      <left style="medium">
        <color rgb="FFC00000"/>
      </left>
      <right/>
      <top/>
      <bottom/>
      <diagonal/>
    </border>
    <border>
      <left style="medium">
        <color rgb="FFC00000"/>
      </left>
      <right/>
      <top/>
      <bottom style="medium">
        <color rgb="FFCC092F"/>
      </bottom>
      <diagonal/>
    </border>
    <border>
      <left style="medium">
        <color rgb="FFC00000"/>
      </left>
      <right/>
      <top/>
      <bottom style="medium">
        <color rgb="FFC00000"/>
      </bottom>
      <diagonal/>
    </border>
    <border>
      <left style="hair">
        <color rgb="FFC00000"/>
      </left>
      <right style="hair">
        <color rgb="FFC00000"/>
      </right>
      <top style="medium">
        <color rgb="FFC00000"/>
      </top>
      <bottom style="thin">
        <color rgb="FFC00000"/>
      </bottom>
      <diagonal/>
    </border>
    <border>
      <left style="hair">
        <color rgb="FFC00000"/>
      </left>
      <right style="medium">
        <color rgb="FFC00000"/>
      </right>
      <top style="medium">
        <color rgb="FFCC092F"/>
      </top>
      <bottom/>
      <diagonal/>
    </border>
    <border>
      <left style="hair">
        <color rgb="FFC00000"/>
      </left>
      <right style="medium">
        <color rgb="FFC00000"/>
      </right>
      <top/>
      <bottom style="medium">
        <color rgb="FFCC092F"/>
      </bottom>
      <diagonal/>
    </border>
    <border>
      <left style="hair">
        <color rgb="FFC00000"/>
      </left>
      <right style="medium">
        <color rgb="FFC00000"/>
      </right>
      <top style="hair">
        <color rgb="FFC00000"/>
      </top>
      <bottom/>
      <diagonal/>
    </border>
    <border>
      <left style="hair">
        <color rgb="FFC00000"/>
      </left>
      <right/>
      <top/>
      <bottom style="thin">
        <color rgb="FFC00000"/>
      </bottom>
      <diagonal/>
    </border>
    <border>
      <left style="hair">
        <color rgb="FFC00000"/>
      </left>
      <right/>
      <top style="hair">
        <color rgb="FFC00000"/>
      </top>
      <bottom style="hair">
        <color rgb="FFC00000"/>
      </bottom>
      <diagonal/>
    </border>
    <border>
      <left style="hair">
        <color rgb="FFC00000"/>
      </left>
      <right/>
      <top style="medium">
        <color rgb="FFC00000"/>
      </top>
      <bottom style="thin">
        <color rgb="FFC00000"/>
      </bottom>
      <diagonal/>
    </border>
    <border>
      <left style="hair">
        <color rgb="FFC00000"/>
      </left>
      <right/>
      <top style="hair">
        <color rgb="FFC00000"/>
      </top>
      <bottom style="medium">
        <color rgb="FFCC092F"/>
      </bottom>
      <diagonal/>
    </border>
    <border>
      <left style="hair">
        <color rgb="FFC00000"/>
      </left>
      <right/>
      <top style="thin">
        <color rgb="FFC00000"/>
      </top>
      <bottom/>
      <diagonal/>
    </border>
    <border>
      <left style="hair">
        <color rgb="FFC00000"/>
      </left>
      <right/>
      <top/>
      <bottom/>
      <diagonal/>
    </border>
    <border>
      <left/>
      <right style="hair">
        <color rgb="FFC00000"/>
      </right>
      <top style="hair">
        <color rgb="FFC00000"/>
      </top>
      <bottom/>
      <diagonal/>
    </border>
    <border>
      <left style="hair">
        <color rgb="FFC00000"/>
      </left>
      <right style="dotted">
        <color rgb="FFC00000"/>
      </right>
      <top/>
      <bottom/>
      <diagonal/>
    </border>
    <border>
      <left style="dotted">
        <color rgb="FFC00000"/>
      </left>
      <right style="medium">
        <color rgb="FFC00000"/>
      </right>
      <top/>
      <bottom/>
      <diagonal/>
    </border>
    <border>
      <left style="hair">
        <color rgb="FFC00000"/>
      </left>
      <right style="dotted">
        <color rgb="FFC00000"/>
      </right>
      <top/>
      <bottom style="medium">
        <color rgb="FFC00000"/>
      </bottom>
      <diagonal/>
    </border>
    <border>
      <left style="dotted">
        <color rgb="FFC00000"/>
      </left>
      <right style="medium">
        <color rgb="FFC00000"/>
      </right>
      <top/>
      <bottom style="medium">
        <color rgb="FFC00000"/>
      </bottom>
      <diagonal/>
    </border>
    <border>
      <left style="hair">
        <color rgb="FFC00000"/>
      </left>
      <right style="dotted">
        <color rgb="FFC00000"/>
      </right>
      <top style="medium">
        <color rgb="FFC00000"/>
      </top>
      <bottom/>
      <diagonal/>
    </border>
    <border>
      <left style="dotted">
        <color rgb="FFC00000"/>
      </left>
      <right style="medium">
        <color rgb="FFC00000"/>
      </right>
      <top style="medium">
        <color rgb="FFC00000"/>
      </top>
      <bottom/>
      <diagonal/>
    </border>
    <border>
      <left style="hair">
        <color rgb="FFC00000"/>
      </left>
      <right style="dotted">
        <color rgb="FFC00000"/>
      </right>
      <top style="medium">
        <color rgb="FFCC092F"/>
      </top>
      <bottom/>
      <diagonal/>
    </border>
    <border>
      <left style="dotted">
        <color rgb="FFC00000"/>
      </left>
      <right style="medium">
        <color rgb="FFC00000"/>
      </right>
      <top style="medium">
        <color rgb="FFCC092F"/>
      </top>
      <bottom/>
      <diagonal/>
    </border>
    <border>
      <left style="hair">
        <color rgb="FFC00000"/>
      </left>
      <right style="dotted">
        <color rgb="FFC00000"/>
      </right>
      <top style="medium">
        <color rgb="FFC00000"/>
      </top>
      <bottom style="medium">
        <color rgb="FFC00000"/>
      </bottom>
      <diagonal/>
    </border>
    <border>
      <left style="dotted">
        <color rgb="FFC00000"/>
      </left>
      <right style="medium">
        <color rgb="FFC00000"/>
      </right>
      <top style="medium">
        <color rgb="FFC00000"/>
      </top>
      <bottom style="medium">
        <color rgb="FFC00000"/>
      </bottom>
      <diagonal/>
    </border>
    <border>
      <left/>
      <right/>
      <top style="hair">
        <color rgb="FFC00000"/>
      </top>
      <bottom/>
      <diagonal/>
    </border>
    <border>
      <left style="medium">
        <color rgb="FFC00000"/>
      </left>
      <right style="hair">
        <color rgb="FFC00000"/>
      </right>
      <top style="hair">
        <color rgb="FFC00000"/>
      </top>
      <bottom style="hair">
        <color rgb="FFC00000"/>
      </bottom>
      <diagonal/>
    </border>
    <border>
      <left style="medium">
        <color rgb="FFC00000"/>
      </left>
      <right style="hair">
        <color rgb="FFC00000"/>
      </right>
      <top style="hair">
        <color rgb="FFC00000"/>
      </top>
      <bottom style="medium">
        <color rgb="FFC00000"/>
      </bottom>
      <diagonal/>
    </border>
    <border>
      <left style="medium">
        <color rgb="FFC00000"/>
      </left>
      <right style="hair">
        <color rgb="FFC00000"/>
      </right>
      <top/>
      <bottom style="hair">
        <color rgb="FFC00000"/>
      </bottom>
      <diagonal/>
    </border>
    <border>
      <left style="medium">
        <color rgb="FFC00000"/>
      </left>
      <right style="hair">
        <color rgb="FFC00000"/>
      </right>
      <top style="medium">
        <color rgb="FFC00000"/>
      </top>
      <bottom style="medium">
        <color rgb="FFC00000"/>
      </bottom>
      <diagonal/>
    </border>
    <border>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hair">
        <color rgb="FFC00000"/>
      </left>
      <right/>
      <top style="medium">
        <color rgb="FFC00000"/>
      </top>
      <bottom style="medium">
        <color rgb="FFC00000"/>
      </bottom>
      <diagonal/>
    </border>
    <border>
      <left style="hair">
        <color rgb="FFC00000"/>
      </left>
      <right/>
      <top style="medium">
        <color rgb="FFC00000"/>
      </top>
      <bottom/>
      <diagonal/>
    </border>
    <border>
      <left/>
      <right style="hair">
        <color rgb="FFC00000"/>
      </right>
      <top style="medium">
        <color rgb="FFC00000"/>
      </top>
      <bottom/>
      <diagonal/>
    </border>
    <border>
      <left/>
      <right style="hair">
        <color rgb="FFC00000"/>
      </right>
      <top style="medium">
        <color rgb="FFC00000"/>
      </top>
      <bottom style="medium">
        <color rgb="FFC00000"/>
      </bottom>
      <diagonal/>
    </border>
    <border>
      <left style="hair">
        <color rgb="FFC00000"/>
      </left>
      <right style="hair">
        <color rgb="FFC00000"/>
      </right>
      <top style="thin">
        <color rgb="FFC00000"/>
      </top>
      <bottom style="dotted">
        <color rgb="FFC00000"/>
      </bottom>
      <diagonal/>
    </border>
    <border>
      <left style="hair">
        <color rgb="FFC00000"/>
      </left>
      <right style="hair">
        <color rgb="FFC00000"/>
      </right>
      <top style="dotted">
        <color rgb="FFC00000"/>
      </top>
      <bottom style="dotted">
        <color rgb="FFC00000"/>
      </bottom>
      <diagonal/>
    </border>
    <border>
      <left style="hair">
        <color rgb="FFC00000"/>
      </left>
      <right style="hair">
        <color rgb="FFC00000"/>
      </right>
      <top style="dotted">
        <color rgb="FFC00000"/>
      </top>
      <bottom style="medium">
        <color rgb="FFC00000"/>
      </bottom>
      <diagonal/>
    </border>
    <border>
      <left/>
      <right style="hair">
        <color rgb="FFC00000"/>
      </right>
      <top style="hair">
        <color rgb="FFC00000"/>
      </top>
      <bottom style="medium">
        <color rgb="FFC00000"/>
      </bottom>
      <diagonal/>
    </border>
    <border>
      <left style="hair">
        <color rgb="FFC00000"/>
      </left>
      <right style="hair">
        <color rgb="FFC00000"/>
      </right>
      <top/>
      <bottom style="thin">
        <color indexed="64"/>
      </bottom>
      <diagonal/>
    </border>
    <border>
      <left style="hair">
        <color rgb="FFC00000"/>
      </left>
      <right style="medium">
        <color rgb="FFC00000"/>
      </right>
      <top/>
      <bottom style="thin">
        <color indexed="64"/>
      </bottom>
      <diagonal/>
    </border>
    <border>
      <left style="medium">
        <color rgb="FFC00000"/>
      </left>
      <right style="hair">
        <color rgb="FFC00000"/>
      </right>
      <top style="hair">
        <color rgb="FFC00000"/>
      </top>
      <bottom style="thin">
        <color indexed="64"/>
      </bottom>
      <diagonal/>
    </border>
    <border>
      <left style="hair">
        <color rgb="FFC00000"/>
      </left>
      <right style="dotted">
        <color rgb="FFC00000"/>
      </right>
      <top/>
      <bottom style="thin">
        <color rgb="FFC00000"/>
      </bottom>
      <diagonal/>
    </border>
    <border>
      <left style="dotted">
        <color rgb="FFC00000"/>
      </left>
      <right style="medium">
        <color rgb="FFC00000"/>
      </right>
      <top/>
      <bottom style="thin">
        <color rgb="FFC00000"/>
      </bottom>
      <diagonal/>
    </border>
    <border>
      <left style="hair">
        <color rgb="FFC00000"/>
      </left>
      <right/>
      <top style="thin">
        <color rgb="FFC00000"/>
      </top>
      <bottom style="thin">
        <color rgb="FFC00000"/>
      </bottom>
      <diagonal/>
    </border>
    <border>
      <left/>
      <right style="hair">
        <color rgb="FFC00000"/>
      </right>
      <top style="thin">
        <color rgb="FFC00000"/>
      </top>
      <bottom style="thin">
        <color rgb="FFC00000"/>
      </bottom>
      <diagonal/>
    </border>
    <border>
      <left style="hair">
        <color rgb="FFC00000"/>
      </left>
      <right style="hair">
        <color rgb="FFC00000"/>
      </right>
      <top style="thin">
        <color rgb="FFCC092F"/>
      </top>
      <bottom/>
      <diagonal/>
    </border>
    <border>
      <left style="hair">
        <color rgb="FFC00000"/>
      </left>
      <right/>
      <top/>
      <bottom style="hair">
        <color rgb="FFC00000"/>
      </bottom>
      <diagonal/>
    </border>
  </borders>
  <cellStyleXfs count="24">
    <xf numFmtId="0" fontId="0" fillId="0" borderId="0"/>
    <xf numFmtId="0" fontId="1" fillId="0" borderId="0"/>
    <xf numFmtId="9" fontId="1" fillId="0" borderId="0" applyFont="0" applyFill="0" applyBorder="0" applyAlignment="0" applyProtection="0"/>
    <xf numFmtId="0" fontId="2"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6"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765">
    <xf numFmtId="0" fontId="0" fillId="0" borderId="0" xfId="0"/>
    <xf numFmtId="0" fontId="0" fillId="0" borderId="0" xfId="0"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5" fillId="0" borderId="25" xfId="0" applyFont="1" applyBorder="1" applyAlignment="1">
      <alignment vertical="top" wrapText="1"/>
    </xf>
    <xf numFmtId="0" fontId="5" fillId="0" borderId="24" xfId="0" applyFont="1" applyBorder="1" applyAlignment="1">
      <alignment vertical="top" wrapText="1"/>
    </xf>
    <xf numFmtId="0" fontId="5" fillId="0" borderId="26" xfId="0" applyFont="1" applyBorder="1" applyAlignment="1">
      <alignment vertical="top" wrapText="1"/>
    </xf>
    <xf numFmtId="0" fontId="5" fillId="0" borderId="27" xfId="0" applyFont="1" applyBorder="1" applyAlignment="1">
      <alignment vertical="top" wrapText="1"/>
    </xf>
    <xf numFmtId="0" fontId="11" fillId="0" borderId="31" xfId="0" applyFont="1" applyBorder="1" applyAlignment="1">
      <alignment vertical="top" wrapText="1"/>
    </xf>
    <xf numFmtId="0" fontId="0" fillId="0" borderId="0" xfId="0" applyAlignment="1">
      <alignment vertical="center"/>
    </xf>
    <xf numFmtId="0" fontId="17" fillId="0" borderId="0" xfId="0" applyFont="1" applyAlignment="1">
      <alignment vertical="center" wrapText="1"/>
    </xf>
    <xf numFmtId="0" fontId="0" fillId="0" borderId="0" xfId="0" applyAlignment="1">
      <alignment horizontal="left" vertical="center" indent="1"/>
    </xf>
    <xf numFmtId="0" fontId="7" fillId="5" borderId="96" xfId="0" applyFont="1" applyFill="1" applyBorder="1" applyAlignment="1">
      <alignment horizontal="center" vertical="center" wrapText="1"/>
    </xf>
    <xf numFmtId="0" fontId="7" fillId="2" borderId="87" xfId="0" applyFont="1" applyFill="1" applyBorder="1" applyAlignment="1">
      <alignment horizontal="left" vertical="center" indent="1"/>
    </xf>
    <xf numFmtId="0" fontId="7" fillId="2" borderId="19" xfId="0" applyFont="1" applyFill="1" applyBorder="1" applyAlignment="1">
      <alignment horizontal="left" vertical="center" indent="1"/>
    </xf>
    <xf numFmtId="0" fontId="7" fillId="2" borderId="19"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44" xfId="0" applyFont="1" applyFill="1" applyBorder="1" applyAlignment="1">
      <alignment horizontal="center" vertical="center"/>
    </xf>
    <xf numFmtId="0" fontId="7" fillId="3" borderId="20" xfId="0" applyFont="1" applyFill="1" applyBorder="1" applyAlignment="1">
      <alignment horizontal="center" vertical="center" wrapText="1"/>
    </xf>
    <xf numFmtId="0" fontId="22" fillId="0" borderId="87" xfId="0" applyFont="1" applyBorder="1" applyAlignment="1">
      <alignment vertical="center"/>
    </xf>
    <xf numFmtId="0" fontId="23" fillId="0" borderId="19" xfId="0" applyFont="1" applyBorder="1" applyAlignment="1">
      <alignment horizontal="center" vertical="center"/>
    </xf>
    <xf numFmtId="0" fontId="23" fillId="0" borderId="44" xfId="0" applyFont="1" applyBorder="1" applyAlignment="1">
      <alignment horizontal="center" vertical="center" wrapText="1"/>
    </xf>
    <xf numFmtId="3" fontId="25" fillId="0" borderId="1" xfId="0" applyNumberFormat="1" applyFont="1" applyBorder="1" applyAlignment="1">
      <alignment horizontal="right" vertical="center"/>
    </xf>
    <xf numFmtId="3" fontId="25" fillId="0" borderId="35" xfId="0" applyNumberFormat="1" applyFont="1" applyBorder="1" applyAlignment="1">
      <alignment horizontal="right" vertical="center"/>
    </xf>
    <xf numFmtId="1" fontId="25" fillId="0" borderId="1" xfId="0" applyNumberFormat="1" applyFont="1" applyBorder="1" applyAlignment="1">
      <alignment horizontal="right" vertical="center"/>
    </xf>
    <xf numFmtId="0" fontId="25" fillId="0" borderId="35" xfId="0" applyFont="1" applyBorder="1" applyAlignment="1">
      <alignment horizontal="right" vertical="center"/>
    </xf>
    <xf numFmtId="3" fontId="25" fillId="0" borderId="11" xfId="0" applyNumberFormat="1" applyFont="1" applyBorder="1" applyAlignment="1">
      <alignment horizontal="right" vertical="center"/>
    </xf>
    <xf numFmtId="0" fontId="25" fillId="0" borderId="11" xfId="0" applyFont="1" applyBorder="1" applyAlignment="1">
      <alignment horizontal="right" vertical="center"/>
    </xf>
    <xf numFmtId="0" fontId="25" fillId="0" borderId="36" xfId="0" applyFont="1" applyBorder="1" applyAlignment="1">
      <alignment horizontal="right" vertical="center"/>
    </xf>
    <xf numFmtId="0" fontId="25" fillId="0" borderId="7" xfId="0" applyFont="1" applyBorder="1" applyAlignment="1">
      <alignment horizontal="center" vertical="center"/>
    </xf>
    <xf numFmtId="166" fontId="27" fillId="0" borderId="7" xfId="7" applyNumberFormat="1" applyFont="1" applyFill="1" applyBorder="1" applyAlignment="1">
      <alignment horizontal="right" vertical="center"/>
    </xf>
    <xf numFmtId="0" fontId="25" fillId="0" borderId="1" xfId="0" applyFont="1" applyBorder="1" applyAlignment="1">
      <alignment horizontal="center" vertical="center"/>
    </xf>
    <xf numFmtId="166" fontId="27" fillId="0" borderId="1" xfId="7" applyNumberFormat="1" applyFont="1" applyFill="1" applyBorder="1" applyAlignment="1">
      <alignment horizontal="right" vertical="center"/>
    </xf>
    <xf numFmtId="0" fontId="25" fillId="0" borderId="3" xfId="0" applyFont="1" applyBorder="1" applyAlignment="1">
      <alignment horizontal="center" vertical="center"/>
    </xf>
    <xf numFmtId="166" fontId="27" fillId="0" borderId="3" xfId="7" applyNumberFormat="1" applyFont="1" applyFill="1" applyBorder="1" applyAlignment="1">
      <alignment horizontal="right" vertical="center"/>
    </xf>
    <xf numFmtId="0" fontId="28" fillId="0" borderId="43" xfId="0" applyFont="1" applyBorder="1" applyAlignment="1">
      <alignment horizontal="center" vertical="center"/>
    </xf>
    <xf numFmtId="166" fontId="28" fillId="0" borderId="43" xfId="7" applyNumberFormat="1" applyFont="1" applyFill="1" applyBorder="1" applyAlignment="1">
      <alignment horizontal="right" vertical="center"/>
    </xf>
    <xf numFmtId="166" fontId="25" fillId="0" borderId="7" xfId="7" applyNumberFormat="1" applyFont="1" applyFill="1" applyBorder="1" applyAlignment="1">
      <alignment horizontal="right" vertical="center"/>
    </xf>
    <xf numFmtId="166" fontId="25" fillId="0" borderId="3" xfId="7" applyNumberFormat="1" applyFont="1" applyFill="1" applyBorder="1" applyAlignment="1">
      <alignment horizontal="right" vertical="center"/>
    </xf>
    <xf numFmtId="0" fontId="28" fillId="0" borderId="10" xfId="0" applyFont="1" applyBorder="1" applyAlignment="1">
      <alignment horizontal="center" vertical="center"/>
    </xf>
    <xf numFmtId="166" fontId="28" fillId="0" borderId="10" xfId="7" applyNumberFormat="1" applyFont="1" applyFill="1" applyBorder="1" applyAlignment="1">
      <alignment horizontal="right" vertical="center"/>
    </xf>
    <xf numFmtId="0" fontId="25" fillId="0" borderId="15" xfId="0" applyFont="1" applyBorder="1" applyAlignment="1">
      <alignment horizontal="left" vertical="center"/>
    </xf>
    <xf numFmtId="0" fontId="25" fillId="0" borderId="15" xfId="0" applyFont="1" applyBorder="1" applyAlignment="1">
      <alignment horizontal="center" vertical="center"/>
    </xf>
    <xf numFmtId="166" fontId="25" fillId="0" borderId="15" xfId="7" applyNumberFormat="1" applyFont="1" applyFill="1" applyBorder="1" applyAlignment="1">
      <alignment horizontal="right" vertical="center"/>
    </xf>
    <xf numFmtId="0" fontId="25" fillId="0" borderId="11" xfId="0" applyFont="1" applyBorder="1" applyAlignment="1">
      <alignment horizontal="left" vertical="center"/>
    </xf>
    <xf numFmtId="0" fontId="25" fillId="0" borderId="11" xfId="0" applyFont="1" applyBorder="1" applyAlignment="1">
      <alignment horizontal="center" vertical="center"/>
    </xf>
    <xf numFmtId="166" fontId="25" fillId="0" borderId="11" xfId="7" applyNumberFormat="1" applyFont="1" applyFill="1" applyBorder="1" applyAlignment="1">
      <alignment horizontal="right" vertical="center"/>
    </xf>
    <xf numFmtId="0" fontId="25" fillId="0" borderId="1" xfId="0" applyFont="1" applyBorder="1" applyAlignment="1">
      <alignment horizontal="left" vertical="center"/>
    </xf>
    <xf numFmtId="166" fontId="25" fillId="0" borderId="1" xfId="7" applyNumberFormat="1" applyFont="1" applyFill="1" applyBorder="1" applyAlignment="1">
      <alignment horizontal="right" vertical="center"/>
    </xf>
    <xf numFmtId="0" fontId="25" fillId="0" borderId="3" xfId="0" applyFont="1" applyBorder="1" applyAlignment="1">
      <alignment horizontal="left" vertical="center"/>
    </xf>
    <xf numFmtId="0" fontId="25" fillId="0" borderId="15" xfId="0" applyFont="1" applyBorder="1" applyAlignment="1">
      <alignment horizontal="center" vertical="center" wrapText="1"/>
    </xf>
    <xf numFmtId="165" fontId="25" fillId="0" borderId="1" xfId="7" applyNumberFormat="1" applyFont="1" applyFill="1" applyBorder="1" applyAlignment="1">
      <alignment horizontal="center" vertical="center"/>
    </xf>
    <xf numFmtId="165" fontId="25" fillId="0" borderId="11" xfId="7" applyNumberFormat="1" applyFont="1" applyFill="1" applyBorder="1" applyAlignment="1">
      <alignment horizontal="center" vertical="center"/>
    </xf>
    <xf numFmtId="166" fontId="25" fillId="0" borderId="15" xfId="7" applyNumberFormat="1" applyFont="1" applyFill="1" applyBorder="1" applyAlignment="1">
      <alignment horizontal="center" vertical="center"/>
    </xf>
    <xf numFmtId="166" fontId="25" fillId="0" borderId="1" xfId="7" applyNumberFormat="1" applyFont="1" applyFill="1" applyBorder="1" applyAlignment="1">
      <alignment horizontal="center" vertical="center"/>
    </xf>
    <xf numFmtId="166" fontId="25" fillId="0" borderId="3" xfId="7" applyNumberFormat="1" applyFont="1" applyFill="1" applyBorder="1" applyAlignment="1">
      <alignment horizontal="center" vertical="center"/>
    </xf>
    <xf numFmtId="0" fontId="28" fillId="0" borderId="10" xfId="0" applyFont="1" applyBorder="1" applyAlignment="1">
      <alignment horizontal="left" vertical="center" wrapText="1"/>
    </xf>
    <xf numFmtId="166" fontId="28" fillId="0" borderId="10" xfId="7" applyNumberFormat="1" applyFont="1" applyFill="1" applyBorder="1" applyAlignment="1">
      <alignment horizontal="center" vertical="center"/>
    </xf>
    <xf numFmtId="166" fontId="25" fillId="0" borderId="15" xfId="7" applyNumberFormat="1" applyFont="1" applyFill="1" applyBorder="1" applyAlignment="1">
      <alignment vertical="center"/>
    </xf>
    <xf numFmtId="166" fontId="25" fillId="0" borderId="1" xfId="7" applyNumberFormat="1" applyFont="1" applyFill="1" applyBorder="1" applyAlignment="1">
      <alignment vertical="center"/>
    </xf>
    <xf numFmtId="0" fontId="25" fillId="0" borderId="5" xfId="0" applyFont="1" applyBorder="1" applyAlignment="1">
      <alignment horizontal="center" vertical="center"/>
    </xf>
    <xf numFmtId="166" fontId="25" fillId="0" borderId="5" xfId="7" applyNumberFormat="1" applyFont="1" applyFill="1" applyBorder="1" applyAlignment="1">
      <alignment horizontal="center" vertical="center"/>
    </xf>
    <xf numFmtId="166" fontId="28" fillId="0" borderId="43" xfId="7" applyNumberFormat="1" applyFont="1" applyFill="1" applyBorder="1" applyAlignment="1">
      <alignment horizontal="center" vertical="center"/>
    </xf>
    <xf numFmtId="0" fontId="25" fillId="0" borderId="43" xfId="0" applyFont="1" applyBorder="1" applyAlignment="1">
      <alignment horizontal="center" vertical="center"/>
    </xf>
    <xf numFmtId="166" fontId="25" fillId="0" borderId="43" xfId="7" applyNumberFormat="1" applyFont="1" applyFill="1" applyBorder="1" applyAlignment="1">
      <alignment horizontal="center" vertical="center"/>
    </xf>
    <xf numFmtId="0" fontId="28" fillId="0" borderId="10" xfId="0" applyFont="1" applyBorder="1" applyAlignment="1">
      <alignment horizontal="left" vertical="center"/>
    </xf>
    <xf numFmtId="0" fontId="31" fillId="0" borderId="19" xfId="0" applyFont="1" applyBorder="1" applyAlignment="1">
      <alignment horizontal="center" vertical="center"/>
    </xf>
    <xf numFmtId="43" fontId="25" fillId="4" borderId="19" xfId="7" applyFont="1" applyFill="1" applyBorder="1" applyAlignment="1">
      <alignment horizontal="center" vertical="center"/>
    </xf>
    <xf numFmtId="166" fontId="25" fillId="0" borderId="19" xfId="7" applyNumberFormat="1" applyFont="1" applyFill="1" applyBorder="1" applyAlignment="1">
      <alignment horizontal="center" vertical="center"/>
    </xf>
    <xf numFmtId="0" fontId="25" fillId="0" borderId="81" xfId="0" applyFont="1" applyBorder="1" applyAlignment="1">
      <alignment vertical="center"/>
    </xf>
    <xf numFmtId="0" fontId="26" fillId="0" borderId="82" xfId="0" applyFont="1" applyBorder="1" applyAlignment="1">
      <alignment vertical="center" wrapText="1"/>
    </xf>
    <xf numFmtId="0" fontId="25" fillId="0" borderId="7" xfId="0" applyFont="1" applyBorder="1" applyAlignment="1">
      <alignment horizontal="left" vertical="center"/>
    </xf>
    <xf numFmtId="166" fontId="29" fillId="0" borderId="1" xfId="7" applyNumberFormat="1" applyFont="1" applyFill="1" applyBorder="1" applyAlignment="1">
      <alignment horizontal="right" vertical="center"/>
    </xf>
    <xf numFmtId="0" fontId="29" fillId="0" borderId="1" xfId="0" applyFont="1" applyBorder="1" applyAlignment="1">
      <alignment horizontal="center" vertical="center"/>
    </xf>
    <xf numFmtId="166" fontId="29" fillId="0" borderId="1" xfId="7" applyNumberFormat="1" applyFont="1" applyFill="1" applyBorder="1" applyAlignment="1">
      <alignment horizontal="center" vertical="center"/>
    </xf>
    <xf numFmtId="0" fontId="25" fillId="0" borderId="19" xfId="0" applyFont="1" applyBorder="1" applyAlignment="1">
      <alignment horizontal="center" vertical="center"/>
    </xf>
    <xf numFmtId="43" fontId="25" fillId="0" borderId="15" xfId="7" applyFont="1" applyFill="1" applyBorder="1" applyAlignment="1">
      <alignment horizontal="center" vertical="center"/>
    </xf>
    <xf numFmtId="43" fontId="25" fillId="0" borderId="1" xfId="7" applyFont="1" applyFill="1" applyBorder="1" applyAlignment="1">
      <alignment horizontal="center" vertical="center"/>
    </xf>
    <xf numFmtId="43" fontId="25" fillId="0" borderId="11" xfId="7" applyFont="1" applyFill="1" applyBorder="1" applyAlignment="1">
      <alignment horizontal="center" vertical="center"/>
    </xf>
    <xf numFmtId="0" fontId="28" fillId="0" borderId="7" xfId="0" applyFont="1" applyBorder="1" applyAlignment="1">
      <alignment horizontal="center" vertical="center"/>
    </xf>
    <xf numFmtId="166" fontId="28" fillId="0" borderId="23" xfId="7" applyNumberFormat="1" applyFont="1" applyFill="1" applyBorder="1" applyAlignment="1">
      <alignment horizontal="center" vertical="center"/>
    </xf>
    <xf numFmtId="0" fontId="25" fillId="0" borderId="22" xfId="0" applyFont="1" applyBorder="1" applyAlignment="1">
      <alignment horizontal="center" vertical="center"/>
    </xf>
    <xf numFmtId="166" fontId="25" fillId="0" borderId="22" xfId="7" applyNumberFormat="1" applyFont="1" applyFill="1" applyBorder="1" applyAlignment="1">
      <alignment horizontal="center" vertical="center"/>
    </xf>
    <xf numFmtId="0" fontId="28" fillId="0" borderId="6" xfId="0" applyFont="1" applyBorder="1" applyAlignment="1">
      <alignment horizontal="center" vertical="center"/>
    </xf>
    <xf numFmtId="166" fontId="28" fillId="0" borderId="6" xfId="7" applyNumberFormat="1" applyFont="1" applyFill="1" applyBorder="1" applyAlignment="1">
      <alignment horizontal="center" vertical="center"/>
    </xf>
    <xf numFmtId="0" fontId="28" fillId="0" borderId="15" xfId="0" applyFont="1" applyBorder="1" applyAlignment="1">
      <alignment horizontal="center" vertical="center"/>
    </xf>
    <xf numFmtId="43" fontId="28" fillId="0" borderId="15" xfId="7" applyFont="1" applyFill="1" applyBorder="1" applyAlignment="1">
      <alignment horizontal="center" vertical="center"/>
    </xf>
    <xf numFmtId="0" fontId="28" fillId="0" borderId="5" xfId="0" applyFont="1" applyBorder="1" applyAlignment="1">
      <alignment horizontal="center" vertical="center"/>
    </xf>
    <xf numFmtId="43" fontId="28" fillId="0" borderId="5" xfId="7" applyFont="1" applyFill="1" applyBorder="1" applyAlignment="1">
      <alignment horizontal="center" vertical="center"/>
    </xf>
    <xf numFmtId="0" fontId="25" fillId="0" borderId="4" xfId="0" applyFont="1" applyBorder="1" applyAlignment="1">
      <alignment horizontal="left" vertical="center"/>
    </xf>
    <xf numFmtId="0" fontId="28" fillId="0" borderId="4" xfId="0" applyFont="1" applyBorder="1" applyAlignment="1">
      <alignment horizontal="center" vertical="center"/>
    </xf>
    <xf numFmtId="43" fontId="28" fillId="0" borderId="4" xfId="7" applyFont="1" applyFill="1" applyBorder="1" applyAlignment="1">
      <alignment horizontal="center" vertical="center"/>
    </xf>
    <xf numFmtId="0" fontId="28" fillId="0" borderId="3" xfId="0" applyFont="1" applyBorder="1" applyAlignment="1">
      <alignment horizontal="center" vertical="center"/>
    </xf>
    <xf numFmtId="43" fontId="28" fillId="0" borderId="3" xfId="7" applyFont="1" applyFill="1" applyBorder="1" applyAlignment="1">
      <alignment horizontal="center" vertical="center"/>
    </xf>
    <xf numFmtId="43" fontId="28" fillId="0" borderId="10" xfId="7" applyFont="1" applyFill="1" applyBorder="1" applyAlignment="1">
      <alignment horizontal="center" vertical="center"/>
    </xf>
    <xf numFmtId="0" fontId="25" fillId="0" borderId="10" xfId="0" applyFont="1" applyBorder="1" applyAlignment="1">
      <alignment horizontal="left" vertical="center"/>
    </xf>
    <xf numFmtId="0" fontId="25" fillId="0" borderId="10" xfId="0" applyFont="1" applyBorder="1" applyAlignment="1">
      <alignment horizontal="center" vertical="center"/>
    </xf>
    <xf numFmtId="166" fontId="25" fillId="0" borderId="10" xfId="7" applyNumberFormat="1" applyFont="1" applyFill="1" applyBorder="1" applyAlignment="1">
      <alignment horizontal="center" vertical="center"/>
    </xf>
    <xf numFmtId="166" fontId="25" fillId="0" borderId="10" xfId="7" applyNumberFormat="1" applyFont="1" applyFill="1" applyBorder="1" applyAlignment="1">
      <alignment horizontal="left" vertical="center" wrapText="1"/>
    </xf>
    <xf numFmtId="0" fontId="25" fillId="0" borderId="19" xfId="0" applyFont="1" applyBorder="1" applyAlignment="1">
      <alignment horizontal="left" vertical="center" wrapText="1"/>
    </xf>
    <xf numFmtId="166" fontId="25" fillId="0" borderId="15" xfId="7" applyNumberFormat="1" applyFont="1" applyFill="1" applyBorder="1" applyAlignment="1">
      <alignment horizontal="center" vertical="center" wrapText="1"/>
    </xf>
    <xf numFmtId="166" fontId="25" fillId="0" borderId="1" xfId="7" applyNumberFormat="1" applyFont="1" applyFill="1" applyBorder="1" applyAlignment="1">
      <alignment horizontal="center" vertical="center" wrapText="1"/>
    </xf>
    <xf numFmtId="0" fontId="28" fillId="0" borderId="43" xfId="0" applyFont="1" applyBorder="1" applyAlignment="1">
      <alignment horizontal="left" vertical="center" wrapText="1"/>
    </xf>
    <xf numFmtId="0" fontId="28" fillId="0" borderId="43" xfId="0" applyFont="1" applyBorder="1" applyAlignment="1">
      <alignment horizontal="center" vertical="center" wrapText="1"/>
    </xf>
    <xf numFmtId="166" fontId="28" fillId="0" borderId="43" xfId="7" applyNumberFormat="1" applyFont="1" applyFill="1" applyBorder="1" applyAlignment="1">
      <alignment horizontal="center" vertical="center" wrapText="1"/>
    </xf>
    <xf numFmtId="0" fontId="25" fillId="0" borderId="43" xfId="0" applyFont="1" applyBorder="1" applyAlignment="1">
      <alignment horizontal="left" vertical="center" wrapText="1"/>
    </xf>
    <xf numFmtId="0" fontId="25" fillId="0" borderId="48" xfId="0" applyFont="1" applyBorder="1" applyAlignment="1">
      <alignment horizontal="left" vertical="center" wrapText="1"/>
    </xf>
    <xf numFmtId="0" fontId="25" fillId="0" borderId="48" xfId="0" applyFont="1" applyBorder="1" applyAlignment="1">
      <alignment horizontal="center" vertical="center" wrapText="1"/>
    </xf>
    <xf numFmtId="166" fontId="25" fillId="0" borderId="48" xfId="7" applyNumberFormat="1" applyFont="1" applyFill="1" applyBorder="1" applyAlignment="1">
      <alignment horizontal="center" vertical="center"/>
    </xf>
    <xf numFmtId="0" fontId="25" fillId="0" borderId="19" xfId="0" applyFont="1" applyBorder="1" applyAlignment="1">
      <alignment horizontal="center" vertical="center" wrapText="1"/>
    </xf>
    <xf numFmtId="166" fontId="28" fillId="0" borderId="14" xfId="7" applyNumberFormat="1" applyFont="1" applyFill="1" applyBorder="1" applyAlignment="1">
      <alignment horizontal="center" vertical="center" wrapText="1"/>
    </xf>
    <xf numFmtId="0" fontId="31" fillId="0" borderId="14" xfId="0" applyFont="1" applyBorder="1" applyAlignment="1">
      <alignment vertical="center" wrapText="1"/>
    </xf>
    <xf numFmtId="0" fontId="25" fillId="0" borderId="4" xfId="0" applyFont="1" applyBorder="1" applyAlignment="1">
      <alignment horizontal="center" vertical="center" wrapText="1"/>
    </xf>
    <xf numFmtId="166" fontId="25" fillId="0" borderId="4" xfId="7" applyNumberFormat="1" applyFont="1" applyFill="1" applyBorder="1" applyAlignment="1">
      <alignment horizontal="center" vertical="center" wrapText="1"/>
    </xf>
    <xf numFmtId="43" fontId="25" fillId="0" borderId="7" xfId="7" applyFont="1" applyFill="1" applyBorder="1" applyAlignment="1">
      <alignment horizontal="center" vertical="center" wrapText="1"/>
    </xf>
    <xf numFmtId="43" fontId="25" fillId="0" borderId="1" xfId="7" applyFont="1" applyFill="1" applyBorder="1" applyAlignment="1">
      <alignment horizontal="center" vertical="center" wrapText="1"/>
    </xf>
    <xf numFmtId="0" fontId="25" fillId="0" borderId="5" xfId="0" applyFont="1" applyBorder="1" applyAlignment="1">
      <alignment horizontal="center" vertical="center" wrapText="1"/>
    </xf>
    <xf numFmtId="43" fontId="25" fillId="0" borderId="5" xfId="7" applyFont="1" applyFill="1" applyBorder="1" applyAlignment="1">
      <alignment horizontal="center" vertical="center" wrapText="1"/>
    </xf>
    <xf numFmtId="0" fontId="25" fillId="0" borderId="3" xfId="0" applyFont="1" applyBorder="1" applyAlignment="1">
      <alignment horizontal="center" vertical="center" wrapText="1"/>
    </xf>
    <xf numFmtId="43" fontId="25" fillId="0" borderId="3" xfId="7" applyFont="1" applyFill="1" applyBorder="1" applyAlignment="1">
      <alignment horizontal="center" vertical="center" wrapText="1"/>
    </xf>
    <xf numFmtId="43" fontId="25" fillId="0" borderId="45" xfId="7" applyFont="1" applyFill="1" applyBorder="1" applyAlignment="1">
      <alignment horizontal="center" vertical="center" wrapText="1"/>
    </xf>
    <xf numFmtId="166" fontId="25" fillId="0" borderId="7" xfId="7" applyNumberFormat="1" applyFont="1" applyFill="1" applyBorder="1" applyAlignment="1">
      <alignment horizontal="center" vertical="center" wrapText="1"/>
    </xf>
    <xf numFmtId="43" fontId="25" fillId="0" borderId="7" xfId="7" applyFont="1" applyFill="1" applyBorder="1" applyAlignment="1">
      <alignment horizontal="center" vertical="center"/>
    </xf>
    <xf numFmtId="43" fontId="25" fillId="0" borderId="4" xfId="7" applyFont="1" applyFill="1" applyBorder="1" applyAlignment="1">
      <alignment horizontal="center" vertical="center" wrapText="1"/>
    </xf>
    <xf numFmtId="2" fontId="25" fillId="0" borderId="4" xfId="7" applyNumberFormat="1" applyFont="1" applyFill="1" applyBorder="1" applyAlignment="1">
      <alignment horizontal="right" vertical="center" wrapText="1"/>
    </xf>
    <xf numFmtId="2" fontId="25" fillId="0" borderId="1" xfId="7" applyNumberFormat="1" applyFont="1" applyFill="1" applyBorder="1" applyAlignment="1">
      <alignment horizontal="right" vertical="center" wrapText="1"/>
    </xf>
    <xf numFmtId="2" fontId="25" fillId="0" borderId="3" xfId="7" applyNumberFormat="1" applyFont="1" applyFill="1" applyBorder="1" applyAlignment="1">
      <alignment horizontal="right" vertical="center" wrapText="1"/>
    </xf>
    <xf numFmtId="43" fontId="25" fillId="0" borderId="3" xfId="7" applyFont="1" applyFill="1" applyBorder="1" applyAlignment="1">
      <alignment horizontal="center" vertical="center"/>
    </xf>
    <xf numFmtId="0" fontId="25" fillId="0" borderId="43" xfId="0" applyFont="1" applyBorder="1" applyAlignment="1">
      <alignment horizontal="center" vertical="center" wrapText="1"/>
    </xf>
    <xf numFmtId="43" fontId="25" fillId="0" borderId="43" xfId="7" applyFont="1" applyFill="1" applyBorder="1" applyAlignment="1">
      <alignment horizontal="center" vertical="center" wrapText="1"/>
    </xf>
    <xf numFmtId="166" fontId="25" fillId="0" borderId="11" xfId="7" applyNumberFormat="1" applyFont="1" applyFill="1" applyBorder="1" applyAlignment="1">
      <alignment horizontal="center" vertical="center"/>
    </xf>
    <xf numFmtId="43" fontId="25" fillId="0" borderId="6" xfId="7" applyFont="1" applyFill="1" applyBorder="1" applyAlignment="1">
      <alignment horizontal="center" vertical="center" wrapText="1"/>
    </xf>
    <xf numFmtId="43" fontId="25" fillId="0" borderId="11" xfId="7" applyFont="1" applyFill="1" applyBorder="1" applyAlignment="1">
      <alignment horizontal="center" vertical="center" wrapText="1"/>
    </xf>
    <xf numFmtId="166" fontId="25" fillId="0" borderId="15" xfId="7" applyNumberFormat="1" applyFont="1" applyFill="1" applyBorder="1" applyAlignment="1">
      <alignment horizontal="right" vertical="center" wrapText="1"/>
    </xf>
    <xf numFmtId="166" fontId="25" fillId="0" borderId="3" xfId="7" applyNumberFormat="1" applyFont="1" applyFill="1" applyBorder="1" applyAlignment="1">
      <alignment horizontal="right" vertical="center" wrapText="1"/>
    </xf>
    <xf numFmtId="166" fontId="25" fillId="0" borderId="3" xfId="7" applyNumberFormat="1" applyFont="1" applyFill="1" applyBorder="1" applyAlignment="1">
      <alignment horizontal="center" vertical="center" wrapText="1"/>
    </xf>
    <xf numFmtId="166" fontId="25" fillId="0" borderId="4" xfId="7" applyNumberFormat="1" applyFont="1" applyFill="1" applyBorder="1" applyAlignment="1">
      <alignment horizontal="right" vertical="center" wrapText="1"/>
    </xf>
    <xf numFmtId="43" fontId="25" fillId="0" borderId="4" xfId="7" applyFont="1" applyFill="1" applyBorder="1" applyAlignment="1">
      <alignment horizontal="right" vertical="center" wrapText="1"/>
    </xf>
    <xf numFmtId="43" fontId="25" fillId="0" borderId="3" xfId="7" applyFont="1" applyFill="1" applyBorder="1" applyAlignment="1">
      <alignment horizontal="right" vertical="center" wrapText="1"/>
    </xf>
    <xf numFmtId="43" fontId="25" fillId="0" borderId="19" xfId="7" applyFont="1" applyFill="1" applyBorder="1" applyAlignment="1">
      <alignment horizontal="center" vertical="center" wrapText="1"/>
    </xf>
    <xf numFmtId="0" fontId="25" fillId="0" borderId="19" xfId="0" applyFont="1" applyBorder="1" applyAlignment="1">
      <alignment vertical="center" wrapText="1"/>
    </xf>
    <xf numFmtId="166" fontId="25" fillId="0" borderId="4" xfId="13" applyNumberFormat="1" applyFont="1" applyFill="1" applyBorder="1" applyAlignment="1">
      <alignment horizontal="center" vertical="center" wrapText="1"/>
    </xf>
    <xf numFmtId="166" fontId="25" fillId="0" borderId="1" xfId="13" applyNumberFormat="1" applyFont="1" applyFill="1" applyBorder="1" applyAlignment="1">
      <alignment horizontal="center" vertical="center" wrapText="1"/>
    </xf>
    <xf numFmtId="166" fontId="25" fillId="0" borderId="5" xfId="7" applyNumberFormat="1" applyFont="1" applyFill="1" applyBorder="1" applyAlignment="1">
      <alignment horizontal="center" vertical="center" wrapText="1"/>
    </xf>
    <xf numFmtId="166" fontId="25" fillId="0" borderId="6" xfId="7" applyNumberFormat="1" applyFont="1" applyFill="1" applyBorder="1" applyAlignment="1">
      <alignment horizontal="center" vertical="center" wrapText="1"/>
    </xf>
    <xf numFmtId="166" fontId="25" fillId="0" borderId="11" xfId="7" applyNumberFormat="1" applyFont="1" applyFill="1" applyBorder="1" applyAlignment="1">
      <alignment horizontal="center" vertical="center" wrapText="1"/>
    </xf>
    <xf numFmtId="0" fontId="25" fillId="0" borderId="45" xfId="0" applyFont="1" applyBorder="1" applyAlignment="1">
      <alignment horizontal="center" vertical="center" wrapText="1"/>
    </xf>
    <xf numFmtId="165" fontId="25" fillId="0" borderId="45" xfId="7" applyNumberFormat="1" applyFont="1" applyFill="1" applyBorder="1" applyAlignment="1">
      <alignment horizontal="center" vertical="center" wrapText="1"/>
    </xf>
    <xf numFmtId="0" fontId="25" fillId="0" borderId="62" xfId="0" applyFont="1" applyBorder="1" applyAlignment="1">
      <alignment horizontal="left" vertical="center" wrapText="1"/>
    </xf>
    <xf numFmtId="165" fontId="25" fillId="0" borderId="6" xfId="7" applyNumberFormat="1" applyFont="1" applyFill="1" applyBorder="1" applyAlignment="1">
      <alignment horizontal="center" vertical="center" wrapText="1"/>
    </xf>
    <xf numFmtId="43" fontId="25" fillId="0" borderId="15" xfId="7" applyFont="1" applyFill="1" applyBorder="1" applyAlignment="1">
      <alignment horizontal="center" vertical="center" wrapText="1"/>
    </xf>
    <xf numFmtId="43" fontId="25" fillId="0" borderId="4" xfId="7" applyFont="1" applyFill="1" applyBorder="1" applyAlignment="1">
      <alignment horizontal="center" vertical="center"/>
    </xf>
    <xf numFmtId="166" fontId="25" fillId="0" borderId="1" xfId="7" applyNumberFormat="1" applyFont="1" applyFill="1" applyBorder="1" applyAlignment="1">
      <alignment horizontal="left" vertical="center"/>
    </xf>
    <xf numFmtId="43" fontId="25" fillId="0" borderId="8" xfId="7" applyFont="1" applyFill="1" applyBorder="1" applyAlignment="1">
      <alignment horizontal="center" vertical="center" wrapText="1"/>
    </xf>
    <xf numFmtId="0" fontId="26" fillId="0" borderId="1" xfId="0" applyFont="1" applyBorder="1" applyAlignment="1">
      <alignment horizontal="left" vertical="center" wrapText="1"/>
    </xf>
    <xf numFmtId="43" fontId="33" fillId="0" borderId="10" xfId="7" applyFont="1" applyFill="1" applyBorder="1" applyAlignment="1">
      <alignment horizontal="center" vertical="center" wrapText="1"/>
    </xf>
    <xf numFmtId="0" fontId="28" fillId="0" borderId="14" xfId="0" applyFont="1" applyBorder="1" applyAlignment="1">
      <alignment vertical="center"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166" fontId="28" fillId="0" borderId="1" xfId="7" applyNumberFormat="1" applyFont="1" applyFill="1" applyBorder="1" applyAlignment="1">
      <alignment horizontal="center" vertical="center"/>
    </xf>
    <xf numFmtId="0" fontId="28" fillId="0" borderId="6" xfId="0" applyFont="1" applyBorder="1" applyAlignment="1">
      <alignment vertical="center" wrapText="1"/>
    </xf>
    <xf numFmtId="0" fontId="25" fillId="0" borderId="0" xfId="0" applyFont="1" applyAlignment="1">
      <alignment horizontal="left" vertical="center" indent="1"/>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5" fillId="0" borderId="7" xfId="0" applyFont="1" applyBorder="1" applyAlignment="1">
      <alignment vertical="center"/>
    </xf>
    <xf numFmtId="0" fontId="32" fillId="0" borderId="7" xfId="0" applyFont="1" applyBorder="1" applyAlignment="1">
      <alignment horizontal="center" vertical="center"/>
    </xf>
    <xf numFmtId="165" fontId="25" fillId="0" borderId="7" xfId="7" applyNumberFormat="1" applyFont="1" applyFill="1" applyBorder="1" applyAlignment="1">
      <alignment horizontal="center" vertical="center"/>
    </xf>
    <xf numFmtId="0" fontId="25" fillId="0" borderId="1" xfId="0" applyFont="1" applyBorder="1" applyAlignment="1">
      <alignment vertical="center"/>
    </xf>
    <xf numFmtId="165" fontId="25" fillId="0" borderId="1" xfId="7" applyNumberFormat="1" applyFont="1" applyFill="1" applyBorder="1" applyAlignment="1">
      <alignment horizontal="right" vertical="center"/>
    </xf>
    <xf numFmtId="0" fontId="25" fillId="0" borderId="3" xfId="0" applyFont="1" applyBorder="1" applyAlignment="1">
      <alignment vertical="center"/>
    </xf>
    <xf numFmtId="165" fontId="25" fillId="0" borderId="3" xfId="7" applyNumberFormat="1" applyFont="1" applyFill="1" applyBorder="1" applyAlignment="1">
      <alignment horizontal="center" vertical="center"/>
    </xf>
    <xf numFmtId="0" fontId="25" fillId="0" borderId="11" xfId="0" applyFont="1" applyBorder="1" applyAlignment="1">
      <alignment vertical="center"/>
    </xf>
    <xf numFmtId="0" fontId="29" fillId="0" borderId="14" xfId="0" applyFont="1" applyBorder="1" applyAlignment="1">
      <alignment vertical="center" wrapText="1"/>
    </xf>
    <xf numFmtId="0" fontId="29" fillId="0" borderId="14" xfId="0" applyFont="1" applyBorder="1" applyAlignment="1">
      <alignment horizontal="center" vertical="center"/>
    </xf>
    <xf numFmtId="166" fontId="29" fillId="0" borderId="14" xfId="7" applyNumberFormat="1" applyFont="1" applyFill="1" applyBorder="1" applyAlignment="1">
      <alignment horizontal="center" vertical="center"/>
    </xf>
    <xf numFmtId="0" fontId="25" fillId="0" borderId="4" xfId="0" applyFont="1" applyBorder="1" applyAlignment="1">
      <alignment vertical="center"/>
    </xf>
    <xf numFmtId="0" fontId="25" fillId="0" borderId="4" xfId="0" applyFont="1" applyBorder="1" applyAlignment="1">
      <alignment horizontal="center" vertical="center"/>
    </xf>
    <xf numFmtId="166" fontId="25" fillId="0" borderId="4" xfId="7" applyNumberFormat="1" applyFont="1" applyFill="1" applyBorder="1" applyAlignment="1">
      <alignment horizontal="center" vertical="center"/>
    </xf>
    <xf numFmtId="0" fontId="25" fillId="0" borderId="10" xfId="0" applyFont="1" applyBorder="1" applyAlignment="1">
      <alignment vertical="center"/>
    </xf>
    <xf numFmtId="166" fontId="25" fillId="0" borderId="3" xfId="7" applyNumberFormat="1" applyFont="1" applyFill="1" applyBorder="1" applyAlignment="1">
      <alignment vertical="center"/>
    </xf>
    <xf numFmtId="166" fontId="25" fillId="0" borderId="3" xfId="7" applyNumberFormat="1" applyFont="1" applyFill="1" applyBorder="1" applyAlignment="1">
      <alignment horizontal="left" vertical="center"/>
    </xf>
    <xf numFmtId="165" fontId="25" fillId="0" borderId="62" xfId="7" applyNumberFormat="1" applyFont="1" applyFill="1" applyBorder="1" applyAlignment="1">
      <alignment horizontal="center" vertical="center"/>
    </xf>
    <xf numFmtId="165" fontId="25" fillId="0" borderId="68" xfId="7" applyNumberFormat="1" applyFont="1" applyFill="1" applyBorder="1" applyAlignment="1">
      <alignment horizontal="center" vertical="center"/>
    </xf>
    <xf numFmtId="0" fontId="25" fillId="0" borderId="62" xfId="0" applyFont="1" applyBorder="1" applyAlignment="1">
      <alignment vertical="center" wrapText="1"/>
    </xf>
    <xf numFmtId="0" fontId="25" fillId="0" borderId="56" xfId="0" applyFont="1" applyBorder="1" applyAlignment="1">
      <alignment vertical="center" wrapText="1"/>
    </xf>
    <xf numFmtId="43" fontId="25" fillId="0" borderId="4" xfId="7" applyFont="1" applyFill="1" applyBorder="1" applyAlignment="1">
      <alignment vertical="center"/>
    </xf>
    <xf numFmtId="43" fontId="25" fillId="0" borderId="3" xfId="7" applyFont="1" applyFill="1" applyBorder="1" applyAlignment="1">
      <alignment vertical="center"/>
    </xf>
    <xf numFmtId="43" fontId="25" fillId="0" borderId="7" xfId="7" applyFont="1" applyFill="1" applyBorder="1" applyAlignment="1">
      <alignment vertical="center"/>
    </xf>
    <xf numFmtId="43" fontId="25" fillId="0" borderId="1" xfId="7" applyFont="1" applyFill="1" applyBorder="1" applyAlignment="1">
      <alignment vertical="center"/>
    </xf>
    <xf numFmtId="43" fontId="25" fillId="0" borderId="5" xfId="7" applyFont="1" applyFill="1" applyBorder="1" applyAlignment="1">
      <alignment vertical="center"/>
    </xf>
    <xf numFmtId="43" fontId="25" fillId="0" borderId="15" xfId="7" applyFont="1" applyFill="1" applyBorder="1" applyAlignment="1">
      <alignment vertical="center"/>
    </xf>
    <xf numFmtId="43" fontId="25" fillId="0" borderId="10" xfId="7" applyFont="1" applyFill="1" applyBorder="1" applyAlignment="1">
      <alignment vertical="center"/>
    </xf>
    <xf numFmtId="166" fontId="25" fillId="0" borderId="67" xfId="7" applyNumberFormat="1" applyFont="1" applyFill="1" applyBorder="1" applyAlignment="1">
      <alignment horizontal="center" vertical="center"/>
    </xf>
    <xf numFmtId="166" fontId="25" fillId="0" borderId="21" xfId="7" applyNumberFormat="1" applyFont="1" applyFill="1" applyBorder="1" applyAlignment="1">
      <alignment horizontal="center" vertical="center"/>
    </xf>
    <xf numFmtId="166" fontId="25" fillId="0" borderId="69" xfId="7" applyNumberFormat="1" applyFont="1" applyFill="1" applyBorder="1" applyAlignment="1">
      <alignment horizontal="center" vertical="center"/>
    </xf>
    <xf numFmtId="0" fontId="25" fillId="0" borderId="15" xfId="0" applyFont="1" applyBorder="1" applyAlignment="1">
      <alignment vertical="center"/>
    </xf>
    <xf numFmtId="0" fontId="25" fillId="0" borderId="29" xfId="0" applyFont="1" applyBorder="1" applyAlignment="1">
      <alignment vertical="top" wrapText="1"/>
    </xf>
    <xf numFmtId="0" fontId="25" fillId="0" borderId="0" xfId="0" applyFont="1" applyAlignment="1">
      <alignment vertical="top" wrapText="1"/>
    </xf>
    <xf numFmtId="0" fontId="25" fillId="0" borderId="30" xfId="0" applyFont="1" applyBorder="1" applyAlignment="1">
      <alignment vertical="top" wrapText="1"/>
    </xf>
    <xf numFmtId="0" fontId="25" fillId="0" borderId="31" xfId="0" applyFont="1" applyBorder="1" applyAlignment="1">
      <alignment vertical="top" wrapText="1"/>
    </xf>
    <xf numFmtId="0" fontId="7" fillId="3" borderId="20" xfId="0" applyFont="1" applyFill="1" applyBorder="1" applyAlignment="1">
      <alignment horizontal="left" vertical="center" wrapText="1"/>
    </xf>
    <xf numFmtId="0" fontId="7" fillId="0" borderId="0" xfId="0" applyFont="1" applyAlignment="1">
      <alignment horizontal="left" vertical="center" wrapText="1"/>
    </xf>
    <xf numFmtId="0" fontId="0" fillId="0" borderId="0" xfId="0" applyAlignment="1" applyProtection="1">
      <alignment vertical="top" wrapText="1"/>
      <protection locked="0"/>
    </xf>
    <xf numFmtId="0" fontId="11" fillId="0" borderId="0" xfId="0" applyFont="1" applyAlignment="1" applyProtection="1">
      <alignment vertical="top" wrapText="1"/>
      <protection locked="0"/>
    </xf>
    <xf numFmtId="0" fontId="25" fillId="0" borderId="0" xfId="0" applyFont="1" applyAlignment="1" applyProtection="1">
      <alignment vertical="top" wrapText="1"/>
      <protection locked="0"/>
    </xf>
    <xf numFmtId="0" fontId="25" fillId="0" borderId="21" xfId="0" applyFont="1" applyBorder="1" applyAlignment="1">
      <alignment vertical="center" wrapText="1"/>
    </xf>
    <xf numFmtId="166" fontId="25" fillId="0" borderId="5" xfId="7" applyNumberFormat="1" applyFont="1" applyFill="1" applyBorder="1" applyAlignment="1">
      <alignment vertical="center"/>
    </xf>
    <xf numFmtId="0" fontId="0" fillId="0" borderId="0" xfId="0" applyAlignment="1">
      <alignment horizontal="left" vertical="top"/>
    </xf>
    <xf numFmtId="43" fontId="25" fillId="0" borderId="11" xfId="7" applyFont="1" applyFill="1" applyBorder="1" applyAlignment="1">
      <alignment vertical="center"/>
    </xf>
    <xf numFmtId="0" fontId="25" fillId="0" borderId="7" xfId="0" applyFont="1" applyBorder="1" applyAlignment="1">
      <alignment horizontal="center" vertical="center" wrapText="1"/>
    </xf>
    <xf numFmtId="0" fontId="25" fillId="0" borderId="5" xfId="0" applyFont="1" applyBorder="1" applyAlignment="1">
      <alignment vertical="center"/>
    </xf>
    <xf numFmtId="166" fontId="25" fillId="0" borderId="4" xfId="7" applyNumberFormat="1" applyFont="1" applyFill="1" applyBorder="1" applyAlignment="1">
      <alignment vertical="center"/>
    </xf>
    <xf numFmtId="166" fontId="25" fillId="0" borderId="11" xfId="7" applyNumberFormat="1" applyFont="1" applyFill="1" applyBorder="1" applyAlignment="1">
      <alignment vertical="center"/>
    </xf>
    <xf numFmtId="0" fontId="18" fillId="0" borderId="0" xfId="0" applyFont="1" applyAlignment="1">
      <alignment horizontal="center" vertical="center" wrapText="1"/>
    </xf>
    <xf numFmtId="0" fontId="26" fillId="0" borderId="0" xfId="0" applyFont="1" applyAlignment="1">
      <alignment vertical="center" wrapText="1"/>
    </xf>
    <xf numFmtId="0" fontId="26" fillId="0" borderId="0" xfId="0" quotePrefix="1" applyFont="1" applyAlignment="1">
      <alignment vertical="center" wrapText="1"/>
    </xf>
    <xf numFmtId="0" fontId="26" fillId="0" borderId="0" xfId="0" applyFont="1" applyAlignment="1">
      <alignment horizontal="left" vertical="center" wrapText="1"/>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167" fontId="25" fillId="0" borderId="3" xfId="7" applyNumberFormat="1" applyFont="1" applyFill="1" applyBorder="1" applyAlignment="1">
      <alignment horizontal="right" vertical="center" wrapText="1"/>
    </xf>
    <xf numFmtId="167" fontId="25" fillId="0" borderId="1" xfId="7" applyNumberFormat="1" applyFont="1" applyFill="1" applyBorder="1" applyAlignment="1">
      <alignment horizontal="right" vertical="center" wrapText="1"/>
    </xf>
    <xf numFmtId="0" fontId="28" fillId="0" borderId="15" xfId="0" applyFont="1" applyBorder="1" applyAlignment="1">
      <alignment horizontal="left" vertical="center"/>
    </xf>
    <xf numFmtId="166" fontId="28" fillId="0" borderId="15" xfId="7" applyNumberFormat="1" applyFont="1" applyFill="1" applyBorder="1" applyAlignment="1">
      <alignment horizontal="center" vertical="center"/>
    </xf>
    <xf numFmtId="0" fontId="28" fillId="0" borderId="10" xfId="0" applyFont="1" applyBorder="1" applyAlignment="1">
      <alignment vertical="center" wrapText="1"/>
    </xf>
    <xf numFmtId="166" fontId="25" fillId="0" borderId="5" xfId="7" applyNumberFormat="1" applyFont="1" applyFill="1" applyBorder="1" applyAlignment="1">
      <alignment horizontal="right" vertical="center"/>
    </xf>
    <xf numFmtId="0" fontId="0" fillId="3" borderId="0" xfId="0" applyFill="1"/>
    <xf numFmtId="0" fontId="0" fillId="0" borderId="0" xfId="0" applyAlignment="1">
      <alignment horizontal="left" vertical="center" wrapText="1"/>
    </xf>
    <xf numFmtId="0" fontId="27" fillId="0" borderId="7" xfId="0" applyFont="1" applyBorder="1" applyAlignment="1">
      <alignment vertical="center" wrapText="1"/>
    </xf>
    <xf numFmtId="0" fontId="27" fillId="0" borderId="1" xfId="0" applyFont="1" applyBorder="1" applyAlignment="1">
      <alignment vertical="center" wrapText="1"/>
    </xf>
    <xf numFmtId="0" fontId="27" fillId="0" borderId="3" xfId="0" applyFont="1" applyBorder="1" applyAlignment="1">
      <alignment vertical="center" wrapText="1"/>
    </xf>
    <xf numFmtId="0" fontId="28" fillId="0" borderId="6" xfId="0" applyFont="1" applyBorder="1" applyAlignment="1">
      <alignment horizontal="left" vertical="center" wrapText="1"/>
    </xf>
    <xf numFmtId="0" fontId="28" fillId="0" borderId="23" xfId="0" applyFont="1" applyBorder="1" applyAlignment="1">
      <alignment horizontal="left" vertical="center" wrapText="1"/>
    </xf>
    <xf numFmtId="0" fontId="25" fillId="0" borderId="75" xfId="0" applyFont="1" applyBorder="1" applyAlignment="1">
      <alignment vertical="center"/>
    </xf>
    <xf numFmtId="0" fontId="25" fillId="0" borderId="10" xfId="0" applyFont="1" applyBorder="1" applyAlignment="1">
      <alignment horizontal="left" vertical="center" wrapText="1"/>
    </xf>
    <xf numFmtId="0" fontId="25" fillId="0" borderId="15"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25" fillId="0" borderId="7" xfId="0" applyFont="1" applyBorder="1" applyAlignment="1">
      <alignment horizontal="left" vertical="center" wrapText="1"/>
    </xf>
    <xf numFmtId="0" fontId="25" fillId="0" borderId="11" xfId="0" applyFont="1" applyBorder="1" applyAlignment="1">
      <alignment horizontal="left" vertical="center" wrapText="1"/>
    </xf>
    <xf numFmtId="0" fontId="25" fillId="0" borderId="6" xfId="0" applyFont="1" applyBorder="1" applyAlignment="1">
      <alignment horizontal="left" vertical="center" wrapText="1"/>
    </xf>
    <xf numFmtId="0" fontId="25" fillId="0" borderId="45" xfId="0" applyFont="1" applyBorder="1" applyAlignment="1">
      <alignment horizontal="left" vertical="center" wrapText="1"/>
    </xf>
    <xf numFmtId="0" fontId="25" fillId="0" borderId="4" xfId="0" applyFont="1" applyBorder="1" applyAlignment="1">
      <alignment horizontal="left" vertical="center" wrapText="1"/>
    </xf>
    <xf numFmtId="0" fontId="25" fillId="0" borderId="6" xfId="0" applyFont="1" applyBorder="1" applyAlignment="1">
      <alignment vertical="center" wrapText="1"/>
    </xf>
    <xf numFmtId="0" fontId="25" fillId="0" borderId="14" xfId="0" applyFont="1" applyBorder="1" applyAlignment="1">
      <alignment vertical="center" wrapText="1"/>
    </xf>
    <xf numFmtId="0" fontId="25" fillId="0" borderId="5" xfId="0" applyFont="1" applyBorder="1" applyAlignment="1">
      <alignment horizontal="left" vertical="center" wrapText="1"/>
    </xf>
    <xf numFmtId="0" fontId="25" fillId="0" borderId="3" xfId="0" applyFont="1" applyBorder="1" applyAlignment="1">
      <alignment vertical="center" wrapText="1"/>
    </xf>
    <xf numFmtId="0" fontId="25" fillId="0" borderId="1" xfId="0" applyFont="1" applyBorder="1" applyAlignment="1">
      <alignment vertical="center" wrapText="1"/>
    </xf>
    <xf numFmtId="0" fontId="25" fillId="0" borderId="11" xfId="0" applyFont="1" applyBorder="1" applyAlignment="1">
      <alignment vertical="center" wrapText="1"/>
    </xf>
    <xf numFmtId="0" fontId="25" fillId="0" borderId="10" xfId="0" applyFont="1" applyBorder="1" applyAlignment="1">
      <alignment vertical="center" wrapText="1"/>
    </xf>
    <xf numFmtId="0" fontId="25" fillId="0" borderId="39" xfId="0" applyFont="1" applyBorder="1" applyAlignment="1">
      <alignment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32" fillId="0" borderId="10" xfId="0" applyFont="1" applyBorder="1" applyAlignment="1">
      <alignment vertical="center" wrapText="1"/>
    </xf>
    <xf numFmtId="166" fontId="25" fillId="0" borderId="7" xfId="7" applyNumberFormat="1" applyFont="1" applyFill="1" applyBorder="1" applyAlignment="1">
      <alignment vertical="center"/>
    </xf>
    <xf numFmtId="166" fontId="25" fillId="0" borderId="7" xfId="7" applyNumberFormat="1" applyFont="1" applyFill="1" applyBorder="1" applyAlignment="1">
      <alignment horizontal="center" vertical="center"/>
    </xf>
    <xf numFmtId="0" fontId="25" fillId="0" borderId="22" xfId="0" applyFont="1" applyBorder="1" applyAlignment="1">
      <alignment horizontal="left" vertical="center" wrapText="1"/>
    </xf>
    <xf numFmtId="0" fontId="32" fillId="0" borderId="4" xfId="0" applyFont="1" applyBorder="1" applyAlignment="1">
      <alignment horizontal="left" vertical="center"/>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25" fillId="0" borderId="41" xfId="0" applyFont="1" applyBorder="1" applyAlignment="1">
      <alignment vertical="center" wrapText="1"/>
    </xf>
    <xf numFmtId="0" fontId="11" fillId="0" borderId="29" xfId="0" applyFont="1" applyBorder="1" applyAlignment="1">
      <alignment vertical="top" wrapText="1"/>
    </xf>
    <xf numFmtId="0" fontId="11" fillId="0" borderId="30" xfId="0" applyFont="1" applyBorder="1" applyAlignment="1">
      <alignment vertical="top" wrapText="1"/>
    </xf>
    <xf numFmtId="0" fontId="39" fillId="0" borderId="0" xfId="0" applyFont="1" applyAlignment="1">
      <alignment vertical="center" wrapText="1"/>
    </xf>
    <xf numFmtId="0" fontId="39" fillId="0" borderId="0" xfId="0" applyFont="1" applyAlignment="1">
      <alignment vertical="center"/>
    </xf>
    <xf numFmtId="0" fontId="31" fillId="0" borderId="10" xfId="0" applyFont="1" applyBorder="1" applyAlignment="1">
      <alignment horizontal="left" vertical="center" wrapText="1"/>
    </xf>
    <xf numFmtId="0" fontId="29" fillId="0" borderId="1" xfId="0" applyFont="1" applyBorder="1" applyAlignment="1">
      <alignment horizontal="left" vertical="center" indent="1"/>
    </xf>
    <xf numFmtId="0" fontId="29" fillId="0" borderId="1" xfId="0" applyFont="1" applyBorder="1" applyAlignment="1">
      <alignment horizontal="left" vertical="center" wrapText="1" indent="1"/>
    </xf>
    <xf numFmtId="0" fontId="26" fillId="0" borderId="44" xfId="0" applyFont="1" applyBorder="1" applyAlignment="1">
      <alignment vertical="center" wrapText="1"/>
    </xf>
    <xf numFmtId="0" fontId="26" fillId="0" borderId="41" xfId="0" applyFont="1" applyBorder="1" applyAlignment="1">
      <alignment vertical="center" wrapText="1"/>
    </xf>
    <xf numFmtId="0" fontId="7" fillId="2" borderId="44" xfId="0" applyFont="1" applyFill="1" applyBorder="1" applyAlignment="1">
      <alignment horizontal="center" vertical="center" wrapText="1"/>
    </xf>
    <xf numFmtId="166" fontId="25" fillId="0" borderId="13" xfId="7" applyNumberFormat="1" applyFont="1" applyFill="1" applyBorder="1" applyAlignment="1">
      <alignment horizontal="left" vertical="center" wrapText="1"/>
    </xf>
    <xf numFmtId="0" fontId="28" fillId="0" borderId="43" xfId="0" applyFont="1" applyBorder="1" applyAlignment="1">
      <alignment vertical="center" wrapText="1"/>
    </xf>
    <xf numFmtId="0" fontId="25" fillId="0" borderId="48" xfId="0" applyFont="1" applyBorder="1" applyAlignment="1">
      <alignment vertical="center" wrapText="1"/>
    </xf>
    <xf numFmtId="0" fontId="33" fillId="0" borderId="43" xfId="0" applyFont="1" applyBorder="1" applyAlignment="1">
      <alignment horizontal="left" vertical="center" wrapText="1"/>
    </xf>
    <xf numFmtId="0" fontId="33" fillId="0" borderId="48" xfId="0" applyFont="1" applyBorder="1" applyAlignment="1">
      <alignment horizontal="left" vertical="center" wrapText="1"/>
    </xf>
    <xf numFmtId="0" fontId="33" fillId="0" borderId="19" xfId="0" applyFont="1" applyBorder="1" applyAlignment="1">
      <alignment horizontal="left" vertical="center" wrapText="1"/>
    </xf>
    <xf numFmtId="0" fontId="33" fillId="0" borderId="43" xfId="0" applyFont="1" applyBorder="1" applyAlignment="1">
      <alignment vertical="center" wrapText="1"/>
    </xf>
    <xf numFmtId="166" fontId="33" fillId="0" borderId="10" xfId="7" applyNumberFormat="1" applyFont="1" applyFill="1" applyBorder="1" applyAlignment="1">
      <alignment horizontal="left" vertical="center" wrapText="1"/>
    </xf>
    <xf numFmtId="0" fontId="33" fillId="0" borderId="19" xfId="0" applyFont="1" applyBorder="1" applyAlignment="1">
      <alignmen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1"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11" xfId="0" applyFont="1" applyBorder="1" applyAlignment="1">
      <alignment horizontal="left" vertical="center" wrapText="1"/>
    </xf>
    <xf numFmtId="0" fontId="36" fillId="0" borderId="14" xfId="0" applyFont="1" applyBorder="1" applyAlignment="1">
      <alignment vertical="center" wrapText="1"/>
    </xf>
    <xf numFmtId="0" fontId="33" fillId="0" borderId="15" xfId="0" applyFont="1" applyBorder="1" applyAlignment="1">
      <alignment vertical="center" wrapText="1"/>
    </xf>
    <xf numFmtId="0" fontId="33" fillId="0" borderId="1" xfId="0" applyFont="1" applyBorder="1" applyAlignment="1">
      <alignment vertical="center" wrapText="1"/>
    </xf>
    <xf numFmtId="0" fontId="33" fillId="0" borderId="11" xfId="0" applyFont="1" applyBorder="1" applyAlignment="1">
      <alignment vertical="center" wrapText="1"/>
    </xf>
    <xf numFmtId="0" fontId="33" fillId="0" borderId="0" xfId="0" applyFont="1" applyAlignment="1">
      <alignment horizontal="left" vertical="center" wrapText="1"/>
    </xf>
    <xf numFmtId="0" fontId="38" fillId="0" borderId="0" xfId="0" applyFont="1" applyAlignment="1">
      <alignment vertical="center" wrapText="1"/>
    </xf>
    <xf numFmtId="0" fontId="40" fillId="0" borderId="0" xfId="0" applyFont="1" applyAlignment="1">
      <alignment vertical="center"/>
    </xf>
    <xf numFmtId="0" fontId="32" fillId="0" borderId="7" xfId="0" applyFont="1" applyBorder="1" applyAlignment="1">
      <alignment vertical="center"/>
    </xf>
    <xf numFmtId="0" fontId="32" fillId="0" borderId="1" xfId="0" applyFont="1" applyBorder="1" applyAlignment="1">
      <alignment vertical="center"/>
    </xf>
    <xf numFmtId="0" fontId="32" fillId="0" borderId="1" xfId="0" applyFont="1" applyBorder="1" applyAlignment="1">
      <alignment horizontal="center" vertical="center"/>
    </xf>
    <xf numFmtId="0" fontId="32" fillId="0" borderId="11" xfId="0" applyFont="1" applyBorder="1" applyAlignment="1">
      <alignment vertical="center"/>
    </xf>
    <xf numFmtId="0" fontId="32" fillId="0" borderId="11" xfId="0" applyFont="1" applyBorder="1" applyAlignment="1">
      <alignment horizontal="center" vertical="center"/>
    </xf>
    <xf numFmtId="0" fontId="32" fillId="0" borderId="15" xfId="0" applyFont="1" applyBorder="1" applyAlignment="1">
      <alignment vertical="center"/>
    </xf>
    <xf numFmtId="0" fontId="32" fillId="0" borderId="15" xfId="0" applyFont="1" applyBorder="1" applyAlignment="1">
      <alignment horizontal="center" vertical="center"/>
    </xf>
    <xf numFmtId="0" fontId="32" fillId="0" borderId="62" xfId="0" applyFont="1" applyBorder="1" applyAlignment="1">
      <alignment horizontal="left" vertical="center"/>
    </xf>
    <xf numFmtId="0" fontId="32" fillId="0" borderId="6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32" fillId="0" borderId="15" xfId="0" applyFont="1" applyBorder="1" applyAlignment="1">
      <alignment horizontal="left" vertical="center"/>
    </xf>
    <xf numFmtId="0" fontId="32" fillId="0" borderId="4" xfId="0" applyFont="1" applyBorder="1" applyAlignment="1">
      <alignment horizontal="left" vertical="center" wrapText="1"/>
    </xf>
    <xf numFmtId="0" fontId="33" fillId="0" borderId="13" xfId="0" applyFont="1" applyBorder="1" applyAlignment="1">
      <alignment vertical="center" wrapText="1"/>
    </xf>
    <xf numFmtId="0" fontId="33" fillId="0" borderId="3" xfId="0" applyFont="1" applyBorder="1" applyAlignment="1">
      <alignment vertical="center" wrapText="1"/>
    </xf>
    <xf numFmtId="0" fontId="32" fillId="0" borderId="11" xfId="0" applyFont="1" applyBorder="1" applyAlignment="1">
      <alignment horizontal="left" vertical="center" wrapText="1"/>
    </xf>
    <xf numFmtId="0" fontId="32" fillId="0" borderId="21" xfId="0" applyFont="1" applyBorder="1" applyAlignment="1">
      <alignment horizontal="left" vertical="center"/>
    </xf>
    <xf numFmtId="0" fontId="32" fillId="0" borderId="21" xfId="0" applyFont="1" applyBorder="1" applyAlignment="1">
      <alignment horizontal="center" vertical="center"/>
    </xf>
    <xf numFmtId="166" fontId="25" fillId="0" borderId="86" xfId="7" applyNumberFormat="1" applyFont="1" applyBorder="1" applyAlignment="1">
      <alignment vertical="center"/>
    </xf>
    <xf numFmtId="166" fontId="25" fillId="0" borderId="84" xfId="7" applyNumberFormat="1" applyFont="1" applyBorder="1" applyAlignment="1">
      <alignment vertical="center"/>
    </xf>
    <xf numFmtId="166" fontId="25" fillId="0" borderId="85" xfId="7" applyNumberFormat="1" applyFont="1" applyBorder="1" applyAlignment="1">
      <alignment vertical="center" wrapText="1"/>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41" fillId="0" borderId="24" xfId="0" applyFont="1" applyBorder="1" applyAlignment="1">
      <alignment vertical="top" wrapText="1"/>
    </xf>
    <xf numFmtId="0" fontId="7" fillId="3" borderId="95" xfId="0" applyFont="1" applyFill="1" applyBorder="1" applyAlignment="1">
      <alignment horizontal="center" vertical="center" wrapText="1"/>
    </xf>
    <xf numFmtId="0" fontId="32" fillId="0" borderId="29" xfId="0" applyFont="1" applyBorder="1" applyAlignment="1">
      <alignment vertical="top" wrapText="1"/>
    </xf>
    <xf numFmtId="0" fontId="32" fillId="0" borderId="30" xfId="0" applyFont="1" applyBorder="1" applyAlignment="1">
      <alignment vertical="top" wrapText="1"/>
    </xf>
    <xf numFmtId="0" fontId="11" fillId="0" borderId="31" xfId="0" applyFont="1" applyBorder="1" applyAlignment="1">
      <alignment horizontal="left" vertical="top" wrapText="1"/>
    </xf>
    <xf numFmtId="0" fontId="32" fillId="0" borderId="31" xfId="0" applyFont="1" applyBorder="1" applyAlignment="1">
      <alignment vertical="top" wrapText="1"/>
    </xf>
    <xf numFmtId="166" fontId="33" fillId="0" borderId="41" xfId="7" applyNumberFormat="1" applyFont="1" applyFill="1" applyBorder="1" applyAlignment="1">
      <alignment horizontal="left" vertical="center" wrapText="1"/>
    </xf>
    <xf numFmtId="166" fontId="33" fillId="0" borderId="44" xfId="7" applyNumberFormat="1" applyFont="1" applyFill="1" applyBorder="1" applyAlignment="1">
      <alignment horizontal="left" vertical="center" wrapText="1"/>
    </xf>
    <xf numFmtId="0" fontId="33" fillId="0" borderId="42" xfId="0" applyFont="1" applyBorder="1" applyAlignment="1">
      <alignment horizontal="left" vertical="center" wrapText="1"/>
    </xf>
    <xf numFmtId="0" fontId="33" fillId="0" borderId="47" xfId="0" applyFont="1" applyBorder="1" applyAlignment="1">
      <alignment horizontal="left" vertical="center" wrapText="1"/>
    </xf>
    <xf numFmtId="0" fontId="33" fillId="0" borderId="44" xfId="0" applyFont="1" applyBorder="1" applyAlignment="1">
      <alignment horizontal="left" vertical="center" wrapText="1"/>
    </xf>
    <xf numFmtId="0" fontId="36" fillId="0" borderId="33" xfId="0" applyFont="1" applyBorder="1" applyAlignment="1">
      <alignment vertical="center" wrapText="1"/>
    </xf>
    <xf numFmtId="0" fontId="33" fillId="0" borderId="40" xfId="0" applyFont="1" applyBorder="1" applyAlignment="1">
      <alignment vertical="center" wrapText="1"/>
    </xf>
    <xf numFmtId="0" fontId="33" fillId="0" borderId="39" xfId="0" applyFont="1" applyBorder="1" applyAlignment="1">
      <alignment vertical="center" wrapText="1"/>
    </xf>
    <xf numFmtId="0" fontId="33" fillId="0" borderId="46" xfId="0" applyFont="1" applyBorder="1" applyAlignment="1">
      <alignment vertical="center" wrapText="1"/>
    </xf>
    <xf numFmtId="0" fontId="33" fillId="0" borderId="39" xfId="0" applyFont="1" applyBorder="1" applyAlignment="1">
      <alignment horizontal="left" vertical="center" wrapText="1"/>
    </xf>
    <xf numFmtId="0" fontId="33" fillId="0" borderId="46" xfId="0" applyFont="1" applyBorder="1" applyAlignment="1">
      <alignment horizontal="left" vertical="center" wrapText="1"/>
    </xf>
    <xf numFmtId="0" fontId="33" fillId="0" borderId="39"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35" xfId="0" applyFont="1" applyBorder="1" applyAlignment="1">
      <alignment horizontal="left" vertical="center" wrapText="1"/>
    </xf>
    <xf numFmtId="0" fontId="33" fillId="0" borderId="36" xfId="0" applyFont="1" applyBorder="1" applyAlignment="1">
      <alignment horizontal="center" vertical="center" wrapText="1"/>
    </xf>
    <xf numFmtId="0" fontId="36" fillId="0" borderId="39" xfId="0" applyFont="1" applyBorder="1" applyAlignment="1">
      <alignment vertical="center" wrapText="1"/>
    </xf>
    <xf numFmtId="0" fontId="36" fillId="0" borderId="41" xfId="0" applyFont="1" applyBorder="1" applyAlignment="1">
      <alignment vertical="center" wrapText="1"/>
    </xf>
    <xf numFmtId="0" fontId="33" fillId="0" borderId="0" xfId="0" applyFont="1" applyAlignment="1">
      <alignment vertical="center" wrapText="1"/>
    </xf>
    <xf numFmtId="0" fontId="44" fillId="0" borderId="0" xfId="0" applyFont="1" applyAlignment="1">
      <alignment vertical="center"/>
    </xf>
    <xf numFmtId="0" fontId="28" fillId="0" borderId="14" xfId="0" applyFont="1" applyBorder="1" applyAlignment="1">
      <alignment horizontal="left" vertical="center" wrapText="1"/>
    </xf>
    <xf numFmtId="0" fontId="28" fillId="0" borderId="14" xfId="0" applyFont="1" applyBorder="1" applyAlignment="1">
      <alignment horizontal="center" vertical="center" wrapText="1"/>
    </xf>
    <xf numFmtId="0" fontId="45" fillId="0" borderId="14" xfId="0" applyFont="1" applyBorder="1" applyAlignment="1">
      <alignment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3" fontId="25" fillId="0" borderId="0" xfId="0" applyNumberFormat="1" applyFont="1" applyAlignment="1">
      <alignment vertical="center"/>
    </xf>
    <xf numFmtId="0" fontId="46" fillId="0" borderId="0" xfId="0" applyFont="1" applyAlignment="1">
      <alignment horizontal="right" vertical="center"/>
    </xf>
    <xf numFmtId="0" fontId="47" fillId="0" borderId="0" xfId="0" applyFont="1" applyAlignment="1">
      <alignment vertical="center"/>
    </xf>
    <xf numFmtId="0" fontId="27" fillId="0" borderId="0" xfId="0" applyFont="1" applyAlignment="1">
      <alignment vertical="center"/>
    </xf>
    <xf numFmtId="0" fontId="48" fillId="0" borderId="0" xfId="0" applyFont="1" applyAlignment="1">
      <alignment vertical="center" wrapText="1"/>
    </xf>
    <xf numFmtId="0" fontId="49" fillId="0" borderId="0" xfId="0" applyFont="1" applyAlignment="1">
      <alignment vertical="center" wrapText="1"/>
    </xf>
    <xf numFmtId="0" fontId="32" fillId="0" borderId="43" xfId="0" applyFont="1" applyBorder="1" applyAlignment="1">
      <alignment vertical="center" wrapText="1"/>
    </xf>
    <xf numFmtId="0" fontId="32" fillId="0" borderId="43" xfId="0" applyFont="1" applyBorder="1" applyAlignment="1">
      <alignment horizontal="left" vertical="center" wrapText="1"/>
    </xf>
    <xf numFmtId="0" fontId="33" fillId="0" borderId="10" xfId="0" applyFont="1" applyBorder="1" applyAlignment="1">
      <alignment vertical="center" wrapText="1"/>
    </xf>
    <xf numFmtId="0" fontId="25" fillId="0" borderId="68" xfId="0" applyFont="1" applyBorder="1" applyAlignment="1">
      <alignment vertical="center" wrapText="1"/>
    </xf>
    <xf numFmtId="0" fontId="27" fillId="0" borderId="101" xfId="0" applyFont="1" applyBorder="1" applyAlignment="1">
      <alignment vertical="center" wrapText="1"/>
    </xf>
    <xf numFmtId="0" fontId="25" fillId="0" borderId="101" xfId="0" applyFont="1" applyBorder="1" applyAlignment="1">
      <alignment horizontal="center" vertical="center" wrapText="1"/>
    </xf>
    <xf numFmtId="0" fontId="27" fillId="0" borderId="102" xfId="0" applyFont="1" applyBorder="1" applyAlignment="1">
      <alignment vertical="center" wrapText="1"/>
    </xf>
    <xf numFmtId="0" fontId="25" fillId="0" borderId="102" xfId="0" applyFont="1" applyBorder="1" applyAlignment="1">
      <alignment horizontal="center" vertical="center" wrapText="1"/>
    </xf>
    <xf numFmtId="0" fontId="25" fillId="0" borderId="103" xfId="0" applyFont="1" applyBorder="1" applyAlignment="1">
      <alignment horizontal="left" vertical="center" wrapText="1"/>
    </xf>
    <xf numFmtId="0" fontId="25" fillId="0" borderId="103" xfId="0" applyFont="1" applyBorder="1" applyAlignment="1">
      <alignment horizontal="center" vertical="center" wrapText="1"/>
    </xf>
    <xf numFmtId="0" fontId="32" fillId="0" borderId="15" xfId="0" applyFont="1" applyBorder="1" applyAlignment="1">
      <alignment horizontal="left" vertical="center" wrapText="1"/>
    </xf>
    <xf numFmtId="0" fontId="27" fillId="0" borderId="0" xfId="0" applyFont="1" applyAlignment="1">
      <alignment horizontal="left" vertical="center" indent="1"/>
    </xf>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25" fillId="0" borderId="0" xfId="0" applyFont="1"/>
    <xf numFmtId="0" fontId="25" fillId="0" borderId="1" xfId="0" applyFont="1" applyBorder="1" applyAlignment="1">
      <alignment horizontal="left" vertical="center" wrapText="1" indent="1"/>
    </xf>
    <xf numFmtId="0" fontId="25" fillId="0" borderId="15" xfId="0" applyFont="1" applyBorder="1" applyAlignment="1">
      <alignment horizontal="left" vertical="center" wrapText="1" indent="1"/>
    </xf>
    <xf numFmtId="0" fontId="25" fillId="0" borderId="10" xfId="0" applyFont="1" applyBorder="1" applyAlignment="1">
      <alignment horizontal="left" vertical="center" wrapText="1" indent="1"/>
    </xf>
    <xf numFmtId="0" fontId="26" fillId="0" borderId="76" xfId="0" applyFont="1" applyBorder="1" applyAlignment="1">
      <alignment vertical="center" wrapText="1"/>
    </xf>
    <xf numFmtId="0" fontId="32" fillId="0" borderId="5" xfId="0" applyFont="1" applyBorder="1" applyAlignment="1">
      <alignment horizontal="left" vertical="center" wrapText="1"/>
    </xf>
    <xf numFmtId="0" fontId="25" fillId="0" borderId="3" xfId="0" applyFont="1" applyBorder="1" applyAlignment="1">
      <alignment horizontal="left" vertical="center" wrapText="1" indent="1"/>
    </xf>
    <xf numFmtId="0" fontId="33" fillId="0" borderId="37" xfId="0" applyFont="1" applyBorder="1" applyAlignment="1">
      <alignment vertical="center" wrapText="1"/>
    </xf>
    <xf numFmtId="0" fontId="33" fillId="0" borderId="35" xfId="0" applyFont="1" applyBorder="1" applyAlignment="1">
      <alignment vertical="center" wrapText="1"/>
    </xf>
    <xf numFmtId="3" fontId="25" fillId="0" borderId="6" xfId="0" applyNumberFormat="1" applyFont="1" applyBorder="1" applyAlignment="1">
      <alignment horizontal="right" vertical="center"/>
    </xf>
    <xf numFmtId="3" fontId="25" fillId="0" borderId="39" xfId="0" applyNumberFormat="1" applyFont="1" applyBorder="1" applyAlignment="1">
      <alignment horizontal="right" vertical="center"/>
    </xf>
    <xf numFmtId="168" fontId="25" fillId="0" borderId="1" xfId="3" applyNumberFormat="1" applyFont="1" applyBorder="1" applyAlignment="1">
      <alignment horizontal="right" vertical="center"/>
    </xf>
    <xf numFmtId="168" fontId="25" fillId="0" borderId="35" xfId="3" applyNumberFormat="1" applyFont="1" applyBorder="1" applyAlignment="1">
      <alignment horizontal="right" vertical="center"/>
    </xf>
    <xf numFmtId="3" fontId="25" fillId="0" borderId="105" xfId="0" applyNumberFormat="1" applyFont="1" applyBorder="1" applyAlignment="1">
      <alignment horizontal="right" vertical="center"/>
    </xf>
    <xf numFmtId="1" fontId="25" fillId="0" borderId="105" xfId="0" applyNumberFormat="1" applyFont="1" applyBorder="1" applyAlignment="1">
      <alignment horizontal="right" vertical="center"/>
    </xf>
    <xf numFmtId="1" fontId="25" fillId="0" borderId="106" xfId="0" applyNumberFormat="1" applyFont="1" applyBorder="1" applyAlignment="1">
      <alignment horizontal="right" vertical="center"/>
    </xf>
    <xf numFmtId="3" fontId="25" fillId="0" borderId="10" xfId="0" applyNumberFormat="1" applyFont="1" applyBorder="1" applyAlignment="1">
      <alignment horizontal="right" vertical="center"/>
    </xf>
    <xf numFmtId="0" fontId="25" fillId="0" borderId="10" xfId="0" applyFont="1" applyBorder="1" applyAlignment="1">
      <alignment horizontal="right" vertical="center"/>
    </xf>
    <xf numFmtId="0" fontId="25" fillId="0" borderId="41" xfId="0" applyFont="1" applyBorder="1" applyAlignment="1">
      <alignment horizontal="right" vertical="center"/>
    </xf>
    <xf numFmtId="3" fontId="25" fillId="0" borderId="107" xfId="0" applyNumberFormat="1" applyFont="1" applyBorder="1" applyAlignment="1">
      <alignment horizontal="left" vertical="center"/>
    </xf>
    <xf numFmtId="3" fontId="25" fillId="0" borderId="58" xfId="0" applyNumberFormat="1" applyFont="1" applyBorder="1" applyAlignment="1">
      <alignment horizontal="left" vertical="center"/>
    </xf>
    <xf numFmtId="0" fontId="0" fillId="0" borderId="0" xfId="0" applyAlignment="1">
      <alignment horizontal="left"/>
    </xf>
    <xf numFmtId="166" fontId="27" fillId="0" borderId="15" xfId="7" applyNumberFormat="1" applyFont="1" applyBorder="1" applyAlignment="1">
      <alignment horizontal="right" vertical="center"/>
    </xf>
    <xf numFmtId="166" fontId="27" fillId="0" borderId="15" xfId="7" applyNumberFormat="1" applyFont="1" applyFill="1" applyBorder="1" applyAlignment="1">
      <alignment horizontal="right" vertical="center"/>
    </xf>
    <xf numFmtId="166" fontId="27" fillId="0" borderId="1" xfId="7" applyNumberFormat="1" applyFont="1" applyBorder="1" applyAlignment="1">
      <alignment horizontal="right" vertical="center"/>
    </xf>
    <xf numFmtId="0" fontId="31" fillId="0" borderId="10" xfId="0" applyFont="1" applyBorder="1" applyAlignment="1">
      <alignment horizontal="center" vertical="center"/>
    </xf>
    <xf numFmtId="0" fontId="51" fillId="0" borderId="15" xfId="0" applyFont="1" applyBorder="1" applyAlignment="1">
      <alignment horizontal="center" vertical="center"/>
    </xf>
    <xf numFmtId="0" fontId="51" fillId="0" borderId="1" xfId="0" applyFont="1" applyBorder="1" applyAlignment="1">
      <alignment horizontal="center" vertical="center"/>
    </xf>
    <xf numFmtId="0" fontId="51" fillId="0" borderId="11" xfId="0" applyFont="1" applyBorder="1" applyAlignment="1">
      <alignment horizontal="center" vertical="center"/>
    </xf>
    <xf numFmtId="166" fontId="28" fillId="0" borderId="6" xfId="7" applyNumberFormat="1" applyFont="1" applyBorder="1" applyAlignment="1">
      <alignment horizontal="center" vertical="center"/>
    </xf>
    <xf numFmtId="0" fontId="31" fillId="0" borderId="15" xfId="0" applyFont="1" applyBorder="1" applyAlignment="1">
      <alignment horizontal="center" vertical="center"/>
    </xf>
    <xf numFmtId="43" fontId="31" fillId="0" borderId="15" xfId="7" applyFont="1" applyFill="1" applyBorder="1" applyAlignment="1">
      <alignment horizontal="center" vertical="center"/>
    </xf>
    <xf numFmtId="0" fontId="26" fillId="0" borderId="37" xfId="0" applyFont="1" applyBorder="1" applyAlignment="1">
      <alignment horizontal="left" vertical="center" wrapText="1"/>
    </xf>
    <xf numFmtId="0" fontId="31" fillId="0" borderId="1" xfId="0" applyFont="1" applyBorder="1" applyAlignment="1">
      <alignment horizontal="center" vertical="center"/>
    </xf>
    <xf numFmtId="43" fontId="31" fillId="0" borderId="1" xfId="7" applyFont="1" applyFill="1" applyBorder="1" applyAlignment="1">
      <alignment horizontal="center" vertical="center"/>
    </xf>
    <xf numFmtId="0" fontId="26" fillId="0" borderId="35" xfId="0" applyFont="1" applyBorder="1" applyAlignment="1">
      <alignment horizontal="left" vertical="center" wrapText="1"/>
    </xf>
    <xf numFmtId="43" fontId="31" fillId="0" borderId="3" xfId="7" applyFont="1" applyFill="1" applyBorder="1" applyAlignment="1">
      <alignment horizontal="center" vertical="center"/>
    </xf>
    <xf numFmtId="0" fontId="26" fillId="0" borderId="40" xfId="0" applyFont="1" applyBorder="1" applyAlignment="1">
      <alignment horizontal="left" vertical="center" wrapText="1"/>
    </xf>
    <xf numFmtId="0" fontId="25" fillId="0" borderId="43" xfId="0" applyFont="1" applyBorder="1" applyAlignment="1">
      <alignment horizontal="left" vertical="center" wrapText="1" indent="1"/>
    </xf>
    <xf numFmtId="0" fontId="31" fillId="0" borderId="43" xfId="0" applyFont="1" applyBorder="1" applyAlignment="1">
      <alignment horizontal="center" vertical="center"/>
    </xf>
    <xf numFmtId="43" fontId="31" fillId="0" borderId="43" xfId="7" applyFont="1" applyFill="1" applyBorder="1" applyAlignment="1">
      <alignment horizontal="center" vertical="center"/>
    </xf>
    <xf numFmtId="0" fontId="25" fillId="0" borderId="43" xfId="0" applyFont="1" applyBorder="1" applyAlignment="1">
      <alignment horizontal="left" vertical="center"/>
    </xf>
    <xf numFmtId="0" fontId="26" fillId="0" borderId="42" xfId="0" applyFont="1" applyBorder="1" applyAlignment="1">
      <alignment horizontal="left" vertical="center" wrapText="1"/>
    </xf>
    <xf numFmtId="43" fontId="31" fillId="0" borderId="10" xfId="7" applyFont="1" applyFill="1" applyBorder="1" applyAlignment="1">
      <alignment horizontal="center" vertical="center"/>
    </xf>
    <xf numFmtId="0" fontId="26" fillId="0" borderId="41" xfId="0" applyFont="1" applyBorder="1" applyAlignment="1">
      <alignment horizontal="left" vertical="center" wrapText="1"/>
    </xf>
    <xf numFmtId="0" fontId="32" fillId="0" borderId="5" xfId="0" applyFont="1" applyBorder="1" applyAlignment="1">
      <alignment horizontal="center" vertical="center" wrapText="1"/>
    </xf>
    <xf numFmtId="0" fontId="32" fillId="0" borderId="43" xfId="0" applyFont="1" applyBorder="1" applyAlignment="1">
      <alignment horizontal="center" vertical="center" wrapText="1"/>
    </xf>
    <xf numFmtId="166" fontId="25" fillId="0" borderId="43" xfId="7" applyNumberFormat="1" applyFont="1" applyFill="1" applyBorder="1" applyAlignment="1">
      <alignment horizontal="center" vertical="center" wrapText="1"/>
    </xf>
    <xf numFmtId="0" fontId="33" fillId="0" borderId="56" xfId="0" applyFont="1" applyBorder="1" applyAlignment="1">
      <alignment horizontal="left" vertical="center" wrapText="1"/>
    </xf>
    <xf numFmtId="43" fontId="25" fillId="0" borderId="6" xfId="7" applyFont="1" applyFill="1" applyBorder="1" applyAlignment="1">
      <alignment horizontal="center" vertical="center"/>
    </xf>
    <xf numFmtId="166" fontId="28" fillId="6" borderId="10" xfId="7" applyNumberFormat="1" applyFont="1" applyFill="1" applyBorder="1" applyAlignment="1">
      <alignment horizontal="center" vertical="center"/>
    </xf>
    <xf numFmtId="165" fontId="27" fillId="0" borderId="7" xfId="7" applyNumberFormat="1" applyFont="1" applyBorder="1" applyAlignment="1">
      <alignment horizontal="center" vertical="center"/>
    </xf>
    <xf numFmtId="165" fontId="27" fillId="0" borderId="1" xfId="7" applyNumberFormat="1" applyFont="1" applyBorder="1" applyAlignment="1">
      <alignment horizontal="right" vertical="center"/>
    </xf>
    <xf numFmtId="165" fontId="27" fillId="0" borderId="1" xfId="7" applyNumberFormat="1" applyFont="1" applyBorder="1" applyAlignment="1">
      <alignment horizontal="center" vertical="center"/>
    </xf>
    <xf numFmtId="165" fontId="27" fillId="0" borderId="3" xfId="7" applyNumberFormat="1" applyFont="1" applyBorder="1" applyAlignment="1">
      <alignment horizontal="center" vertical="center"/>
    </xf>
    <xf numFmtId="165" fontId="27" fillId="0" borderId="11" xfId="7" applyNumberFormat="1" applyFont="1" applyBorder="1" applyAlignment="1">
      <alignment horizontal="center" vertical="center"/>
    </xf>
    <xf numFmtId="166" fontId="53" fillId="0" borderId="14" xfId="7" applyNumberFormat="1" applyFont="1" applyBorder="1" applyAlignment="1">
      <alignment horizontal="center" vertical="center"/>
    </xf>
    <xf numFmtId="166" fontId="27" fillId="0" borderId="4" xfId="7" applyNumberFormat="1" applyFont="1" applyBorder="1" applyAlignment="1">
      <alignment horizontal="center" vertical="center"/>
    </xf>
    <xf numFmtId="166" fontId="27" fillId="0" borderId="1" xfId="7" applyNumberFormat="1" applyFont="1" applyBorder="1" applyAlignment="1">
      <alignment horizontal="center" vertical="center"/>
    </xf>
    <xf numFmtId="166" fontId="27" fillId="0" borderId="3" xfId="7" applyNumberFormat="1" applyFont="1" applyBorder="1" applyAlignment="1">
      <alignment horizontal="center" vertical="center"/>
    </xf>
    <xf numFmtId="166" fontId="27" fillId="0" borderId="10" xfId="7" applyNumberFormat="1" applyFont="1" applyBorder="1" applyAlignment="1">
      <alignment horizontal="center" vertical="center"/>
    </xf>
    <xf numFmtId="166" fontId="27" fillId="0" borderId="15" xfId="7" applyNumberFormat="1" applyFont="1" applyBorder="1" applyAlignment="1">
      <alignment vertical="center"/>
    </xf>
    <xf numFmtId="166" fontId="27" fillId="0" borderId="3" xfId="7" applyNumberFormat="1" applyFont="1" applyBorder="1" applyAlignment="1">
      <alignment horizontal="left" vertical="center"/>
    </xf>
    <xf numFmtId="166" fontId="27" fillId="0" borderId="7" xfId="7" applyNumberFormat="1" applyFont="1" applyBorder="1" applyAlignment="1">
      <alignment vertical="center"/>
    </xf>
    <xf numFmtId="166" fontId="27" fillId="0" borderId="11" xfId="7" applyNumberFormat="1" applyFont="1" applyBorder="1" applyAlignment="1">
      <alignment horizontal="center" vertical="center"/>
    </xf>
    <xf numFmtId="165" fontId="27" fillId="0" borderId="68" xfId="7" applyNumberFormat="1" applyFont="1" applyBorder="1" applyAlignment="1">
      <alignment horizontal="center" vertical="center"/>
    </xf>
    <xf numFmtId="43" fontId="27" fillId="0" borderId="4" xfId="7" applyFont="1" applyBorder="1" applyAlignment="1">
      <alignment vertical="center"/>
    </xf>
    <xf numFmtId="43" fontId="25" fillId="0" borderId="3" xfId="23" applyFont="1" applyFill="1" applyBorder="1" applyAlignment="1">
      <alignment vertical="center"/>
    </xf>
    <xf numFmtId="43" fontId="27" fillId="0" borderId="7" xfId="7" applyFont="1" applyFill="1" applyBorder="1" applyAlignment="1">
      <alignment vertical="center"/>
    </xf>
    <xf numFmtId="43" fontId="27" fillId="0" borderId="1" xfId="7" applyFont="1" applyFill="1" applyBorder="1" applyAlignment="1">
      <alignment vertical="center"/>
    </xf>
    <xf numFmtId="43" fontId="27" fillId="0" borderId="5" xfId="7" applyFont="1" applyFill="1" applyBorder="1" applyAlignment="1">
      <alignment vertical="center"/>
    </xf>
    <xf numFmtId="43" fontId="27" fillId="0" borderId="15" xfId="7" applyFont="1" applyFill="1" applyBorder="1" applyAlignment="1">
      <alignment vertical="center"/>
    </xf>
    <xf numFmtId="43" fontId="27" fillId="0" borderId="3" xfId="7" applyFont="1" applyFill="1" applyBorder="1" applyAlignment="1">
      <alignment vertical="center"/>
    </xf>
    <xf numFmtId="43" fontId="27" fillId="0" borderId="10" xfId="7" applyFont="1" applyFill="1" applyBorder="1" applyAlignment="1">
      <alignment vertical="center"/>
    </xf>
    <xf numFmtId="166" fontId="27" fillId="0" borderId="15" xfId="7" applyNumberFormat="1" applyFont="1" applyBorder="1" applyAlignment="1">
      <alignment horizontal="center" vertical="center"/>
    </xf>
    <xf numFmtId="166" fontId="27" fillId="0" borderId="67" xfId="7" applyNumberFormat="1" applyFont="1" applyBorder="1" applyAlignment="1">
      <alignment horizontal="center" vertical="center"/>
    </xf>
    <xf numFmtId="166" fontId="27" fillId="0" borderId="69" xfId="7" applyNumberFormat="1" applyFont="1" applyBorder="1" applyAlignment="1">
      <alignment horizontal="center" vertical="center"/>
    </xf>
    <xf numFmtId="166" fontId="27" fillId="0" borderId="7" xfId="7" applyNumberFormat="1" applyFont="1" applyBorder="1" applyAlignment="1">
      <alignment horizontal="center" vertical="center"/>
    </xf>
    <xf numFmtId="43" fontId="27" fillId="0" borderId="11" xfId="7" applyFont="1" applyBorder="1" applyAlignment="1">
      <alignment vertical="center"/>
    </xf>
    <xf numFmtId="166" fontId="27" fillId="0" borderId="1" xfId="7" applyNumberFormat="1" applyFont="1" applyBorder="1" applyAlignment="1">
      <alignment vertical="center"/>
    </xf>
    <xf numFmtId="166" fontId="27" fillId="0" borderId="5" xfId="7" applyNumberFormat="1" applyFont="1" applyBorder="1" applyAlignment="1">
      <alignment horizontal="right" vertical="center"/>
    </xf>
    <xf numFmtId="166" fontId="27" fillId="0" borderId="3" xfId="7" applyNumberFormat="1" applyFont="1" applyBorder="1" applyAlignment="1">
      <alignment vertical="center"/>
    </xf>
    <xf numFmtId="166" fontId="27" fillId="0" borderId="4" xfId="7" applyNumberFormat="1" applyFont="1" applyBorder="1" applyAlignment="1">
      <alignment vertical="center"/>
    </xf>
    <xf numFmtId="166" fontId="27" fillId="0" borderId="11" xfId="7" applyNumberFormat="1" applyFont="1" applyBorder="1" applyAlignment="1">
      <alignment vertical="center"/>
    </xf>
    <xf numFmtId="0" fontId="25" fillId="0" borderId="46" xfId="0" applyFont="1" applyBorder="1" applyAlignment="1">
      <alignment vertical="center" wrapText="1"/>
    </xf>
    <xf numFmtId="0" fontId="25" fillId="0" borderId="45" xfId="0" applyFont="1" applyBorder="1" applyAlignment="1">
      <alignment vertical="center" wrapText="1"/>
    </xf>
    <xf numFmtId="0" fontId="32" fillId="0" borderId="6" xfId="0" applyFont="1" applyBorder="1" applyAlignment="1">
      <alignment horizontal="left" vertical="center"/>
    </xf>
    <xf numFmtId="0" fontId="25" fillId="0" borderId="4" xfId="0" applyFont="1" applyBorder="1" applyAlignment="1">
      <alignment vertical="center" wrapText="1"/>
    </xf>
    <xf numFmtId="0" fontId="25" fillId="0" borderId="7" xfId="0" applyFont="1" applyBorder="1" applyAlignment="1">
      <alignment vertical="center" wrapText="1"/>
    </xf>
    <xf numFmtId="0" fontId="33" fillId="0" borderId="45" xfId="0" applyFont="1" applyBorder="1" applyAlignment="1">
      <alignment vertical="center" wrapText="1"/>
    </xf>
    <xf numFmtId="0" fontId="38" fillId="0" borderId="0" xfId="0" applyFont="1" applyAlignment="1">
      <alignment horizontal="center" wrapText="1"/>
    </xf>
    <xf numFmtId="0" fontId="38" fillId="0" borderId="0" xfId="0" applyFont="1" applyAlignment="1">
      <alignment horizontal="center"/>
    </xf>
    <xf numFmtId="0" fontId="0" fillId="0" borderId="0" xfId="0" applyAlignment="1">
      <alignment horizontal="center"/>
    </xf>
    <xf numFmtId="0" fontId="25" fillId="0" borderId="32"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15" xfId="0" applyFont="1" applyBorder="1" applyAlignment="1">
      <alignment horizontal="left" vertical="center" wrapText="1" indent="1"/>
    </xf>
    <xf numFmtId="0" fontId="25" fillId="0" borderId="1" xfId="0" applyFont="1" applyBorder="1" applyAlignment="1">
      <alignment horizontal="left" vertical="center" wrapText="1" indent="1"/>
    </xf>
    <xf numFmtId="0" fontId="25" fillId="0" borderId="3" xfId="0" applyFont="1" applyBorder="1" applyAlignment="1">
      <alignment horizontal="left" vertical="center" wrapText="1" indent="1"/>
    </xf>
    <xf numFmtId="0" fontId="25" fillId="0" borderId="67" xfId="0" applyFont="1" applyBorder="1" applyAlignment="1">
      <alignment horizontal="left" vertical="center" wrapText="1" indent="1"/>
    </xf>
    <xf numFmtId="0" fontId="25" fillId="0" borderId="2" xfId="0" applyFont="1" applyBorder="1" applyAlignment="1">
      <alignment horizontal="left" vertical="center" wrapText="1" indent="1"/>
    </xf>
    <xf numFmtId="0" fontId="25" fillId="0" borderId="5" xfId="0" applyFont="1" applyBorder="1" applyAlignment="1">
      <alignment horizontal="left" vertical="center" wrapText="1" indent="1"/>
    </xf>
    <xf numFmtId="0" fontId="25" fillId="0" borderId="6"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57" xfId="0" applyFont="1" applyBorder="1" applyAlignment="1">
      <alignment horizontal="left" vertical="center" indent="1"/>
    </xf>
    <xf numFmtId="0" fontId="25" fillId="0" borderId="58" xfId="0" applyFont="1" applyBorder="1" applyAlignment="1">
      <alignment horizontal="left" vertical="center" indent="1"/>
    </xf>
    <xf numFmtId="0" fontId="25" fillId="0" borderId="8" xfId="0" applyFont="1" applyBorder="1" applyAlignment="1">
      <alignment vertical="center" wrapText="1"/>
    </xf>
    <xf numFmtId="0" fontId="25" fillId="0" borderId="10" xfId="0" applyFont="1" applyBorder="1" applyAlignment="1">
      <alignment vertical="center" wrapText="1"/>
    </xf>
    <xf numFmtId="0" fontId="25" fillId="0" borderId="8" xfId="0" applyFont="1" applyBorder="1" applyAlignment="1">
      <alignment horizontal="left" vertical="center" wrapText="1"/>
    </xf>
    <xf numFmtId="0" fontId="25" fillId="0" borderId="10" xfId="0" applyFont="1" applyBorder="1" applyAlignment="1">
      <alignment horizontal="left" vertical="center" wrapText="1"/>
    </xf>
    <xf numFmtId="0" fontId="25" fillId="0" borderId="77" xfId="0" applyFont="1" applyBorder="1" applyAlignment="1">
      <alignment vertical="center"/>
    </xf>
    <xf numFmtId="0" fontId="25" fillId="0" borderId="73" xfId="0" applyFont="1" applyBorder="1" applyAlignment="1">
      <alignment vertical="center"/>
    </xf>
    <xf numFmtId="0" fontId="25" fillId="0" borderId="75" xfId="0" applyFont="1" applyBorder="1" applyAlignment="1">
      <alignment vertical="center"/>
    </xf>
    <xf numFmtId="0" fontId="25" fillId="0" borderId="77" xfId="0" applyFont="1" applyBorder="1" applyAlignment="1">
      <alignment horizontal="left" vertical="center"/>
    </xf>
    <xf numFmtId="0" fontId="25" fillId="0" borderId="73" xfId="0" applyFont="1" applyBorder="1" applyAlignment="1">
      <alignment horizontal="left" vertical="center"/>
    </xf>
    <xf numFmtId="0" fontId="25" fillId="0" borderId="75" xfId="0" applyFont="1" applyBorder="1" applyAlignment="1">
      <alignment horizontal="left" vertical="center"/>
    </xf>
    <xf numFmtId="0" fontId="25" fillId="0" borderId="14" xfId="0" applyFont="1" applyBorder="1" applyAlignment="1">
      <alignment horizontal="left" vertical="center" wrapText="1" indent="1"/>
    </xf>
    <xf numFmtId="0" fontId="25" fillId="0" borderId="10" xfId="0" applyFont="1" applyBorder="1" applyAlignment="1">
      <alignment horizontal="left" vertical="center" wrapText="1" indent="1"/>
    </xf>
    <xf numFmtId="0" fontId="7" fillId="2" borderId="19" xfId="0" applyFont="1" applyFill="1" applyBorder="1" applyAlignment="1">
      <alignment horizontal="center" vertical="center"/>
    </xf>
    <xf numFmtId="0" fontId="25" fillId="0" borderId="108" xfId="0" applyFont="1" applyBorder="1" applyAlignment="1">
      <alignment horizontal="left" vertical="center"/>
    </xf>
    <xf numFmtId="0" fontId="25" fillId="0" borderId="79" xfId="0" applyFont="1" applyBorder="1" applyAlignment="1">
      <alignment vertical="center"/>
    </xf>
    <xf numFmtId="0" fontId="25" fillId="0" borderId="11" xfId="0" applyFont="1" applyBorder="1" applyAlignment="1">
      <alignment horizontal="left" vertical="center" wrapText="1" indent="1"/>
    </xf>
    <xf numFmtId="0" fontId="25" fillId="0" borderId="22" xfId="0" applyFont="1" applyBorder="1" applyAlignment="1">
      <alignment vertical="center" wrapText="1"/>
    </xf>
    <xf numFmtId="0" fontId="25" fillId="0" borderId="1" xfId="0" applyFont="1" applyBorder="1" applyAlignment="1">
      <alignment vertical="center" wrapText="1"/>
    </xf>
    <xf numFmtId="0" fontId="25" fillId="0" borderId="5" xfId="0" applyFont="1" applyBorder="1" applyAlignment="1">
      <alignment vertical="center" wrapText="1"/>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21" xfId="0" applyFont="1" applyBorder="1" applyAlignment="1">
      <alignment horizontal="left" vertical="center" wrapText="1" indent="1"/>
    </xf>
    <xf numFmtId="0" fontId="25" fillId="0" borderId="22" xfId="0" applyFont="1" applyBorder="1" applyAlignment="1">
      <alignment horizontal="left" vertical="center" wrapText="1" indent="1"/>
    </xf>
    <xf numFmtId="0" fontId="25" fillId="0" borderId="55" xfId="0" applyFont="1" applyBorder="1" applyAlignment="1">
      <alignment horizontal="left" vertical="center" wrapText="1" indent="1"/>
    </xf>
    <xf numFmtId="0" fontId="25" fillId="0" borderId="23" xfId="0" applyFont="1" applyBorder="1" applyAlignment="1">
      <alignment horizontal="left" vertical="center" wrapText="1" indent="1"/>
    </xf>
    <xf numFmtId="0" fontId="25" fillId="0" borderId="14" xfId="0" applyFont="1" applyBorder="1" applyAlignment="1">
      <alignment vertical="center" wrapText="1"/>
    </xf>
    <xf numFmtId="0" fontId="25" fillId="0" borderId="6" xfId="0" applyFont="1" applyBorder="1" applyAlignment="1">
      <alignment vertical="center" wrapText="1"/>
    </xf>
    <xf numFmtId="0" fontId="26" fillId="0" borderId="78" xfId="0" applyFont="1" applyBorder="1" applyAlignment="1">
      <alignment horizontal="left" vertical="center" wrapText="1"/>
    </xf>
    <xf numFmtId="0" fontId="26" fillId="0" borderId="74" xfId="0" applyFont="1" applyBorder="1" applyAlignment="1">
      <alignment horizontal="left" vertical="center" wrapText="1"/>
    </xf>
    <xf numFmtId="0" fontId="26" fillId="0" borderId="76" xfId="0" applyFont="1" applyBorder="1" applyAlignment="1">
      <alignment horizontal="left"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6" fillId="0" borderId="80" xfId="0" applyFont="1" applyBorder="1" applyAlignment="1">
      <alignment vertical="center" wrapText="1"/>
    </xf>
    <xf numFmtId="0" fontId="26" fillId="0" borderId="74" xfId="0" applyFont="1" applyBorder="1" applyAlignment="1">
      <alignment vertical="center" wrapText="1"/>
    </xf>
    <xf numFmtId="0" fontId="26" fillId="0" borderId="76" xfId="0" applyFont="1" applyBorder="1" applyAlignment="1">
      <alignment vertical="center" wrapText="1"/>
    </xf>
    <xf numFmtId="0" fontId="26" fillId="0" borderId="33"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78" xfId="0" applyFont="1" applyBorder="1" applyAlignment="1">
      <alignment vertical="center" wrapText="1"/>
    </xf>
    <xf numFmtId="0" fontId="26" fillId="0" borderId="78" xfId="0" quotePrefix="1" applyFont="1" applyBorder="1" applyAlignment="1">
      <alignment vertical="center" wrapText="1"/>
    </xf>
    <xf numFmtId="0" fontId="26" fillId="0" borderId="109" xfId="0" applyFont="1" applyBorder="1" applyAlignment="1">
      <alignment vertical="center" wrapText="1"/>
    </xf>
    <xf numFmtId="0" fontId="33" fillId="0" borderId="8" xfId="0" applyFont="1" applyBorder="1" applyAlignment="1">
      <alignment horizontal="left" vertical="center" wrapText="1"/>
    </xf>
    <xf numFmtId="0" fontId="33" fillId="0" borderId="6" xfId="0" applyFont="1" applyBorder="1" applyAlignment="1">
      <alignment horizontal="left" vertical="center" wrapText="1"/>
    </xf>
    <xf numFmtId="0" fontId="33" fillId="0" borderId="45" xfId="0" applyFont="1" applyBorder="1" applyAlignment="1">
      <alignment horizontal="left" vertical="center" wrapText="1"/>
    </xf>
    <xf numFmtId="0" fontId="33" fillId="0" borderId="10" xfId="0" applyFont="1" applyBorder="1" applyAlignment="1">
      <alignment horizontal="left" vertical="center" wrapText="1"/>
    </xf>
    <xf numFmtId="0" fontId="32" fillId="0" borderId="5" xfId="0" applyFont="1" applyBorder="1" applyAlignment="1">
      <alignment horizontal="left" vertical="center" wrapText="1"/>
    </xf>
    <xf numFmtId="0" fontId="32" fillId="0" borderId="7" xfId="0" applyFont="1" applyBorder="1" applyAlignment="1">
      <alignment horizontal="left" vertical="center" wrapText="1"/>
    </xf>
    <xf numFmtId="0" fontId="25" fillId="0" borderId="97" xfId="0" applyFont="1" applyBorder="1" applyAlignment="1">
      <alignment horizontal="left" vertical="center" wrapText="1" indent="1"/>
    </xf>
    <xf numFmtId="0" fontId="25" fillId="0" borderId="100" xfId="0" applyFont="1" applyBorder="1" applyAlignment="1">
      <alignment horizontal="left" vertical="center" wrapText="1" indent="1"/>
    </xf>
    <xf numFmtId="0" fontId="32" fillId="0" borderId="45" xfId="0" applyFont="1" applyBorder="1" applyAlignment="1">
      <alignment horizontal="left" vertical="center" wrapText="1"/>
    </xf>
    <xf numFmtId="0" fontId="32" fillId="0" borderId="8" xfId="0" applyFont="1" applyBorder="1" applyAlignment="1">
      <alignment horizontal="left" vertical="center" wrapText="1"/>
    </xf>
    <xf numFmtId="0" fontId="32" fillId="0" borderId="4" xfId="0" applyFont="1" applyBorder="1" applyAlignment="1">
      <alignment vertical="center" wrapText="1"/>
    </xf>
    <xf numFmtId="0" fontId="32" fillId="0" borderId="1" xfId="0" applyFont="1" applyBorder="1" applyAlignment="1">
      <alignment vertical="center" wrapText="1"/>
    </xf>
    <xf numFmtId="0" fontId="32" fillId="0" borderId="3" xfId="0" applyFont="1" applyBorder="1" applyAlignment="1">
      <alignment vertical="center" wrapText="1"/>
    </xf>
    <xf numFmtId="0" fontId="33" fillId="0" borderId="14" xfId="0" applyFont="1" applyBorder="1" applyAlignment="1">
      <alignment horizontal="left" vertical="center" wrapText="1"/>
    </xf>
    <xf numFmtId="0" fontId="32" fillId="0" borderId="110" xfId="0" applyFont="1" applyBorder="1" applyAlignment="1">
      <alignment vertical="center" wrapText="1"/>
    </xf>
    <xf numFmtId="0" fontId="32" fillId="0" borderId="111" xfId="0" applyFont="1" applyBorder="1" applyAlignment="1">
      <alignment vertical="center" wrapText="1"/>
    </xf>
    <xf numFmtId="0" fontId="25" fillId="0" borderId="112" xfId="0" applyFont="1" applyBorder="1" applyAlignment="1">
      <alignment horizontal="left" vertical="center" wrapText="1"/>
    </xf>
    <xf numFmtId="0" fontId="25" fillId="0" borderId="45" xfId="0" applyFont="1" applyBorder="1" applyAlignment="1">
      <alignment horizontal="left" vertical="center" wrapText="1"/>
    </xf>
    <xf numFmtId="0" fontId="33" fillId="0" borderId="65" xfId="0" applyFont="1" applyBorder="1" applyAlignment="1">
      <alignment vertical="center" wrapText="1"/>
    </xf>
    <xf numFmtId="0" fontId="33" fillId="0" borderId="41" xfId="0" applyFont="1" applyBorder="1" applyAlignment="1">
      <alignment vertical="center" wrapText="1"/>
    </xf>
    <xf numFmtId="0" fontId="32" fillId="0" borderId="97" xfId="0" applyFont="1" applyBorder="1" applyAlignment="1">
      <alignment vertical="center" wrapText="1"/>
    </xf>
    <xf numFmtId="0" fontId="32" fillId="0" borderId="20" xfId="0" applyFont="1" applyBorder="1" applyAlignment="1">
      <alignment vertical="center" wrapText="1"/>
    </xf>
    <xf numFmtId="0" fontId="32" fillId="0" borderId="100" xfId="0" applyFont="1" applyBorder="1" applyAlignment="1">
      <alignment vertical="center" wrapText="1"/>
    </xf>
    <xf numFmtId="0" fontId="25" fillId="0" borderId="14" xfId="0" applyFont="1" applyBorder="1" applyAlignment="1">
      <alignment horizontal="left" vertical="center" wrapText="1"/>
    </xf>
    <xf numFmtId="0" fontId="25" fillId="0" borderId="6" xfId="0" applyFont="1" applyBorder="1" applyAlignment="1">
      <alignment horizontal="left" vertical="center" wrapText="1"/>
    </xf>
    <xf numFmtId="0" fontId="25" fillId="0" borderId="45" xfId="0" applyFont="1" applyBorder="1" applyAlignment="1">
      <alignment vertical="center" wrapText="1"/>
    </xf>
    <xf numFmtId="0" fontId="33" fillId="0" borderId="8" xfId="0" applyFont="1" applyBorder="1" applyAlignment="1">
      <alignment vertical="center" wrapText="1"/>
    </xf>
    <xf numFmtId="0" fontId="33" fillId="0" borderId="6" xfId="0" applyFont="1" applyBorder="1" applyAlignment="1">
      <alignment vertical="center" wrapText="1"/>
    </xf>
    <xf numFmtId="0" fontId="33" fillId="0" borderId="45" xfId="0" applyFont="1" applyBorder="1" applyAlignment="1">
      <alignment vertical="center" wrapText="1"/>
    </xf>
    <xf numFmtId="0" fontId="33" fillId="0" borderId="14" xfId="0" applyFont="1" applyBorder="1" applyAlignment="1">
      <alignment vertical="center" wrapText="1"/>
    </xf>
    <xf numFmtId="0" fontId="33" fillId="0" borderId="10" xfId="0" applyFont="1" applyBorder="1" applyAlignment="1">
      <alignment vertical="center" wrapText="1"/>
    </xf>
    <xf numFmtId="0" fontId="32" fillId="0" borderId="1" xfId="0" applyFont="1" applyBorder="1" applyAlignment="1">
      <alignment horizontal="left" vertical="center" wrapText="1"/>
    </xf>
    <xf numFmtId="0" fontId="32" fillId="0" borderId="6" xfId="0" applyFont="1" applyBorder="1" applyAlignment="1">
      <alignment horizontal="left" vertical="center" wrapText="1"/>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32" fillId="0" borderId="14" xfId="0" applyFont="1" applyBorder="1" applyAlignment="1">
      <alignment horizontal="left" vertical="center" wrapText="1"/>
    </xf>
    <xf numFmtId="0" fontId="32"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25" fillId="0" borderId="50" xfId="0" applyFont="1" applyBorder="1" applyAlignment="1">
      <alignment horizontal="left" vertical="center" wrapText="1" indent="1"/>
    </xf>
    <xf numFmtId="0" fontId="25" fillId="0" borderId="51" xfId="0" applyFont="1" applyBorder="1" applyAlignment="1">
      <alignment horizontal="left" vertical="center" wrapText="1" indent="1"/>
    </xf>
    <xf numFmtId="0" fontId="25" fillId="0" borderId="52" xfId="0" applyFont="1" applyBorder="1" applyAlignment="1">
      <alignment horizontal="left" vertical="center" wrapText="1" indent="1"/>
    </xf>
    <xf numFmtId="0" fontId="33" fillId="0" borderId="1" xfId="0" applyFont="1" applyBorder="1" applyAlignment="1">
      <alignment vertical="center" wrapText="1"/>
    </xf>
    <xf numFmtId="0" fontId="32" fillId="0" borderId="11" xfId="0" applyFont="1" applyBorder="1" applyAlignment="1">
      <alignment vertical="center" wrapText="1"/>
    </xf>
    <xf numFmtId="0" fontId="32" fillId="0" borderId="15" xfId="0" applyFont="1" applyBorder="1" applyAlignment="1">
      <alignment vertical="center" wrapText="1"/>
    </xf>
    <xf numFmtId="0" fontId="32" fillId="0" borderId="7" xfId="0" applyFont="1" applyBorder="1" applyAlignment="1">
      <alignment vertical="center" wrapText="1"/>
    </xf>
    <xf numFmtId="0" fontId="25" fillId="0" borderId="32" xfId="0" applyFont="1" applyBorder="1" applyAlignment="1">
      <alignment horizontal="left" vertical="center" wrapText="1" indent="1"/>
    </xf>
    <xf numFmtId="0" fontId="25" fillId="0" borderId="57" xfId="0" applyFont="1" applyBorder="1" applyAlignment="1">
      <alignment horizontal="left" vertical="center" wrapText="1" indent="1"/>
    </xf>
    <xf numFmtId="0" fontId="25" fillId="0" borderId="58" xfId="0" applyFont="1" applyBorder="1" applyAlignment="1">
      <alignment horizontal="left" vertical="center" wrapText="1" indent="1"/>
    </xf>
    <xf numFmtId="0" fontId="25" fillId="0" borderId="32" xfId="0" applyFont="1" applyBorder="1" applyAlignment="1">
      <alignment vertical="center" wrapText="1"/>
    </xf>
    <xf numFmtId="0" fontId="25" fillId="0" borderId="57" xfId="0" applyFont="1" applyBorder="1" applyAlignment="1">
      <alignment vertical="center" wrapText="1"/>
    </xf>
    <xf numFmtId="0" fontId="25" fillId="0" borderId="58" xfId="0" applyFont="1" applyBorder="1" applyAlignment="1">
      <alignment vertical="center" wrapText="1"/>
    </xf>
    <xf numFmtId="0" fontId="32" fillId="0" borderId="9" xfId="0" applyFont="1" applyBorder="1" applyAlignment="1">
      <alignment vertical="center" wrapText="1"/>
    </xf>
    <xf numFmtId="0" fontId="32" fillId="0" borderId="17" xfId="0" applyFont="1" applyBorder="1" applyAlignment="1">
      <alignment vertical="center" wrapText="1"/>
    </xf>
    <xf numFmtId="0" fontId="32" fillId="0" borderId="5" xfId="0" applyFont="1" applyBorder="1" applyAlignment="1">
      <alignment vertical="center" wrapText="1"/>
    </xf>
    <xf numFmtId="0" fontId="32" fillId="0" borderId="8" xfId="0" applyFont="1" applyBorder="1" applyAlignment="1">
      <alignment vertical="center" wrapText="1"/>
    </xf>
    <xf numFmtId="0" fontId="32" fillId="0" borderId="6" xfId="0" applyFont="1" applyBorder="1" applyAlignment="1">
      <alignment vertical="center" wrapText="1"/>
    </xf>
    <xf numFmtId="0" fontId="32" fillId="0" borderId="45" xfId="0" applyFont="1" applyBorder="1" applyAlignment="1">
      <alignment vertical="center" wrapText="1"/>
    </xf>
    <xf numFmtId="0" fontId="48" fillId="0" borderId="0" xfId="0" applyFont="1" applyAlignment="1">
      <alignment vertical="center" wrapText="1"/>
    </xf>
    <xf numFmtId="0" fontId="25" fillId="0" borderId="98" xfId="0" applyFont="1" applyBorder="1" applyAlignment="1">
      <alignment vertical="center" wrapText="1"/>
    </xf>
    <xf numFmtId="0" fontId="25" fillId="0" borderId="99" xfId="0" applyFont="1" applyBorder="1" applyAlignment="1">
      <alignment vertical="center" wrapText="1"/>
    </xf>
    <xf numFmtId="0" fontId="25" fillId="0" borderId="13" xfId="0" applyFont="1" applyBorder="1" applyAlignment="1">
      <alignment vertical="center" wrapText="1"/>
    </xf>
    <xf numFmtId="0" fontId="25" fillId="0" borderId="17" xfId="0" applyFont="1" applyBorder="1" applyAlignment="1">
      <alignment vertical="center" wrapText="1"/>
    </xf>
    <xf numFmtId="0" fontId="33" fillId="0" borderId="54" xfId="0" applyFont="1" applyBorder="1" applyAlignment="1">
      <alignment vertical="center" wrapText="1"/>
    </xf>
    <xf numFmtId="0" fontId="33" fillId="0" borderId="39" xfId="0" applyFont="1" applyBorder="1" applyAlignment="1">
      <alignment vertical="center" wrapText="1"/>
    </xf>
    <xf numFmtId="0" fontId="33" fillId="0" borderId="46" xfId="0" applyFont="1" applyBorder="1" applyAlignment="1">
      <alignment vertical="center" wrapText="1"/>
    </xf>
    <xf numFmtId="0" fontId="33" fillId="0" borderId="54" xfId="0" applyFont="1" applyBorder="1" applyAlignment="1">
      <alignment horizontal="left" vertical="center" wrapText="1"/>
    </xf>
    <xf numFmtId="0" fontId="33" fillId="0" borderId="39" xfId="0" applyFont="1" applyBorder="1" applyAlignment="1">
      <alignment horizontal="left" vertical="center" wrapText="1"/>
    </xf>
    <xf numFmtId="0" fontId="33" fillId="0" borderId="46" xfId="0" applyFont="1" applyBorder="1" applyAlignment="1">
      <alignment horizontal="left" vertical="center" wrapText="1"/>
    </xf>
    <xf numFmtId="0" fontId="33" fillId="0" borderId="41" xfId="0" applyFont="1" applyBorder="1" applyAlignment="1">
      <alignment horizontal="left" vertical="center" wrapText="1"/>
    </xf>
    <xf numFmtId="0" fontId="33" fillId="0" borderId="33" xfId="0" applyFont="1" applyBorder="1" applyAlignment="1">
      <alignment horizontal="left" vertical="center" wrapText="1"/>
    </xf>
    <xf numFmtId="0" fontId="33" fillId="0" borderId="54"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 xfId="0" applyFont="1" applyBorder="1" applyAlignment="1">
      <alignment horizontal="left" vertical="center" wrapText="1"/>
    </xf>
    <xf numFmtId="0" fontId="33" fillId="0" borderId="1" xfId="0" applyFont="1" applyBorder="1" applyAlignment="1">
      <alignment horizontal="left" vertical="center" wrapText="1"/>
    </xf>
    <xf numFmtId="0" fontId="33" fillId="0" borderId="5" xfId="0" applyFont="1" applyBorder="1" applyAlignment="1">
      <alignment horizontal="left" vertical="center" wrapText="1"/>
    </xf>
    <xf numFmtId="0" fontId="33" fillId="0" borderId="3" xfId="0" applyFont="1" applyBorder="1" applyAlignment="1">
      <alignment horizontal="left" vertical="center" wrapText="1"/>
    </xf>
    <xf numFmtId="0" fontId="33" fillId="0" borderId="15" xfId="0" applyFont="1" applyBorder="1" applyAlignment="1">
      <alignment horizontal="left" vertical="center" wrapText="1"/>
    </xf>
    <xf numFmtId="0" fontId="33" fillId="0" borderId="53" xfId="0" applyFont="1" applyBorder="1" applyAlignment="1">
      <alignment horizontal="left" vertical="center" wrapText="1"/>
    </xf>
    <xf numFmtId="0" fontId="33" fillId="0" borderId="35" xfId="0" applyFont="1" applyBorder="1" applyAlignment="1">
      <alignment horizontal="left" vertical="center" wrapText="1"/>
    </xf>
    <xf numFmtId="0" fontId="33" fillId="0" borderId="40" xfId="0" applyFont="1" applyBorder="1" applyAlignment="1">
      <alignment horizontal="left" vertical="center" wrapText="1"/>
    </xf>
    <xf numFmtId="0" fontId="33" fillId="0" borderId="65" xfId="0" applyFont="1" applyBorder="1" applyAlignment="1">
      <alignment horizontal="left" vertical="center" wrapText="1"/>
    </xf>
    <xf numFmtId="0" fontId="33" fillId="0" borderId="37" xfId="0" applyFont="1" applyBorder="1" applyAlignment="1">
      <alignment horizontal="left" vertical="center" wrapText="1"/>
    </xf>
    <xf numFmtId="0" fontId="25" fillId="0" borderId="7" xfId="0" applyFont="1" applyBorder="1" applyAlignment="1">
      <alignment vertical="center" wrapText="1"/>
    </xf>
    <xf numFmtId="0" fontId="33" fillId="0" borderId="36" xfId="0" applyFont="1" applyBorder="1" applyAlignment="1">
      <alignment horizontal="left" vertical="center" wrapText="1"/>
    </xf>
    <xf numFmtId="0" fontId="33" fillId="0" borderId="41"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11" xfId="0" applyFont="1" applyBorder="1" applyAlignment="1">
      <alignment horizontal="left" vertical="center" wrapText="1"/>
    </xf>
    <xf numFmtId="0" fontId="33" fillId="0" borderId="33" xfId="0" applyFont="1" applyBorder="1" applyAlignment="1">
      <alignment vertical="center" wrapText="1"/>
    </xf>
    <xf numFmtId="0" fontId="25" fillId="0" borderId="1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33" fillId="0" borderId="37" xfId="0" applyFont="1" applyBorder="1" applyAlignment="1">
      <alignment vertical="center" wrapText="1"/>
    </xf>
    <xf numFmtId="0" fontId="33" fillId="0" borderId="35" xfId="0" applyFont="1" applyBorder="1" applyAlignment="1">
      <alignment vertical="center" wrapText="1"/>
    </xf>
    <xf numFmtId="0" fontId="33" fillId="0" borderId="40" xfId="0" applyFont="1" applyBorder="1" applyAlignment="1">
      <alignment vertical="center" wrapText="1"/>
    </xf>
    <xf numFmtId="0" fontId="33" fillId="0" borderId="34" xfId="0" applyFont="1" applyBorder="1" applyAlignment="1">
      <alignment vertical="center" wrapText="1"/>
    </xf>
    <xf numFmtId="0" fontId="25" fillId="0" borderId="98" xfId="0" applyFont="1" applyBorder="1" applyAlignment="1">
      <alignment horizontal="left" vertical="center" wrapText="1"/>
    </xf>
    <xf numFmtId="0" fontId="25" fillId="0" borderId="99" xfId="0" applyFont="1" applyBorder="1" applyAlignment="1">
      <alignment horizontal="left" vertical="center" wrapText="1"/>
    </xf>
    <xf numFmtId="0" fontId="25" fillId="0" borderId="71"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25" fillId="0" borderId="17" xfId="0" applyFont="1" applyBorder="1" applyAlignment="1">
      <alignment horizontal="left" vertical="center" wrapText="1"/>
    </xf>
    <xf numFmtId="0" fontId="32" fillId="0" borderId="14" xfId="0" applyFont="1" applyBorder="1" applyAlignment="1">
      <alignment vertical="center" wrapText="1"/>
    </xf>
    <xf numFmtId="0" fontId="32" fillId="0" borderId="10" xfId="0" applyFont="1" applyBorder="1" applyAlignment="1">
      <alignment vertical="center" wrapText="1"/>
    </xf>
    <xf numFmtId="0" fontId="33" fillId="0" borderId="33" xfId="0" applyFont="1" applyBorder="1" applyAlignment="1">
      <alignment horizontal="center" vertical="center" wrapText="1"/>
    </xf>
    <xf numFmtId="0" fontId="25" fillId="0" borderId="15" xfId="0" applyFont="1" applyBorder="1" applyAlignment="1">
      <alignment horizontal="left" vertical="center" wrapText="1"/>
    </xf>
    <xf numFmtId="0" fontId="25" fillId="0" borderId="11" xfId="0" applyFont="1" applyBorder="1" applyAlignment="1">
      <alignment horizontal="left" vertical="center" wrapText="1"/>
    </xf>
    <xf numFmtId="43" fontId="33" fillId="0" borderId="83" xfId="7" applyFont="1" applyFill="1" applyBorder="1" applyAlignment="1">
      <alignment horizontal="left" vertical="center" wrapText="1"/>
    </xf>
    <xf numFmtId="43" fontId="33" fillId="0" borderId="72" xfId="7" applyFont="1" applyFill="1" applyBorder="1" applyAlignment="1">
      <alignment horizontal="left" vertical="center" wrapText="1"/>
    </xf>
    <xf numFmtId="0" fontId="25" fillId="0" borderId="98" xfId="0" applyFont="1" applyBorder="1" applyAlignment="1">
      <alignment horizontal="left" vertical="center" wrapText="1" indent="1"/>
    </xf>
    <xf numFmtId="0" fontId="25" fillId="0" borderId="99" xfId="0" applyFont="1" applyBorder="1" applyAlignment="1">
      <alignment horizontal="left" vertical="center" wrapText="1" indent="1"/>
    </xf>
    <xf numFmtId="0" fontId="25" fillId="0" borderId="71"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3" xfId="0" applyFont="1" applyBorder="1" applyAlignment="1">
      <alignment horizontal="left" vertical="center" wrapText="1" indent="1"/>
    </xf>
    <xf numFmtId="0" fontId="25" fillId="0" borderId="17" xfId="0" applyFont="1" applyBorder="1" applyAlignment="1">
      <alignment horizontal="left" vertical="center" wrapText="1" indent="1"/>
    </xf>
    <xf numFmtId="0" fontId="25" fillId="0" borderId="70" xfId="0" applyFont="1" applyBorder="1" applyAlignment="1">
      <alignment horizontal="left" vertical="center" wrapText="1"/>
    </xf>
    <xf numFmtId="0" fontId="25" fillId="0" borderId="66" xfId="0" applyFont="1" applyBorder="1" applyAlignment="1">
      <alignment horizontal="left" vertical="center" wrapText="1"/>
    </xf>
    <xf numFmtId="43" fontId="25" fillId="0" borderId="55" xfId="7" applyFont="1" applyFill="1" applyBorder="1" applyAlignment="1">
      <alignment vertical="center" wrapText="1"/>
    </xf>
    <xf numFmtId="43" fontId="25" fillId="0" borderId="6" xfId="7" applyFont="1" applyFill="1" applyBorder="1" applyAlignment="1">
      <alignment vertical="center" wrapText="1"/>
    </xf>
    <xf numFmtId="43" fontId="25" fillId="0" borderId="10" xfId="7" applyFont="1" applyFill="1" applyBorder="1" applyAlignment="1">
      <alignment vertical="center" wrapText="1"/>
    </xf>
    <xf numFmtId="0" fontId="33" fillId="0" borderId="64" xfId="0" applyFont="1" applyBorder="1" applyAlignment="1">
      <alignment vertical="center" wrapText="1"/>
    </xf>
    <xf numFmtId="0" fontId="25" fillId="0" borderId="23" xfId="0" applyFont="1" applyBorder="1" applyAlignment="1">
      <alignment vertical="center" wrapText="1"/>
    </xf>
    <xf numFmtId="166" fontId="25" fillId="0" borderId="8" xfId="7" applyNumberFormat="1" applyFont="1" applyFill="1" applyBorder="1" applyAlignment="1">
      <alignment vertical="center"/>
    </xf>
    <xf numFmtId="166" fontId="25" fillId="0" borderId="7" xfId="7" applyNumberFormat="1" applyFont="1" applyFill="1" applyBorder="1" applyAlignment="1">
      <alignment vertical="center"/>
    </xf>
    <xf numFmtId="166" fontId="25" fillId="0" borderId="8" xfId="7" applyNumberFormat="1" applyFont="1" applyFill="1" applyBorder="1" applyAlignment="1">
      <alignment horizontal="center" vertical="center"/>
    </xf>
    <xf numFmtId="166" fontId="25" fillId="0" borderId="7" xfId="7" applyNumberFormat="1" applyFont="1" applyFill="1" applyBorder="1" applyAlignment="1">
      <alignment horizontal="center" vertical="center"/>
    </xf>
    <xf numFmtId="0" fontId="26" fillId="0" borderId="16" xfId="0" applyFont="1" applyBorder="1" applyAlignment="1">
      <alignment vertical="center" wrapText="1"/>
    </xf>
    <xf numFmtId="0" fontId="25" fillId="0" borderId="55" xfId="0" applyFont="1" applyBorder="1" applyAlignment="1">
      <alignment vertical="center" wrapText="1"/>
    </xf>
    <xf numFmtId="0" fontId="32" fillId="0" borderId="49" xfId="0" applyFont="1" applyBorder="1" applyAlignment="1">
      <alignment vertical="center" wrapText="1"/>
    </xf>
    <xf numFmtId="0" fontId="32" fillId="0" borderId="59" xfId="0" applyFont="1" applyBorder="1" applyAlignment="1">
      <alignment vertical="center" wrapText="1"/>
    </xf>
    <xf numFmtId="0" fontId="32" fillId="0" borderId="61" xfId="0" applyFont="1" applyBorder="1" applyAlignment="1">
      <alignment vertical="center" wrapText="1"/>
    </xf>
    <xf numFmtId="0" fontId="32" fillId="0" borderId="15" xfId="0" applyFont="1" applyBorder="1" applyAlignment="1">
      <alignment horizontal="left" vertical="center" wrapText="1"/>
    </xf>
    <xf numFmtId="0" fontId="32" fillId="0" borderId="11" xfId="0" applyFont="1" applyBorder="1" applyAlignment="1">
      <alignment horizontal="left" vertical="center" wrapText="1"/>
    </xf>
    <xf numFmtId="0" fontId="32" fillId="0" borderId="10" xfId="0" applyFont="1" applyBorder="1" applyAlignment="1">
      <alignment horizontal="left" vertical="center" wrapText="1"/>
    </xf>
    <xf numFmtId="0" fontId="25" fillId="0" borderId="49" xfId="0" applyFont="1" applyBorder="1" applyAlignment="1">
      <alignment horizontal="left" vertical="center" wrapText="1"/>
    </xf>
    <xf numFmtId="0" fontId="25" fillId="0" borderId="59" xfId="0" applyFont="1" applyBorder="1" applyAlignment="1">
      <alignment horizontal="left" vertical="center" wrapText="1"/>
    </xf>
    <xf numFmtId="0" fontId="25" fillId="0" borderId="60" xfId="0" applyFont="1" applyBorder="1" applyAlignment="1">
      <alignment horizontal="left" vertical="center" wrapText="1"/>
    </xf>
    <xf numFmtId="0" fontId="25" fillId="0" borderId="49" xfId="0" applyFont="1" applyBorder="1" applyAlignment="1">
      <alignment vertical="center" wrapText="1"/>
    </xf>
    <xf numFmtId="0" fontId="25" fillId="0" borderId="59" xfId="0" applyFont="1" applyBorder="1" applyAlignment="1">
      <alignment vertical="center" wrapText="1"/>
    </xf>
    <xf numFmtId="0" fontId="25" fillId="0" borderId="61" xfId="0" applyFont="1" applyBorder="1" applyAlignment="1">
      <alignment vertical="center" wrapText="1"/>
    </xf>
    <xf numFmtId="0" fontId="25" fillId="0" borderId="63"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32" fillId="0" borderId="18" xfId="0" applyFont="1" applyBorder="1" applyAlignment="1">
      <alignment horizontal="left" vertical="center" wrapText="1"/>
    </xf>
    <xf numFmtId="0" fontId="32" fillId="0" borderId="2" xfId="0" applyFont="1" applyBorder="1" applyAlignment="1">
      <alignment horizontal="left" vertical="center" wrapText="1"/>
    </xf>
    <xf numFmtId="0" fontId="32" fillId="0" borderId="104" xfId="0" applyFont="1" applyBorder="1" applyAlignment="1">
      <alignment horizontal="left" vertical="center" wrapText="1"/>
    </xf>
    <xf numFmtId="0" fontId="32" fillId="0" borderId="39"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1" xfId="0" applyFont="1" applyBorder="1" applyAlignment="1">
      <alignment horizontal="center" vertical="center" wrapText="1"/>
    </xf>
    <xf numFmtId="0" fontId="25" fillId="0" borderId="37" xfId="0" applyFont="1" applyBorder="1" applyAlignment="1">
      <alignment vertical="center" wrapText="1"/>
    </xf>
    <xf numFmtId="0" fontId="25" fillId="0" borderId="35" xfId="0" applyFont="1" applyBorder="1" applyAlignment="1">
      <alignment vertical="center" wrapText="1"/>
    </xf>
    <xf numFmtId="0" fontId="25" fillId="0" borderId="65" xfId="0" applyFont="1" applyBorder="1" applyAlignment="1">
      <alignment vertical="center" wrapText="1"/>
    </xf>
    <xf numFmtId="0" fontId="25" fillId="0" borderId="36" xfId="0" applyFont="1" applyBorder="1" applyAlignment="1">
      <alignment vertical="center" wrapText="1"/>
    </xf>
    <xf numFmtId="0" fontId="32" fillId="0" borderId="6"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10" xfId="0" applyFont="1" applyBorder="1" applyAlignment="1">
      <alignment horizontal="center" vertical="center" wrapText="1"/>
    </xf>
    <xf numFmtId="0" fontId="25" fillId="0" borderId="23" xfId="0" applyFont="1" applyBorder="1" applyAlignment="1">
      <alignment horizontal="left" vertical="center" wrapText="1"/>
    </xf>
    <xf numFmtId="0" fontId="33" fillId="0" borderId="5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0" xfId="0" applyFont="1" applyBorder="1" applyAlignment="1">
      <alignment horizontal="center" vertical="center" wrapText="1"/>
    </xf>
    <xf numFmtId="0" fontId="32" fillId="0" borderId="57" xfId="0" applyFont="1" applyBorder="1" applyAlignment="1">
      <alignment vertical="center" wrapText="1"/>
    </xf>
    <xf numFmtId="0" fontId="32" fillId="0" borderId="58" xfId="0" applyFont="1" applyBorder="1" applyAlignment="1">
      <alignment vertical="center" wrapText="1"/>
    </xf>
    <xf numFmtId="0" fontId="32" fillId="0" borderId="4" xfId="0" applyFont="1" applyBorder="1" applyAlignment="1">
      <alignment horizontal="left" vertical="center"/>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0" borderId="10" xfId="0" applyFont="1" applyBorder="1" applyAlignment="1">
      <alignment horizontal="left" vertical="center"/>
    </xf>
    <xf numFmtId="0" fontId="32" fillId="0" borderId="14" xfId="0" applyFont="1" applyBorder="1" applyAlignment="1">
      <alignment horizontal="left" vertical="center"/>
    </xf>
    <xf numFmtId="0" fontId="32" fillId="0" borderId="32" xfId="0" applyFont="1" applyBorder="1" applyAlignment="1">
      <alignment horizontal="left" vertical="center" wrapText="1"/>
    </xf>
    <xf numFmtId="0" fontId="32" fillId="0" borderId="57" xfId="0" applyFont="1" applyBorder="1" applyAlignment="1">
      <alignment horizontal="left" vertical="center" wrapText="1"/>
    </xf>
    <xf numFmtId="0" fontId="32" fillId="0" borderId="58" xfId="0" applyFont="1" applyBorder="1" applyAlignment="1">
      <alignment horizontal="left" vertical="center" wrapText="1"/>
    </xf>
    <xf numFmtId="0" fontId="25" fillId="0" borderId="57" xfId="0" applyFont="1" applyBorder="1" applyAlignment="1">
      <alignment horizontal="left" vertical="center" wrapText="1"/>
    </xf>
    <xf numFmtId="0" fontId="25" fillId="0" borderId="32" xfId="0" applyFont="1" applyBorder="1" applyAlignment="1">
      <alignment horizontal="left" vertical="center" wrapText="1"/>
    </xf>
    <xf numFmtId="0" fontId="25" fillId="0" borderId="58" xfId="0" applyFont="1" applyBorder="1" applyAlignment="1">
      <alignment horizontal="left" vertical="center" wrapText="1"/>
    </xf>
    <xf numFmtId="0" fontId="25" fillId="0" borderId="33" xfId="0" applyFont="1" applyBorder="1" applyAlignment="1">
      <alignment vertical="center" wrapText="1"/>
    </xf>
    <xf numFmtId="0" fontId="25" fillId="0" borderId="38" xfId="0" applyFont="1" applyBorder="1" applyAlignment="1">
      <alignment horizontal="left" vertical="center" wrapText="1"/>
    </xf>
    <xf numFmtId="0" fontId="25" fillId="0" borderId="35" xfId="0" applyFont="1" applyBorder="1" applyAlignment="1">
      <alignment horizontal="left" vertical="center" wrapText="1"/>
    </xf>
    <xf numFmtId="0" fontId="25" fillId="0" borderId="36" xfId="0" applyFont="1" applyBorder="1" applyAlignment="1">
      <alignment horizontal="left" vertical="center" wrapText="1"/>
    </xf>
    <xf numFmtId="0" fontId="33" fillId="0" borderId="23" xfId="0" applyFont="1" applyBorder="1" applyAlignment="1">
      <alignment horizontal="left" vertical="center" wrapText="1"/>
    </xf>
    <xf numFmtId="0" fontId="25" fillId="0" borderId="54" xfId="0" applyFont="1" applyBorder="1" applyAlignment="1">
      <alignment horizontal="left" vertical="center" wrapText="1"/>
    </xf>
    <xf numFmtId="0" fontId="25" fillId="0" borderId="46" xfId="0" applyFont="1" applyBorder="1" applyAlignment="1">
      <alignment horizontal="left" vertical="center" wrapText="1"/>
    </xf>
    <xf numFmtId="0" fontId="25" fillId="0" borderId="46" xfId="0" applyFont="1" applyBorder="1" applyAlignment="1">
      <alignment vertical="center" wrapText="1"/>
    </xf>
    <xf numFmtId="0" fontId="25" fillId="0" borderId="64" xfId="0" applyFont="1" applyBorder="1" applyAlignment="1">
      <alignment vertical="center" wrapText="1"/>
    </xf>
    <xf numFmtId="0" fontId="26" fillId="0" borderId="91" xfId="0" applyFont="1" applyBorder="1" applyAlignment="1">
      <alignment vertical="center" wrapText="1"/>
    </xf>
    <xf numFmtId="0" fontId="26" fillId="0" borderId="92" xfId="0" applyFont="1" applyBorder="1" applyAlignment="1">
      <alignment vertical="center" wrapText="1"/>
    </xf>
    <xf numFmtId="0" fontId="26" fillId="0" borderId="93" xfId="0" applyFont="1" applyBorder="1" applyAlignment="1">
      <alignment vertical="center" wrapText="1"/>
    </xf>
    <xf numFmtId="0" fontId="19" fillId="2" borderId="87" xfId="0" applyFont="1" applyFill="1" applyBorder="1" applyAlignment="1">
      <alignment horizontal="left" vertical="center"/>
    </xf>
    <xf numFmtId="0" fontId="19" fillId="2" borderId="19" xfId="0" applyFont="1" applyFill="1" applyBorder="1" applyAlignment="1">
      <alignment horizontal="left" vertical="center"/>
    </xf>
    <xf numFmtId="0" fontId="21" fillId="2" borderId="19" xfId="0" applyFont="1" applyFill="1" applyBorder="1" applyAlignment="1">
      <alignment horizontal="left" vertical="center"/>
    </xf>
    <xf numFmtId="0" fontId="21" fillId="2" borderId="44" xfId="0" applyFont="1" applyFill="1" applyBorder="1" applyAlignment="1">
      <alignment horizontal="left" vertical="center"/>
    </xf>
    <xf numFmtId="0" fontId="26" fillId="0" borderId="88" xfId="0" applyFont="1" applyBorder="1" applyAlignment="1">
      <alignment vertical="center" wrapText="1"/>
    </xf>
    <xf numFmtId="0" fontId="26" fillId="0" borderId="89" xfId="0" applyFont="1" applyBorder="1" applyAlignment="1">
      <alignment vertical="center" wrapText="1"/>
    </xf>
    <xf numFmtId="0" fontId="26" fillId="0" borderId="90" xfId="0" applyFont="1" applyBorder="1" applyAlignment="1">
      <alignment vertical="center" wrapText="1"/>
    </xf>
    <xf numFmtId="0" fontId="8" fillId="0" borderId="24" xfId="0" applyFont="1" applyBorder="1" applyAlignment="1">
      <alignment vertical="top"/>
    </xf>
    <xf numFmtId="0" fontId="8" fillId="0" borderId="26" xfId="0" applyFont="1" applyBorder="1" applyAlignment="1">
      <alignment vertical="top"/>
    </xf>
    <xf numFmtId="0" fontId="8" fillId="0" borderId="25" xfId="0" applyFont="1" applyBorder="1" applyAlignment="1">
      <alignment vertical="top"/>
    </xf>
    <xf numFmtId="0" fontId="15" fillId="0" borderId="24" xfId="0" applyFont="1" applyBorder="1" applyAlignment="1">
      <alignment horizontal="left" vertical="top" wrapText="1" indent="1"/>
    </xf>
    <xf numFmtId="0" fontId="15" fillId="0" borderId="26" xfId="0" applyFont="1" applyBorder="1" applyAlignment="1">
      <alignment horizontal="left" vertical="top" wrapText="1" indent="1"/>
    </xf>
    <xf numFmtId="0" fontId="15" fillId="0" borderId="25"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6" xfId="0" applyFont="1" applyBorder="1" applyAlignment="1">
      <alignment horizontal="left" vertical="top" wrapText="1" indent="1"/>
    </xf>
    <xf numFmtId="0" fontId="5" fillId="0" borderId="25" xfId="0" applyFont="1" applyBorder="1" applyAlignment="1">
      <alignment horizontal="left" vertical="top" wrapText="1" indent="1"/>
    </xf>
    <xf numFmtId="0" fontId="0" fillId="0" borderId="0" xfId="0" applyAlignment="1">
      <alignment horizontal="left" vertical="top" wrapText="1"/>
    </xf>
    <xf numFmtId="0" fontId="0" fillId="0" borderId="0" xfId="0" applyAlignment="1">
      <alignment horizontal="left" vertical="top"/>
    </xf>
    <xf numFmtId="0" fontId="15" fillId="0" borderId="16" xfId="0" applyFont="1" applyBorder="1" applyAlignment="1">
      <alignment horizontal="left" vertical="top" wrapText="1" indent="1"/>
    </xf>
    <xf numFmtId="0" fontId="15" fillId="0" borderId="12" xfId="0" applyFont="1" applyBorder="1" applyAlignment="1">
      <alignment horizontal="left" vertical="top" wrapText="1" indent="1"/>
    </xf>
    <xf numFmtId="0" fontId="5" fillId="0" borderId="16" xfId="0" applyFont="1" applyBorder="1" applyAlignment="1">
      <alignment horizontal="left" vertical="top" wrapText="1" indent="1"/>
    </xf>
    <xf numFmtId="0" fontId="5" fillId="0" borderId="12" xfId="0" applyFont="1" applyBorder="1" applyAlignment="1">
      <alignment horizontal="left" vertical="top" wrapText="1" indent="1"/>
    </xf>
    <xf numFmtId="0" fontId="8" fillId="0" borderId="27" xfId="0" applyFont="1" applyBorder="1" applyAlignment="1">
      <alignment vertical="top"/>
    </xf>
    <xf numFmtId="0" fontId="5" fillId="0" borderId="27" xfId="0" applyFont="1" applyBorder="1" applyAlignment="1">
      <alignment horizontal="left" vertical="top" wrapText="1" indent="1"/>
    </xf>
    <xf numFmtId="0" fontId="34" fillId="0" borderId="28" xfId="0" applyFont="1" applyBorder="1" applyAlignment="1">
      <alignment vertical="center" wrapText="1"/>
    </xf>
    <xf numFmtId="0" fontId="11" fillId="0" borderId="29" xfId="0" applyFont="1" applyBorder="1" applyAlignment="1">
      <alignment vertical="top" wrapText="1"/>
    </xf>
    <xf numFmtId="0" fontId="11" fillId="0" borderId="30" xfId="0" applyFont="1" applyBorder="1" applyAlignment="1">
      <alignment vertical="top" wrapText="1"/>
    </xf>
    <xf numFmtId="0" fontId="11" fillId="0" borderId="0" xfId="0" applyFont="1" applyAlignment="1">
      <alignment vertical="top" wrapText="1"/>
    </xf>
    <xf numFmtId="0" fontId="10" fillId="0" borderId="0" xfId="0" applyFont="1" applyAlignment="1">
      <alignment horizontal="right" vertical="top" wrapText="1" indent="10"/>
    </xf>
    <xf numFmtId="0" fontId="13" fillId="0" borderId="0" xfId="0" applyFont="1" applyAlignment="1">
      <alignment horizontal="right" vertical="top" wrapText="1" indent="10"/>
    </xf>
    <xf numFmtId="0" fontId="34" fillId="0" borderId="94" xfId="0" applyFont="1" applyBorder="1" applyAlignment="1">
      <alignment vertical="center" wrapText="1"/>
    </xf>
    <xf numFmtId="0" fontId="11" fillId="0" borderId="31" xfId="0" applyFont="1" applyBorder="1" applyAlignment="1">
      <alignment vertical="top" wrapText="1"/>
    </xf>
    <xf numFmtId="0" fontId="32" fillId="0" borderId="45" xfId="0" applyFont="1" applyBorder="1" applyAlignment="1">
      <alignment horizontal="left" vertical="center"/>
    </xf>
    <xf numFmtId="0" fontId="32" fillId="0" borderId="3" xfId="0" applyFont="1" applyBorder="1" applyAlignment="1">
      <alignment vertical="center"/>
    </xf>
    <xf numFmtId="0" fontId="32" fillId="0" borderId="6" xfId="0" applyFont="1" applyBorder="1" applyAlignment="1">
      <alignment horizontal="center" vertical="center"/>
    </xf>
    <xf numFmtId="165" fontId="25" fillId="0" borderId="6" xfId="7" applyNumberFormat="1" applyFont="1" applyFill="1" applyBorder="1" applyAlignment="1">
      <alignment horizontal="center" vertical="center"/>
    </xf>
    <xf numFmtId="165" fontId="27" fillId="0" borderId="6" xfId="7" applyNumberFormat="1" applyFont="1" applyBorder="1" applyAlignment="1">
      <alignment horizontal="center" vertical="center"/>
    </xf>
    <xf numFmtId="0" fontId="33" fillId="0" borderId="71" xfId="0" applyFont="1" applyBorder="1" applyAlignment="1">
      <alignment vertical="center" wrapText="1"/>
    </xf>
    <xf numFmtId="0" fontId="32" fillId="0" borderId="7" xfId="0" applyFont="1" applyBorder="1" applyAlignment="1">
      <alignment horizontal="left" vertical="center"/>
    </xf>
    <xf numFmtId="166" fontId="25" fillId="0" borderId="113" xfId="7" applyNumberFormat="1" applyFont="1" applyFill="1" applyBorder="1" applyAlignment="1">
      <alignment horizontal="center" vertical="center"/>
    </xf>
    <xf numFmtId="166" fontId="27" fillId="0" borderId="113" xfId="7" applyNumberFormat="1" applyFont="1" applyBorder="1" applyAlignment="1">
      <alignment horizontal="center" vertical="center"/>
    </xf>
    <xf numFmtId="0" fontId="33" fillId="0" borderId="4" xfId="0" applyFont="1" applyBorder="1" applyAlignment="1">
      <alignment vertical="center" wrapText="1"/>
    </xf>
    <xf numFmtId="0" fontId="25" fillId="0" borderId="54" xfId="0" applyFont="1" applyBorder="1" applyAlignment="1">
      <alignment vertical="center" wrapText="1"/>
    </xf>
    <xf numFmtId="166" fontId="25" fillId="0" borderId="45" xfId="7" applyNumberFormat="1" applyFont="1" applyFill="1" applyBorder="1" applyAlignment="1">
      <alignment horizontal="center" vertical="center"/>
    </xf>
    <xf numFmtId="166" fontId="25" fillId="0" borderId="66" xfId="7" applyNumberFormat="1" applyFont="1" applyFill="1" applyBorder="1" applyAlignment="1">
      <alignment horizontal="center" vertical="center"/>
    </xf>
    <xf numFmtId="166" fontId="27" fillId="0" borderId="66" xfId="7" applyNumberFormat="1" applyFont="1" applyBorder="1" applyAlignment="1">
      <alignment horizontal="center" vertical="center"/>
    </xf>
    <xf numFmtId="0" fontId="25" fillId="0" borderId="54" xfId="0" applyFont="1" applyBorder="1" applyAlignment="1">
      <alignment vertical="center" wrapText="1"/>
    </xf>
    <xf numFmtId="165" fontId="25" fillId="0" borderId="4" xfId="7" applyNumberFormat="1" applyFont="1" applyFill="1" applyBorder="1" applyAlignment="1">
      <alignment horizontal="center" vertical="center"/>
    </xf>
    <xf numFmtId="165" fontId="27" fillId="0" borderId="4" xfId="7" applyNumberFormat="1" applyFont="1" applyBorder="1" applyAlignment="1">
      <alignment horizontal="center" vertical="center"/>
    </xf>
  </cellXfs>
  <cellStyles count="24">
    <cellStyle name="Milliers 2" xfId="4" xr:uid="{00000000-0005-0000-0000-000001000000}"/>
    <cellStyle name="Moeda 2" xfId="17" xr:uid="{146DF59D-3334-4530-ACC7-EF60C3DF501A}"/>
    <cellStyle name="Normal" xfId="0" builtinId="0"/>
    <cellStyle name="Normal 2" xfId="3" xr:uid="{00000000-0005-0000-0000-000003000000}"/>
    <cellStyle name="Normal 2 2" xfId="10" xr:uid="{3A1C8893-BE95-44B8-B1AF-7EA2008979FE}"/>
    <cellStyle name="Normal 2 2 2" xfId="20" xr:uid="{75168A90-B64E-48CF-8B03-4C4C7F56F3E3}"/>
    <cellStyle name="Normal 3" xfId="1" xr:uid="{00000000-0005-0000-0000-000004000000}"/>
    <cellStyle name="Normal 3 2" xfId="15" xr:uid="{11BA2555-B784-4A38-8376-83752FEB11F3}"/>
    <cellStyle name="Normal 4" xfId="9" xr:uid="{78C27571-7C1A-4C5D-A6A2-9414BAB39DD4}"/>
    <cellStyle name="Porcentagem 2" xfId="2" xr:uid="{00000000-0005-0000-0000-000005000000}"/>
    <cellStyle name="Porcentagem 2 2" xfId="19" xr:uid="{BDC1D41B-C26D-4344-B22A-E826924B88F2}"/>
    <cellStyle name="Porcentagem 3" xfId="18" xr:uid="{03C8339E-B829-4906-962B-66C05C219BFD}"/>
    <cellStyle name="Vírgula" xfId="7" builtinId="3"/>
    <cellStyle name="Vírgula 2" xfId="5" xr:uid="{00000000-0005-0000-0000-000007000000}"/>
    <cellStyle name="Vírgula 2 2" xfId="6" xr:uid="{00000000-0005-0000-0000-000008000000}"/>
    <cellStyle name="Vírgula 2 2 2" xfId="12" xr:uid="{B08F890F-4048-4A02-9179-0238A61AA435}"/>
    <cellStyle name="Vírgula 2 2 3" xfId="21" xr:uid="{99BCF16A-F18E-43B6-A21A-B0139ED9C37A}"/>
    <cellStyle name="Vírgula 2 3" xfId="11" xr:uid="{24F1C138-4CDB-45A2-8675-D2EA4B9AC7EC}"/>
    <cellStyle name="Vírgula 3" xfId="8" xr:uid="{00000000-0005-0000-0000-000009000000}"/>
    <cellStyle name="Vírgula 3 2" xfId="14" xr:uid="{E0302D1D-B901-4A16-8E5C-FBF434525244}"/>
    <cellStyle name="Vírgula 4" xfId="13" xr:uid="{7308B977-D55A-436A-9FC1-5855ED1E69D3}"/>
    <cellStyle name="Vírgula 5" xfId="16" xr:uid="{F9434409-D066-48DF-A835-C7395D89E0F9}"/>
    <cellStyle name="Vírgula 6" xfId="22" xr:uid="{1761DEC5-6050-4D38-B9D3-1A1BD431BE8B}"/>
    <cellStyle name="Vírgula 8" xfId="23" xr:uid="{AEC4A2CF-AD2A-432E-B19F-C7B44493C1FD}"/>
  </cellStyles>
  <dxfs count="4">
    <dxf>
      <font>
        <color rgb="FFC00000"/>
      </font>
      <numFmt numFmtId="169" formatCode="0.00_ ;[Red]\-0.00\ "/>
    </dxf>
    <dxf>
      <font>
        <color rgb="FFC00000"/>
      </font>
      <numFmt numFmtId="169" formatCode="0.00_ ;[Red]\-0.00\ "/>
    </dxf>
    <dxf>
      <font>
        <color rgb="FFC00000"/>
      </font>
      <numFmt numFmtId="169" formatCode="0.00_ ;[Red]\-0.00\ "/>
    </dxf>
    <dxf>
      <font>
        <color rgb="FFC00000"/>
      </font>
      <numFmt numFmtId="169" formatCode="0.00_ ;[Red]\-0.00\ "/>
    </dxf>
  </dxfs>
  <tableStyles count="0" defaultTableStyle="TableStyleMedium2" defaultPivotStyle="PivotStyleLight16"/>
  <colors>
    <mruColors>
      <color rgb="FFCC092F"/>
      <color rgb="FFA20000"/>
      <color rgb="FFEA0000"/>
      <color rgb="FFFFEBEB"/>
      <color rgb="FFFFCCCC"/>
      <color rgb="FFFF5353"/>
      <color rgb="FFBC1336"/>
      <color rgb="FFCC00FF"/>
      <color rgb="FFB8157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Governance!A1"/><Relationship Id="rId7" Type="http://schemas.openxmlformats.org/officeDocument/2006/relationships/hyperlink" Target="#Stakeholders!A1"/><Relationship Id="rId12" Type="http://schemas.openxmlformats.org/officeDocument/2006/relationships/hyperlink" Target="#'P&amp;L by Country'!A1"/><Relationship Id="rId2" Type="http://schemas.openxmlformats.org/officeDocument/2006/relationships/hyperlink" Target="#Social!A1"/><Relationship Id="rId1" Type="http://schemas.openxmlformats.org/officeDocument/2006/relationships/hyperlink" Target="#Environmental!A1"/><Relationship Id="rId6" Type="http://schemas.openxmlformats.org/officeDocument/2006/relationships/hyperlink" Target="#SDG!A1"/><Relationship Id="rId11" Type="http://schemas.openxmlformats.org/officeDocument/2006/relationships/image" Target="../media/image5.png"/><Relationship Id="rId5" Type="http://schemas.openxmlformats.org/officeDocument/2006/relationships/hyperlink" Target="https://www.bradescori.com.br/en/bradesco/corporate-governance/boards/board-of-directors/" TargetMode="External"/><Relationship Id="rId10" Type="http://schemas.openxmlformats.org/officeDocument/2006/relationships/image" Target="../media/image4.png"/><Relationship Id="rId4" Type="http://schemas.openxmlformats.org/officeDocument/2006/relationships/hyperlink" Target="https://www.bradescori.com.br/en/bradesco/sustainability/" TargetMode="External"/><Relationship Id="rId9"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6.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2509</xdr:colOff>
      <xdr:row>28</xdr:row>
      <xdr:rowOff>107428</xdr:rowOff>
    </xdr:from>
    <xdr:to>
      <xdr:col>4</xdr:col>
      <xdr:colOff>326316</xdr:colOff>
      <xdr:row>31</xdr:row>
      <xdr:rowOff>78501</xdr:rowOff>
    </xdr:to>
    <xdr:sp macro="" textlink="">
      <xdr:nvSpPr>
        <xdr:cNvPr id="3" name="Retângulo Arredondado 7">
          <a:hlinkClick xmlns:r="http://schemas.openxmlformats.org/officeDocument/2006/relationships" r:id="rId1"/>
          <a:extLst>
            <a:ext uri="{FF2B5EF4-FFF2-40B4-BE49-F238E27FC236}">
              <a16:creationId xmlns:a16="http://schemas.microsoft.com/office/drawing/2014/main" id="{FB017100-AA6A-4865-A60E-0689EA0631AB}"/>
            </a:ext>
          </a:extLst>
        </xdr:cNvPr>
        <xdr:cNvSpPr/>
      </xdr:nvSpPr>
      <xdr:spPr>
        <a:xfrm flipH="1">
          <a:off x="762941" y="4717058"/>
          <a:ext cx="2605103" cy="464962"/>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Environmental</a:t>
          </a:r>
        </a:p>
      </xdr:txBody>
    </xdr:sp>
    <xdr:clientData/>
  </xdr:twoCellAnchor>
  <xdr:twoCellAnchor>
    <xdr:from>
      <xdr:col>5</xdr:col>
      <xdr:colOff>256466</xdr:colOff>
      <xdr:row>28</xdr:row>
      <xdr:rowOff>107428</xdr:rowOff>
    </xdr:from>
    <xdr:to>
      <xdr:col>8</xdr:col>
      <xdr:colOff>553391</xdr:colOff>
      <xdr:row>31</xdr:row>
      <xdr:rowOff>78501</xdr:rowOff>
    </xdr:to>
    <xdr:sp macro="" textlink="">
      <xdr:nvSpPr>
        <xdr:cNvPr id="4" name="Retângulo Arredondado 8">
          <a:hlinkClick xmlns:r="http://schemas.openxmlformats.org/officeDocument/2006/relationships" r:id="rId2"/>
          <a:extLst>
            <a:ext uri="{FF2B5EF4-FFF2-40B4-BE49-F238E27FC236}">
              <a16:creationId xmlns:a16="http://schemas.microsoft.com/office/drawing/2014/main" id="{72A456CE-784E-4EFE-8982-3AF2D82FF099}"/>
            </a:ext>
          </a:extLst>
        </xdr:cNvPr>
        <xdr:cNvSpPr/>
      </xdr:nvSpPr>
      <xdr:spPr>
        <a:xfrm flipH="1">
          <a:off x="4058626" y="4717058"/>
          <a:ext cx="2578222" cy="464962"/>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Social</a:t>
          </a:r>
        </a:p>
      </xdr:txBody>
    </xdr:sp>
    <xdr:clientData/>
  </xdr:twoCellAnchor>
  <xdr:twoCellAnchor>
    <xdr:from>
      <xdr:col>9</xdr:col>
      <xdr:colOff>483541</xdr:colOff>
      <xdr:row>28</xdr:row>
      <xdr:rowOff>107428</xdr:rowOff>
    </xdr:from>
    <xdr:to>
      <xdr:col>13</xdr:col>
      <xdr:colOff>34259</xdr:colOff>
      <xdr:row>31</xdr:row>
      <xdr:rowOff>78501</xdr:rowOff>
    </xdr:to>
    <xdr:sp macro="" textlink="">
      <xdr:nvSpPr>
        <xdr:cNvPr id="5" name="Retângulo Arredondado 9">
          <a:hlinkClick xmlns:r="http://schemas.openxmlformats.org/officeDocument/2006/relationships" r:id="rId3"/>
          <a:extLst>
            <a:ext uri="{FF2B5EF4-FFF2-40B4-BE49-F238E27FC236}">
              <a16:creationId xmlns:a16="http://schemas.microsoft.com/office/drawing/2014/main" id="{705D4484-53D4-4500-8462-97BE6518C7AB}"/>
            </a:ext>
          </a:extLst>
        </xdr:cNvPr>
        <xdr:cNvSpPr/>
      </xdr:nvSpPr>
      <xdr:spPr>
        <a:xfrm flipH="1">
          <a:off x="7327430" y="4717058"/>
          <a:ext cx="2592446" cy="464962"/>
        </a:xfrm>
        <a:prstGeom prst="roundRect">
          <a:avLst/>
        </a:prstGeom>
        <a:solidFill>
          <a:srgbClr val="CC092F"/>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0">
              <a:latin typeface="Bradesco Sans XBold" panose="00000900000000000000" pitchFamily="2" charset="0"/>
            </a:rPr>
            <a:t>Governance</a:t>
          </a:r>
        </a:p>
      </xdr:txBody>
    </xdr:sp>
    <xdr:clientData/>
  </xdr:twoCellAnchor>
  <xdr:twoCellAnchor>
    <xdr:from>
      <xdr:col>5</xdr:col>
      <xdr:colOff>70239</xdr:colOff>
      <xdr:row>40</xdr:row>
      <xdr:rowOff>2342</xdr:rowOff>
    </xdr:from>
    <xdr:to>
      <xdr:col>9</xdr:col>
      <xdr:colOff>73535</xdr:colOff>
      <xdr:row>42</xdr:row>
      <xdr:rowOff>23525</xdr:rowOff>
    </xdr:to>
    <xdr:sp macro="" textlink="">
      <xdr:nvSpPr>
        <xdr:cNvPr id="6" name="Retângulo 5">
          <a:extLst>
            <a:ext uri="{FF2B5EF4-FFF2-40B4-BE49-F238E27FC236}">
              <a16:creationId xmlns:a16="http://schemas.microsoft.com/office/drawing/2014/main" id="{9F798586-1826-4B0C-ABAB-D756FF9E95E0}"/>
            </a:ext>
          </a:extLst>
        </xdr:cNvPr>
        <xdr:cNvSpPr/>
      </xdr:nvSpPr>
      <xdr:spPr>
        <a:xfrm>
          <a:off x="3872399" y="6587527"/>
          <a:ext cx="3045025" cy="350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pt-BR" sz="1050" b="0">
              <a:solidFill>
                <a:schemeClr val="bg1">
                  <a:lumMod val="50000"/>
                </a:schemeClr>
              </a:solidFill>
              <a:latin typeface="Bradesco Sans SemiBold" panose="00000700000000000000" pitchFamily="2" charset="0"/>
            </a:rPr>
            <a:t>Click on the buttons</a:t>
          </a:r>
          <a:r>
            <a:rPr lang="pt-BR" sz="1050" b="0" baseline="0">
              <a:solidFill>
                <a:schemeClr val="bg1">
                  <a:lumMod val="50000"/>
                </a:schemeClr>
              </a:solidFill>
              <a:latin typeface="Bradesco Sans SemiBold" panose="00000700000000000000" pitchFamily="2" charset="0"/>
            </a:rPr>
            <a:t> above to be directed</a:t>
          </a:r>
          <a:endParaRPr lang="pt-BR" sz="1050" b="0">
            <a:solidFill>
              <a:schemeClr val="bg1">
                <a:lumMod val="50000"/>
              </a:schemeClr>
            </a:solidFill>
            <a:latin typeface="Bradesco Sans SemiBold" panose="00000700000000000000" pitchFamily="2" charset="0"/>
          </a:endParaRPr>
        </a:p>
      </xdr:txBody>
    </xdr:sp>
    <xdr:clientData/>
  </xdr:twoCellAnchor>
  <xdr:twoCellAnchor>
    <xdr:from>
      <xdr:col>3</xdr:col>
      <xdr:colOff>710439</xdr:colOff>
      <xdr:row>42</xdr:row>
      <xdr:rowOff>49775</xdr:rowOff>
    </xdr:from>
    <xdr:to>
      <xdr:col>10</xdr:col>
      <xdr:colOff>109847</xdr:colOff>
      <xdr:row>46</xdr:row>
      <xdr:rowOff>0</xdr:rowOff>
    </xdr:to>
    <xdr:grpSp>
      <xdr:nvGrpSpPr>
        <xdr:cNvPr id="7" name="Agrupar 6">
          <a:extLst>
            <a:ext uri="{FF2B5EF4-FFF2-40B4-BE49-F238E27FC236}">
              <a16:creationId xmlns:a16="http://schemas.microsoft.com/office/drawing/2014/main" id="{058B5A0A-EF40-4790-A365-62DD8ABBFE04}"/>
            </a:ext>
          </a:extLst>
        </xdr:cNvPr>
        <xdr:cNvGrpSpPr/>
      </xdr:nvGrpSpPr>
      <xdr:grpSpPr>
        <a:xfrm>
          <a:off x="3034539" y="6983975"/>
          <a:ext cx="4822308" cy="610625"/>
          <a:chOff x="4190399" y="5574789"/>
          <a:chExt cx="4787482" cy="353715"/>
        </a:xfrm>
      </xdr:grpSpPr>
      <xdr:sp macro="" textlink="">
        <xdr:nvSpPr>
          <xdr:cNvPr id="8" name="Retângulo Arredondado 11">
            <a:hlinkClick xmlns:r="http://schemas.openxmlformats.org/officeDocument/2006/relationships" r:id="rId4"/>
            <a:extLst>
              <a:ext uri="{FF2B5EF4-FFF2-40B4-BE49-F238E27FC236}">
                <a16:creationId xmlns:a16="http://schemas.microsoft.com/office/drawing/2014/main" id="{B05C48D7-C995-08F1-4E01-40A4A9399BB3}"/>
              </a:ext>
            </a:extLst>
          </xdr:cNvPr>
          <xdr:cNvSpPr/>
        </xdr:nvSpPr>
        <xdr:spPr>
          <a:xfrm>
            <a:off x="4190399" y="5583600"/>
            <a:ext cx="2501536" cy="336092"/>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Performance</a:t>
            </a:r>
          </a:p>
        </xdr:txBody>
      </xdr:sp>
      <xdr:sp macro="" textlink="">
        <xdr:nvSpPr>
          <xdr:cNvPr id="9" name="Retângulo Arredondado 12">
            <a:hlinkClick xmlns:r="http://schemas.openxmlformats.org/officeDocument/2006/relationships" r:id="rId5"/>
            <a:extLst>
              <a:ext uri="{FF2B5EF4-FFF2-40B4-BE49-F238E27FC236}">
                <a16:creationId xmlns:a16="http://schemas.microsoft.com/office/drawing/2014/main" id="{087B8FC1-845A-DC7C-E964-A07A4FFE3DF1}"/>
              </a:ext>
            </a:extLst>
          </xdr:cNvPr>
          <xdr:cNvSpPr/>
        </xdr:nvSpPr>
        <xdr:spPr>
          <a:xfrm>
            <a:off x="6494949" y="5574789"/>
            <a:ext cx="2482932" cy="353715"/>
          </a:xfrm>
          <a:prstGeom prst="snip2Diag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u="sng">
                <a:solidFill>
                  <a:srgbClr val="CC092F"/>
                </a:solidFill>
                <a:latin typeface="Bradesco Sans SemiBold" panose="00000700000000000000" pitchFamily="2" charset="0"/>
              </a:rPr>
              <a:t>Board of Directors</a:t>
            </a:r>
          </a:p>
        </xdr:txBody>
      </xdr:sp>
    </xdr:grpSp>
    <xdr:clientData/>
  </xdr:twoCellAnchor>
  <xdr:twoCellAnchor>
    <xdr:from>
      <xdr:col>5</xdr:col>
      <xdr:colOff>400415</xdr:colOff>
      <xdr:row>34</xdr:row>
      <xdr:rowOff>48121</xdr:rowOff>
    </xdr:from>
    <xdr:to>
      <xdr:col>8</xdr:col>
      <xdr:colOff>412617</xdr:colOff>
      <xdr:row>37</xdr:row>
      <xdr:rowOff>10538</xdr:rowOff>
    </xdr:to>
    <xdr:sp macro="" textlink="">
      <xdr:nvSpPr>
        <xdr:cNvPr id="10" name="Retângulo Arredondado 7">
          <a:hlinkClick xmlns:r="http://schemas.openxmlformats.org/officeDocument/2006/relationships" r:id="rId6"/>
          <a:extLst>
            <a:ext uri="{FF2B5EF4-FFF2-40B4-BE49-F238E27FC236}">
              <a16:creationId xmlns:a16="http://schemas.microsoft.com/office/drawing/2014/main" id="{48C5DFEE-705F-48AD-9593-BFA4146B67EA}"/>
            </a:ext>
          </a:extLst>
        </xdr:cNvPr>
        <xdr:cNvSpPr/>
      </xdr:nvSpPr>
      <xdr:spPr>
        <a:xfrm flipH="1">
          <a:off x="4202575" y="5645528"/>
          <a:ext cx="2293499" cy="456306"/>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SDG</a:t>
          </a:r>
        </a:p>
      </xdr:txBody>
    </xdr:sp>
    <xdr:clientData/>
  </xdr:twoCellAnchor>
  <xdr:twoCellAnchor>
    <xdr:from>
      <xdr:col>9</xdr:col>
      <xdr:colOff>638609</xdr:colOff>
      <xdr:row>34</xdr:row>
      <xdr:rowOff>48121</xdr:rowOff>
    </xdr:from>
    <xdr:to>
      <xdr:col>12</xdr:col>
      <xdr:colOff>639622</xdr:colOff>
      <xdr:row>37</xdr:row>
      <xdr:rowOff>10538</xdr:rowOff>
    </xdr:to>
    <xdr:sp macro="" textlink="">
      <xdr:nvSpPr>
        <xdr:cNvPr id="11" name="Retângulo Arredondado 8">
          <a:hlinkClick xmlns:r="http://schemas.openxmlformats.org/officeDocument/2006/relationships" r:id="rId7"/>
          <a:extLst>
            <a:ext uri="{FF2B5EF4-FFF2-40B4-BE49-F238E27FC236}">
              <a16:creationId xmlns:a16="http://schemas.microsoft.com/office/drawing/2014/main" id="{3A498C47-FA55-4E6C-A472-09099B288E9B}"/>
            </a:ext>
          </a:extLst>
        </xdr:cNvPr>
        <xdr:cNvSpPr/>
      </xdr:nvSpPr>
      <xdr:spPr>
        <a:xfrm flipH="1">
          <a:off x="7482498" y="5645528"/>
          <a:ext cx="2282309" cy="456306"/>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Stakeholders</a:t>
          </a:r>
        </a:p>
      </xdr:txBody>
    </xdr:sp>
    <xdr:clientData/>
  </xdr:twoCellAnchor>
  <xdr:twoCellAnchor editAs="oneCell">
    <xdr:from>
      <xdr:col>2</xdr:col>
      <xdr:colOff>204994</xdr:colOff>
      <xdr:row>24</xdr:row>
      <xdr:rowOff>98775</xdr:rowOff>
    </xdr:from>
    <xdr:to>
      <xdr:col>3</xdr:col>
      <xdr:colOff>100887</xdr:colOff>
      <xdr:row>27</xdr:row>
      <xdr:rowOff>159594</xdr:rowOff>
    </xdr:to>
    <xdr:pic>
      <xdr:nvPicPr>
        <xdr:cNvPr id="12" name="Imagem 11">
          <a:extLst>
            <a:ext uri="{FF2B5EF4-FFF2-40B4-BE49-F238E27FC236}">
              <a16:creationId xmlns:a16="http://schemas.microsoft.com/office/drawing/2014/main" id="{DB0404E3-76D6-4F1A-AA2F-2DF0D0B9FB6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9421" t="18260" r="30360" b="19131"/>
        <a:stretch/>
      </xdr:blipFill>
      <xdr:spPr>
        <a:xfrm>
          <a:off x="1725858" y="4049886"/>
          <a:ext cx="656325" cy="554708"/>
        </a:xfrm>
        <a:prstGeom prst="rect">
          <a:avLst/>
        </a:prstGeom>
      </xdr:spPr>
    </xdr:pic>
    <xdr:clientData/>
  </xdr:twoCellAnchor>
  <xdr:twoCellAnchor editAs="oneCell">
    <xdr:from>
      <xdr:col>10</xdr:col>
      <xdr:colOff>687148</xdr:colOff>
      <xdr:row>24</xdr:row>
      <xdr:rowOff>148608</xdr:rowOff>
    </xdr:from>
    <xdr:to>
      <xdr:col>12</xdr:col>
      <xdr:colOff>1620</xdr:colOff>
      <xdr:row>28</xdr:row>
      <xdr:rowOff>25203</xdr:rowOff>
    </xdr:to>
    <xdr:pic>
      <xdr:nvPicPr>
        <xdr:cNvPr id="13" name="Imagem 12">
          <a:extLst>
            <a:ext uri="{FF2B5EF4-FFF2-40B4-BE49-F238E27FC236}">
              <a16:creationId xmlns:a16="http://schemas.microsoft.com/office/drawing/2014/main" id="{8F14435D-B295-482C-937D-6E69BC21BB7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8795" t="22933" r="28169" b="24800"/>
        <a:stretch/>
      </xdr:blipFill>
      <xdr:spPr>
        <a:xfrm>
          <a:off x="8291469" y="4099719"/>
          <a:ext cx="732129" cy="535114"/>
        </a:xfrm>
        <a:prstGeom prst="rect">
          <a:avLst/>
        </a:prstGeom>
      </xdr:spPr>
    </xdr:pic>
    <xdr:clientData/>
  </xdr:twoCellAnchor>
  <xdr:twoCellAnchor editAs="oneCell">
    <xdr:from>
      <xdr:col>6</xdr:col>
      <xdr:colOff>262605</xdr:colOff>
      <xdr:row>24</xdr:row>
      <xdr:rowOff>121494</xdr:rowOff>
    </xdr:from>
    <xdr:to>
      <xdr:col>7</xdr:col>
      <xdr:colOff>536127</xdr:colOff>
      <xdr:row>28</xdr:row>
      <xdr:rowOff>51979</xdr:rowOff>
    </xdr:to>
    <xdr:pic>
      <xdr:nvPicPr>
        <xdr:cNvPr id="14" name="Imagem 13">
          <a:extLst>
            <a:ext uri="{FF2B5EF4-FFF2-40B4-BE49-F238E27FC236}">
              <a16:creationId xmlns:a16="http://schemas.microsoft.com/office/drawing/2014/main" id="{EC05EE94-1161-425F-9F51-CC34B0DD9687}"/>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791" t="26154" r="25490" b="23077"/>
        <a:stretch/>
      </xdr:blipFill>
      <xdr:spPr>
        <a:xfrm>
          <a:off x="4825198" y="4072605"/>
          <a:ext cx="1033954" cy="589004"/>
        </a:xfrm>
        <a:prstGeom prst="rect">
          <a:avLst/>
        </a:prstGeom>
      </xdr:spPr>
    </xdr:pic>
    <xdr:clientData/>
  </xdr:twoCellAnchor>
  <xdr:twoCellAnchor editAs="oneCell">
    <xdr:from>
      <xdr:col>4</xdr:col>
      <xdr:colOff>604125</xdr:colOff>
      <xdr:row>38</xdr:row>
      <xdr:rowOff>126031</xdr:rowOff>
    </xdr:from>
    <xdr:to>
      <xdr:col>5</xdr:col>
      <xdr:colOff>411358</xdr:colOff>
      <xdr:row>43</xdr:row>
      <xdr:rowOff>49829</xdr:rowOff>
    </xdr:to>
    <xdr:pic>
      <xdr:nvPicPr>
        <xdr:cNvPr id="15" name="Imagem 14">
          <a:extLst>
            <a:ext uri="{FF2B5EF4-FFF2-40B4-BE49-F238E27FC236}">
              <a16:creationId xmlns:a16="http://schemas.microsoft.com/office/drawing/2014/main" id="{09B0BD5E-FD89-4252-8ED0-3480DFD0A0E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1142" r="29560"/>
        <a:stretch/>
      </xdr:blipFill>
      <xdr:spPr>
        <a:xfrm>
          <a:off x="3645853" y="6381957"/>
          <a:ext cx="567665" cy="746946"/>
        </a:xfrm>
        <a:prstGeom prst="rect">
          <a:avLst/>
        </a:prstGeom>
      </xdr:spPr>
    </xdr:pic>
    <xdr:clientData/>
  </xdr:twoCellAnchor>
  <xdr:twoCellAnchor>
    <xdr:from>
      <xdr:col>1</xdr:col>
      <xdr:colOff>163782</xdr:colOff>
      <xdr:row>34</xdr:row>
      <xdr:rowOff>48121</xdr:rowOff>
    </xdr:from>
    <xdr:to>
      <xdr:col>4</xdr:col>
      <xdr:colOff>164794</xdr:colOff>
      <xdr:row>37</xdr:row>
      <xdr:rowOff>10538</xdr:rowOff>
    </xdr:to>
    <xdr:sp macro="" textlink="">
      <xdr:nvSpPr>
        <xdr:cNvPr id="16" name="Retângulo Arredondado 8">
          <a:hlinkClick xmlns:r="http://schemas.openxmlformats.org/officeDocument/2006/relationships" r:id="rId12"/>
          <a:extLst>
            <a:ext uri="{FF2B5EF4-FFF2-40B4-BE49-F238E27FC236}">
              <a16:creationId xmlns:a16="http://schemas.microsoft.com/office/drawing/2014/main" id="{F25CAD4E-2325-4C1D-8ED4-66F2FDA6DB0E}"/>
            </a:ext>
          </a:extLst>
        </xdr:cNvPr>
        <xdr:cNvSpPr/>
      </xdr:nvSpPr>
      <xdr:spPr>
        <a:xfrm flipH="1">
          <a:off x="924214" y="5645528"/>
          <a:ext cx="2282308" cy="456306"/>
        </a:xfrm>
        <a:prstGeom prst="roundRect">
          <a:avLst/>
        </a:prstGeom>
        <a:solidFill>
          <a:schemeClr val="bg2">
            <a:lumMod val="75000"/>
          </a:schemeClr>
        </a:solidFill>
        <a:ln w="28575">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0">
              <a:latin typeface="Bradesco Sans SemiBold" panose="00000700000000000000" pitchFamily="2" charset="0"/>
            </a:rPr>
            <a:t>Result - overseas locations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589321</xdr:colOff>
      <xdr:row>2</xdr:row>
      <xdr:rowOff>13197</xdr:rowOff>
    </xdr:from>
    <xdr:to>
      <xdr:col>13</xdr:col>
      <xdr:colOff>545353</xdr:colOff>
      <xdr:row>4</xdr:row>
      <xdr:rowOff>29882</xdr:rowOff>
    </xdr:to>
    <xdr:sp macro="" textlink="">
      <xdr:nvSpPr>
        <xdr:cNvPr id="2" name="TextBox 2">
          <a:extLst>
            <a:ext uri="{FF2B5EF4-FFF2-40B4-BE49-F238E27FC236}">
              <a16:creationId xmlns:a16="http://schemas.microsoft.com/office/drawing/2014/main" id="{00000000-0008-0000-0300-000002000000}"/>
            </a:ext>
          </a:extLst>
        </xdr:cNvPr>
        <xdr:cNvSpPr txBox="1"/>
      </xdr:nvSpPr>
      <xdr:spPr>
        <a:xfrm>
          <a:off x="5183733" y="341903"/>
          <a:ext cx="10071208" cy="345391"/>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Environmental </a:t>
          </a:r>
          <a:endParaRPr lang="en-AU" sz="1800">
            <a:solidFill>
              <a:schemeClr val="bg1"/>
            </a:solidFill>
            <a:effectLst/>
          </a:endParaRPr>
        </a:p>
      </xdr:txBody>
    </xdr:sp>
    <xdr:clientData/>
  </xdr:twoCellAnchor>
  <xdr:twoCellAnchor>
    <xdr:from>
      <xdr:col>14</xdr:col>
      <xdr:colOff>1670326</xdr:colOff>
      <xdr:row>1</xdr:row>
      <xdr:rowOff>157101</xdr:rowOff>
    </xdr:from>
    <xdr:to>
      <xdr:col>14</xdr:col>
      <xdr:colOff>2368404</xdr:colOff>
      <xdr:row>4</xdr:row>
      <xdr:rowOff>10557</xdr:rowOff>
    </xdr:to>
    <xdr:sp macro="" textlink="">
      <xdr:nvSpPr>
        <xdr:cNvPr id="4" name="Retângulo Arredondado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9943385" y="321454"/>
          <a:ext cx="698078" cy="3465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Back</a:t>
          </a:r>
        </a:p>
      </xdr:txBody>
    </xdr:sp>
    <xdr:clientData/>
  </xdr:twoCellAnchor>
  <xdr:twoCellAnchor editAs="oneCell">
    <xdr:from>
      <xdr:col>0</xdr:col>
      <xdr:colOff>206922</xdr:colOff>
      <xdr:row>1</xdr:row>
      <xdr:rowOff>20902</xdr:rowOff>
    </xdr:from>
    <xdr:to>
      <xdr:col>2</xdr:col>
      <xdr:colOff>1123095</xdr:colOff>
      <xdr:row>4</xdr:row>
      <xdr:rowOff>125794</xdr:rowOff>
    </xdr:to>
    <xdr:pic>
      <xdr:nvPicPr>
        <xdr:cNvPr id="5" name="Imagem 4">
          <a:extLst>
            <a:ext uri="{FF2B5EF4-FFF2-40B4-BE49-F238E27FC236}">
              <a16:creationId xmlns:a16="http://schemas.microsoft.com/office/drawing/2014/main" id="{770E745B-8DCE-40B6-860F-7CBF1D299B79}"/>
            </a:ext>
          </a:extLst>
        </xdr:cNvPr>
        <xdr:cNvPicPr>
          <a:picLocks noChangeAspect="1"/>
        </xdr:cNvPicPr>
      </xdr:nvPicPr>
      <xdr:blipFill rotWithShape="1">
        <a:blip xmlns:r="http://schemas.openxmlformats.org/officeDocument/2006/relationships" r:embed="rId2"/>
        <a:srcRect l="4283" t="14493" r="3742" b="9033"/>
        <a:stretch/>
      </xdr:blipFill>
      <xdr:spPr>
        <a:xfrm>
          <a:off x="206922" y="177656"/>
          <a:ext cx="2268385" cy="568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1757257</xdr:colOff>
      <xdr:row>2</xdr:row>
      <xdr:rowOff>42334</xdr:rowOff>
    </xdr:from>
    <xdr:to>
      <xdr:col>11</xdr:col>
      <xdr:colOff>4402667</xdr:colOff>
      <xdr:row>4</xdr:row>
      <xdr:rowOff>95250</xdr:rowOff>
    </xdr:to>
    <xdr:sp macro="" textlink="">
      <xdr:nvSpPr>
        <xdr:cNvPr id="4" name="TextBox 2">
          <a:extLst>
            <a:ext uri="{FF2B5EF4-FFF2-40B4-BE49-F238E27FC236}">
              <a16:creationId xmlns:a16="http://schemas.microsoft.com/office/drawing/2014/main" id="{00000000-0008-0000-0100-000004000000}"/>
            </a:ext>
          </a:extLst>
        </xdr:cNvPr>
        <xdr:cNvSpPr txBox="1"/>
      </xdr:nvSpPr>
      <xdr:spPr>
        <a:xfrm>
          <a:off x="5313257" y="381001"/>
          <a:ext cx="18361660" cy="391582"/>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Social </a:t>
          </a:r>
          <a:endParaRPr lang="en-AU" sz="1800">
            <a:solidFill>
              <a:schemeClr val="bg1"/>
            </a:solidFill>
            <a:effectLst/>
          </a:endParaRPr>
        </a:p>
      </xdr:txBody>
    </xdr:sp>
    <xdr:clientData/>
  </xdr:twoCellAnchor>
  <xdr:twoCellAnchor editAs="oneCell">
    <xdr:from>
      <xdr:col>1</xdr:col>
      <xdr:colOff>0</xdr:colOff>
      <xdr:row>1</xdr:row>
      <xdr:rowOff>41802</xdr:rowOff>
    </xdr:from>
    <xdr:to>
      <xdr:col>2</xdr:col>
      <xdr:colOff>930748</xdr:colOff>
      <xdr:row>4</xdr:row>
      <xdr:rowOff>143519</xdr:rowOff>
    </xdr:to>
    <xdr:pic>
      <xdr:nvPicPr>
        <xdr:cNvPr id="9" name="Imagem 8">
          <a:extLst>
            <a:ext uri="{FF2B5EF4-FFF2-40B4-BE49-F238E27FC236}">
              <a16:creationId xmlns:a16="http://schemas.microsoft.com/office/drawing/2014/main" id="{0CEC53EE-A046-415E-9701-D0E1ADA81956}"/>
            </a:ext>
          </a:extLst>
        </xdr:cNvPr>
        <xdr:cNvPicPr>
          <a:picLocks noChangeAspect="1"/>
        </xdr:cNvPicPr>
      </xdr:nvPicPr>
      <xdr:blipFill rotWithShape="1">
        <a:blip xmlns:r="http://schemas.openxmlformats.org/officeDocument/2006/relationships" r:embed="rId1"/>
        <a:srcRect l="4283" t="14493" r="3742" b="9033"/>
        <a:stretch/>
      </xdr:blipFill>
      <xdr:spPr>
        <a:xfrm>
          <a:off x="219456" y="198556"/>
          <a:ext cx="2268385" cy="568805"/>
        </a:xfrm>
        <a:prstGeom prst="rect">
          <a:avLst/>
        </a:prstGeom>
      </xdr:spPr>
    </xdr:pic>
    <xdr:clientData/>
  </xdr:twoCellAnchor>
  <xdr:twoCellAnchor>
    <xdr:from>
      <xdr:col>12</xdr:col>
      <xdr:colOff>3711617</xdr:colOff>
      <xdr:row>2</xdr:row>
      <xdr:rowOff>53593</xdr:rowOff>
    </xdr:from>
    <xdr:to>
      <xdr:col>12</xdr:col>
      <xdr:colOff>4403345</xdr:colOff>
      <xdr:row>4</xdr:row>
      <xdr:rowOff>67921</xdr:rowOff>
    </xdr:to>
    <xdr:sp macro="" textlink="">
      <xdr:nvSpPr>
        <xdr:cNvPr id="7" name="Retângulo Arredondado 3">
          <a:hlinkClick xmlns:r="http://schemas.openxmlformats.org/officeDocument/2006/relationships" r:id="rId2"/>
          <a:extLst>
            <a:ext uri="{FF2B5EF4-FFF2-40B4-BE49-F238E27FC236}">
              <a16:creationId xmlns:a16="http://schemas.microsoft.com/office/drawing/2014/main" id="{B27E97BC-8C9B-4429-8995-2C9D516CB22F}"/>
            </a:ext>
          </a:extLst>
        </xdr:cNvPr>
        <xdr:cNvSpPr/>
      </xdr:nvSpPr>
      <xdr:spPr>
        <a:xfrm>
          <a:off x="27418284" y="392260"/>
          <a:ext cx="691728" cy="352994"/>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Back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778938</xdr:colOff>
      <xdr:row>2</xdr:row>
      <xdr:rowOff>33867</xdr:rowOff>
    </xdr:from>
    <xdr:to>
      <xdr:col>11</xdr:col>
      <xdr:colOff>237072</xdr:colOff>
      <xdr:row>4</xdr:row>
      <xdr:rowOff>42335</xdr:rowOff>
    </xdr:to>
    <xdr:sp macro="" textlink="">
      <xdr:nvSpPr>
        <xdr:cNvPr id="2" name="TextBox 2">
          <a:extLst>
            <a:ext uri="{FF2B5EF4-FFF2-40B4-BE49-F238E27FC236}">
              <a16:creationId xmlns:a16="http://schemas.microsoft.com/office/drawing/2014/main" id="{00000000-0008-0000-0200-000002000000}"/>
            </a:ext>
          </a:extLst>
        </xdr:cNvPr>
        <xdr:cNvSpPr txBox="1"/>
      </xdr:nvSpPr>
      <xdr:spPr>
        <a:xfrm>
          <a:off x="3979338" y="372534"/>
          <a:ext cx="15223067" cy="347134"/>
        </a:xfrm>
        <a:prstGeom prst="roundRect">
          <a:avLst/>
        </a:prstGeom>
        <a:solidFill>
          <a:srgbClr val="CC092F"/>
        </a:solidFill>
        <a:ln w="28575" cmpd="sng">
          <a:noFill/>
        </a:ln>
        <a:effectLst>
          <a:outerShdw blurRad="50800" dist="38100" dir="5400000" algn="t"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i="0" u="none" strike="noStrike" baseline="0">
              <a:solidFill>
                <a:schemeClr val="bg1"/>
              </a:solidFill>
              <a:latin typeface="Bradesco Sans" panose="00000500000000000000" pitchFamily="2" charset="0"/>
              <a:ea typeface="+mn-ea"/>
              <a:cs typeface="Arial" panose="020B0604020202020204" pitchFamily="34" charset="0"/>
            </a:rPr>
            <a:t>Governance</a:t>
          </a:r>
          <a:endParaRPr lang="en-AU" sz="1800" b="1">
            <a:solidFill>
              <a:schemeClr val="bg1"/>
            </a:solidFill>
            <a:effectLst/>
          </a:endParaRPr>
        </a:p>
      </xdr:txBody>
    </xdr:sp>
    <xdr:clientData/>
  </xdr:twoCellAnchor>
  <xdr:twoCellAnchor editAs="oneCell">
    <xdr:from>
      <xdr:col>1</xdr:col>
      <xdr:colOff>0</xdr:colOff>
      <xdr:row>1</xdr:row>
      <xdr:rowOff>31351</xdr:rowOff>
    </xdr:from>
    <xdr:to>
      <xdr:col>2</xdr:col>
      <xdr:colOff>1087389</xdr:colOff>
      <xdr:row>4</xdr:row>
      <xdr:rowOff>126718</xdr:rowOff>
    </xdr:to>
    <xdr:pic>
      <xdr:nvPicPr>
        <xdr:cNvPr id="8" name="Imagem 7">
          <a:extLst>
            <a:ext uri="{FF2B5EF4-FFF2-40B4-BE49-F238E27FC236}">
              <a16:creationId xmlns:a16="http://schemas.microsoft.com/office/drawing/2014/main" id="{2873B5DA-4B0A-4040-BF4D-133280CEC753}"/>
            </a:ext>
          </a:extLst>
        </xdr:cNvPr>
        <xdr:cNvPicPr>
          <a:picLocks noChangeAspect="1"/>
        </xdr:cNvPicPr>
      </xdr:nvPicPr>
      <xdr:blipFill rotWithShape="1">
        <a:blip xmlns:r="http://schemas.openxmlformats.org/officeDocument/2006/relationships" r:embed="rId1"/>
        <a:srcRect l="4283" t="14493" r="3742" b="9033"/>
        <a:stretch/>
      </xdr:blipFill>
      <xdr:spPr>
        <a:xfrm>
          <a:off x="219456" y="188105"/>
          <a:ext cx="2268385" cy="568805"/>
        </a:xfrm>
        <a:prstGeom prst="rect">
          <a:avLst/>
        </a:prstGeom>
      </xdr:spPr>
    </xdr:pic>
    <xdr:clientData/>
  </xdr:twoCellAnchor>
  <xdr:twoCellAnchor>
    <xdr:from>
      <xdr:col>11</xdr:col>
      <xdr:colOff>2458517</xdr:colOff>
      <xdr:row>2</xdr:row>
      <xdr:rowOff>23909</xdr:rowOff>
    </xdr:from>
    <xdr:to>
      <xdr:col>11</xdr:col>
      <xdr:colOff>3156595</xdr:colOff>
      <xdr:row>4</xdr:row>
      <xdr:rowOff>33358</xdr:rowOff>
    </xdr:to>
    <xdr:sp macro="" textlink="">
      <xdr:nvSpPr>
        <xdr:cNvPr id="6" name="Retângulo Arredondado 3">
          <a:hlinkClick xmlns:r="http://schemas.openxmlformats.org/officeDocument/2006/relationships" r:id="rId2"/>
          <a:extLst>
            <a:ext uri="{FF2B5EF4-FFF2-40B4-BE49-F238E27FC236}">
              <a16:creationId xmlns:a16="http://schemas.microsoft.com/office/drawing/2014/main" id="{DC8D130D-0D50-4C65-87FB-3FC32E2FE94E}"/>
            </a:ext>
          </a:extLst>
        </xdr:cNvPr>
        <xdr:cNvSpPr/>
      </xdr:nvSpPr>
      <xdr:spPr>
        <a:xfrm>
          <a:off x="24590384" y="362576"/>
          <a:ext cx="698078" cy="3481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latin typeface="Bradesco Sans" panose="00000500000000000000" pitchFamily="2" charset="0"/>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2298699</xdr:colOff>
      <xdr:row>4</xdr:row>
      <xdr:rowOff>84976</xdr:rowOff>
    </xdr:to>
    <xdr:pic>
      <xdr:nvPicPr>
        <xdr:cNvPr id="2" name="Imagem 1">
          <a:extLst>
            <a:ext uri="{FF2B5EF4-FFF2-40B4-BE49-F238E27FC236}">
              <a16:creationId xmlns:a16="http://schemas.microsoft.com/office/drawing/2014/main" id="{8721C86C-5B9B-4BE2-9287-F3009B167C90}"/>
            </a:ext>
          </a:extLst>
        </xdr:cNvPr>
        <xdr:cNvPicPr>
          <a:picLocks noChangeAspect="1"/>
        </xdr:cNvPicPr>
      </xdr:nvPicPr>
      <xdr:blipFill rotWithShape="1">
        <a:blip xmlns:r="http://schemas.openxmlformats.org/officeDocument/2006/relationships" r:embed="rId1"/>
        <a:srcRect l="4283" t="14493" r="3742" b="9033"/>
        <a:stretch/>
      </xdr:blipFill>
      <xdr:spPr>
        <a:xfrm>
          <a:off x="222250" y="165100"/>
          <a:ext cx="2301874" cy="583451"/>
        </a:xfrm>
        <a:prstGeom prst="rect">
          <a:avLst/>
        </a:prstGeom>
      </xdr:spPr>
    </xdr:pic>
    <xdr:clientData/>
  </xdr:twoCellAnchor>
  <xdr:twoCellAnchor>
    <xdr:from>
      <xdr:col>8</xdr:col>
      <xdr:colOff>552450</xdr:colOff>
      <xdr:row>2</xdr:row>
      <xdr:rowOff>123824</xdr:rowOff>
    </xdr:from>
    <xdr:to>
      <xdr:col>8</xdr:col>
      <xdr:colOff>1187450</xdr:colOff>
      <xdr:row>4</xdr:row>
      <xdr:rowOff>87974</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1190E32C-152A-4682-BDE7-48790DD2FA0C}"/>
            </a:ext>
          </a:extLst>
        </xdr:cNvPr>
        <xdr:cNvSpPr/>
      </xdr:nvSpPr>
      <xdr:spPr>
        <a:xfrm>
          <a:off x="12344400" y="447674"/>
          <a:ext cx="635000" cy="288000"/>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6349</xdr:rowOff>
    </xdr:from>
    <xdr:to>
      <xdr:col>2</xdr:col>
      <xdr:colOff>1211022</xdr:colOff>
      <xdr:row>4</xdr:row>
      <xdr:rowOff>103292</xdr:rowOff>
    </xdr:to>
    <xdr:pic>
      <xdr:nvPicPr>
        <xdr:cNvPr id="2" name="Imagem 1">
          <a:extLst>
            <a:ext uri="{FF2B5EF4-FFF2-40B4-BE49-F238E27FC236}">
              <a16:creationId xmlns:a16="http://schemas.microsoft.com/office/drawing/2014/main" id="{2C84949F-48EE-47D1-9C48-0AF08838C24E}"/>
            </a:ext>
          </a:extLst>
        </xdr:cNvPr>
        <xdr:cNvPicPr>
          <a:picLocks noChangeAspect="1"/>
        </xdr:cNvPicPr>
      </xdr:nvPicPr>
      <xdr:blipFill rotWithShape="1">
        <a:blip xmlns:r="http://schemas.openxmlformats.org/officeDocument/2006/relationships" r:embed="rId1"/>
        <a:srcRect l="4283" t="14493" r="3742" b="9033"/>
        <a:stretch/>
      </xdr:blipFill>
      <xdr:spPr>
        <a:xfrm>
          <a:off x="222249" y="165099"/>
          <a:ext cx="2233373" cy="573193"/>
        </a:xfrm>
        <a:prstGeom prst="rect">
          <a:avLst/>
        </a:prstGeom>
      </xdr:spPr>
    </xdr:pic>
    <xdr:clientData/>
  </xdr:twoCellAnchor>
  <xdr:twoCellAnchor>
    <xdr:from>
      <xdr:col>4</xdr:col>
      <xdr:colOff>2566241</xdr:colOff>
      <xdr:row>2</xdr:row>
      <xdr:rowOff>144934</xdr:rowOff>
    </xdr:from>
    <xdr:to>
      <xdr:col>4</xdr:col>
      <xdr:colOff>3156282</xdr:colOff>
      <xdr:row>4</xdr:row>
      <xdr:rowOff>103677</xdr:rowOff>
    </xdr:to>
    <xdr:sp macro="" textlink="">
      <xdr:nvSpPr>
        <xdr:cNvPr id="10" name="Retângulo Arredondado 3">
          <a:hlinkClick xmlns:r="http://schemas.openxmlformats.org/officeDocument/2006/relationships" r:id="rId2"/>
          <a:extLst>
            <a:ext uri="{FF2B5EF4-FFF2-40B4-BE49-F238E27FC236}">
              <a16:creationId xmlns:a16="http://schemas.microsoft.com/office/drawing/2014/main" id="{8C3E02A8-86FF-4EA3-8646-773CF7845C29}"/>
            </a:ext>
          </a:extLst>
        </xdr:cNvPr>
        <xdr:cNvSpPr/>
      </xdr:nvSpPr>
      <xdr:spPr>
        <a:xfrm>
          <a:off x="10766812" y="471505"/>
          <a:ext cx="590041" cy="28531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Back</a:t>
          </a:r>
        </a:p>
      </xdr:txBody>
    </xdr:sp>
    <xdr:clientData/>
  </xdr:twoCellAnchor>
  <xdr:twoCellAnchor editAs="oneCell">
    <xdr:from>
      <xdr:col>2</xdr:col>
      <xdr:colOff>3092626</xdr:colOff>
      <xdr:row>1</xdr:row>
      <xdr:rowOff>34599</xdr:rowOff>
    </xdr:from>
    <xdr:to>
      <xdr:col>3</xdr:col>
      <xdr:colOff>2552068</xdr:colOff>
      <xdr:row>5</xdr:row>
      <xdr:rowOff>6770</xdr:rowOff>
    </xdr:to>
    <xdr:pic>
      <xdr:nvPicPr>
        <xdr:cNvPr id="11" name="Imagem 10">
          <a:extLst>
            <a:ext uri="{FF2B5EF4-FFF2-40B4-BE49-F238E27FC236}">
              <a16:creationId xmlns:a16="http://schemas.microsoft.com/office/drawing/2014/main" id="{BE027F57-4B18-4FA7-8151-CC77C66DF87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280"/>
        <a:stretch/>
      </xdr:blipFill>
      <xdr:spPr>
        <a:xfrm>
          <a:off x="4337226" y="193349"/>
          <a:ext cx="3364692" cy="607171"/>
        </a:xfrm>
        <a:prstGeom prst="rect">
          <a:avLst/>
        </a:prstGeom>
      </xdr:spPr>
    </xdr:pic>
    <xdr:clientData/>
  </xdr:twoCellAnchor>
  <xdr:twoCellAnchor editAs="oneCell">
    <xdr:from>
      <xdr:col>1</xdr:col>
      <xdr:colOff>177800</xdr:colOff>
      <xdr:row>24</xdr:row>
      <xdr:rowOff>349250</xdr:rowOff>
    </xdr:from>
    <xdr:to>
      <xdr:col>2</xdr:col>
      <xdr:colOff>2450</xdr:colOff>
      <xdr:row>25</xdr:row>
      <xdr:rowOff>408850</xdr:rowOff>
    </xdr:to>
    <xdr:pic>
      <xdr:nvPicPr>
        <xdr:cNvPr id="13" name="Imagem 12">
          <a:extLst>
            <a:ext uri="{FF2B5EF4-FFF2-40B4-BE49-F238E27FC236}">
              <a16:creationId xmlns:a16="http://schemas.microsoft.com/office/drawing/2014/main" id="{CA269587-E172-BF90-9A78-CFC7373A6B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0050" y="1555750"/>
          <a:ext cx="720000" cy="720000"/>
        </a:xfrm>
        <a:prstGeom prst="rect">
          <a:avLst/>
        </a:prstGeom>
      </xdr:spPr>
    </xdr:pic>
    <xdr:clientData/>
  </xdr:twoCellAnchor>
  <xdr:twoCellAnchor editAs="oneCell">
    <xdr:from>
      <xdr:col>1</xdr:col>
      <xdr:colOff>175400</xdr:colOff>
      <xdr:row>26</xdr:row>
      <xdr:rowOff>308750</xdr:rowOff>
    </xdr:from>
    <xdr:to>
      <xdr:col>2</xdr:col>
      <xdr:colOff>50</xdr:colOff>
      <xdr:row>28</xdr:row>
      <xdr:rowOff>203250</xdr:rowOff>
    </xdr:to>
    <xdr:pic>
      <xdr:nvPicPr>
        <xdr:cNvPr id="15" name="Imagem 14">
          <a:extLst>
            <a:ext uri="{FF2B5EF4-FFF2-40B4-BE49-F238E27FC236}">
              <a16:creationId xmlns:a16="http://schemas.microsoft.com/office/drawing/2014/main" id="{82B86B75-2893-306D-4F78-B98CEC2670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7650" y="3007500"/>
          <a:ext cx="720000" cy="720000"/>
        </a:xfrm>
        <a:prstGeom prst="rect">
          <a:avLst/>
        </a:prstGeom>
      </xdr:spPr>
    </xdr:pic>
    <xdr:clientData/>
  </xdr:twoCellAnchor>
  <xdr:twoCellAnchor editAs="oneCell">
    <xdr:from>
      <xdr:col>1</xdr:col>
      <xdr:colOff>141250</xdr:colOff>
      <xdr:row>31</xdr:row>
      <xdr:rowOff>293650</xdr:rowOff>
    </xdr:from>
    <xdr:to>
      <xdr:col>2</xdr:col>
      <xdr:colOff>4000</xdr:colOff>
      <xdr:row>32</xdr:row>
      <xdr:rowOff>23050</xdr:rowOff>
    </xdr:to>
    <xdr:pic>
      <xdr:nvPicPr>
        <xdr:cNvPr id="17" name="Imagem 16">
          <a:extLst>
            <a:ext uri="{FF2B5EF4-FFF2-40B4-BE49-F238E27FC236}">
              <a16:creationId xmlns:a16="http://schemas.microsoft.com/office/drawing/2014/main" id="{2EBE9362-189B-0367-E82E-7BF4118DD1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3500" y="5640350"/>
          <a:ext cx="720000" cy="720000"/>
        </a:xfrm>
        <a:prstGeom prst="rect">
          <a:avLst/>
        </a:prstGeom>
      </xdr:spPr>
    </xdr:pic>
    <xdr:clientData/>
  </xdr:twoCellAnchor>
  <xdr:twoCellAnchor editAs="oneCell">
    <xdr:from>
      <xdr:col>1</xdr:col>
      <xdr:colOff>157900</xdr:colOff>
      <xdr:row>35</xdr:row>
      <xdr:rowOff>240450</xdr:rowOff>
    </xdr:from>
    <xdr:to>
      <xdr:col>2</xdr:col>
      <xdr:colOff>1600</xdr:colOff>
      <xdr:row>36</xdr:row>
      <xdr:rowOff>300050</xdr:rowOff>
    </xdr:to>
    <xdr:pic>
      <xdr:nvPicPr>
        <xdr:cNvPr id="19" name="Imagem 18">
          <a:extLst>
            <a:ext uri="{FF2B5EF4-FFF2-40B4-BE49-F238E27FC236}">
              <a16:creationId xmlns:a16="http://schemas.microsoft.com/office/drawing/2014/main" id="{B5BDF2CB-CAA0-D1BD-A5CC-0688F059ED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0150" y="8895500"/>
          <a:ext cx="720000" cy="720000"/>
        </a:xfrm>
        <a:prstGeom prst="rect">
          <a:avLst/>
        </a:prstGeom>
      </xdr:spPr>
    </xdr:pic>
    <xdr:clientData/>
  </xdr:twoCellAnchor>
  <xdr:twoCellAnchor editAs="oneCell">
    <xdr:from>
      <xdr:col>1</xdr:col>
      <xdr:colOff>161850</xdr:colOff>
      <xdr:row>37</xdr:row>
      <xdr:rowOff>257100</xdr:rowOff>
    </xdr:from>
    <xdr:to>
      <xdr:col>1</xdr:col>
      <xdr:colOff>824700</xdr:colOff>
      <xdr:row>38</xdr:row>
      <xdr:rowOff>316700</xdr:rowOff>
    </xdr:to>
    <xdr:pic>
      <xdr:nvPicPr>
        <xdr:cNvPr id="21" name="Imagem 20">
          <a:extLst>
            <a:ext uri="{FF2B5EF4-FFF2-40B4-BE49-F238E27FC236}">
              <a16:creationId xmlns:a16="http://schemas.microsoft.com/office/drawing/2014/main" id="{65D285B7-FC63-3E4D-C0F9-866EED3B98F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4100" y="10734600"/>
          <a:ext cx="720000" cy="720000"/>
        </a:xfrm>
        <a:prstGeom prst="rect">
          <a:avLst/>
        </a:prstGeom>
      </xdr:spPr>
    </xdr:pic>
    <xdr:clientData/>
  </xdr:twoCellAnchor>
  <xdr:twoCellAnchor editAs="oneCell">
    <xdr:from>
      <xdr:col>1</xdr:col>
      <xdr:colOff>165800</xdr:colOff>
      <xdr:row>40</xdr:row>
      <xdr:rowOff>273750</xdr:rowOff>
    </xdr:from>
    <xdr:to>
      <xdr:col>1</xdr:col>
      <xdr:colOff>828650</xdr:colOff>
      <xdr:row>43</xdr:row>
      <xdr:rowOff>3150</xdr:rowOff>
    </xdr:to>
    <xdr:pic>
      <xdr:nvPicPr>
        <xdr:cNvPr id="23" name="Imagem 22">
          <a:extLst>
            <a:ext uri="{FF2B5EF4-FFF2-40B4-BE49-F238E27FC236}">
              <a16:creationId xmlns:a16="http://schemas.microsoft.com/office/drawing/2014/main" id="{A4BF6685-AA01-8612-2B75-282A37CE7FB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8050" y="12408600"/>
          <a:ext cx="720000"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xdr:colOff>
      <xdr:row>1</xdr:row>
      <xdr:rowOff>6350</xdr:rowOff>
    </xdr:from>
    <xdr:to>
      <xdr:col>2</xdr:col>
      <xdr:colOff>849041</xdr:colOff>
      <xdr:row>4</xdr:row>
      <xdr:rowOff>20901</xdr:rowOff>
    </xdr:to>
    <xdr:pic>
      <xdr:nvPicPr>
        <xdr:cNvPr id="2" name="Imagem 1">
          <a:extLst>
            <a:ext uri="{FF2B5EF4-FFF2-40B4-BE49-F238E27FC236}">
              <a16:creationId xmlns:a16="http://schemas.microsoft.com/office/drawing/2014/main" id="{52821DCE-3355-413B-B3F3-21EF1E1B7F52}"/>
            </a:ext>
          </a:extLst>
        </xdr:cNvPr>
        <xdr:cNvPicPr>
          <a:picLocks noChangeAspect="1"/>
        </xdr:cNvPicPr>
      </xdr:nvPicPr>
      <xdr:blipFill rotWithShape="1">
        <a:blip xmlns:r="http://schemas.openxmlformats.org/officeDocument/2006/relationships" r:embed="rId1"/>
        <a:srcRect l="4283" t="14493" r="3742" b="9033"/>
        <a:stretch/>
      </xdr:blipFill>
      <xdr:spPr>
        <a:xfrm>
          <a:off x="228600" y="165100"/>
          <a:ext cx="2179366" cy="560651"/>
        </a:xfrm>
        <a:prstGeom prst="rect">
          <a:avLst/>
        </a:prstGeom>
      </xdr:spPr>
    </xdr:pic>
    <xdr:clientData/>
  </xdr:twoCellAnchor>
  <xdr:twoCellAnchor>
    <xdr:from>
      <xdr:col>7</xdr:col>
      <xdr:colOff>2793401</xdr:colOff>
      <xdr:row>1</xdr:row>
      <xdr:rowOff>129863</xdr:rowOff>
    </xdr:from>
    <xdr:to>
      <xdr:col>7</xdr:col>
      <xdr:colOff>3389474</xdr:colOff>
      <xdr:row>3</xdr:row>
      <xdr:rowOff>40363</xdr:rowOff>
    </xdr:to>
    <xdr:sp macro="" textlink="">
      <xdr:nvSpPr>
        <xdr:cNvPr id="3" name="Retângulo Arredondado 3">
          <a:hlinkClick xmlns:r="http://schemas.openxmlformats.org/officeDocument/2006/relationships" r:id="rId2"/>
          <a:extLst>
            <a:ext uri="{FF2B5EF4-FFF2-40B4-BE49-F238E27FC236}">
              <a16:creationId xmlns:a16="http://schemas.microsoft.com/office/drawing/2014/main" id="{08F97097-608B-4CC1-92EF-D90A02D51491}"/>
            </a:ext>
          </a:extLst>
        </xdr:cNvPr>
        <xdr:cNvSpPr/>
      </xdr:nvSpPr>
      <xdr:spPr>
        <a:xfrm>
          <a:off x="13214457" y="292141"/>
          <a:ext cx="596073" cy="298555"/>
        </a:xfrm>
        <a:prstGeom prst="roundRect">
          <a:avLst/>
        </a:prstGeom>
        <a:solidFill>
          <a:srgbClr val="CC092F"/>
        </a:solidFill>
        <a:ln w="28575">
          <a:noFill/>
        </a:ln>
        <a:effectLst>
          <a:outerShdw blurRad="50800" dist="38100" dir="5400000" algn="t" rotWithShape="0">
            <a:prstClr val="black">
              <a:alpha val="2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chemeClr val="bg1"/>
              </a:solidFill>
              <a:latin typeface="Bradesco Sans" panose="00000500000000000000" pitchFamily="2" charset="0"/>
            </a:rPr>
            <a:t>Back</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z-cw-fs-066\D8394_1\Compartilhado_Secoes\Sustentabilidade\Comunicacao\Relatorios\00_Relatorio_Integrado\2023\04_asseguracao\05_evidencias_ESG\01_Subidos-no-OneDrive\Patrimonio_RI-2023.xlsx" TargetMode="External"/><Relationship Id="rId1" Type="http://schemas.openxmlformats.org/officeDocument/2006/relationships/externalLinkPath" Target="/Compartilhado_Secoes/Sustentabilidade/Comunicacao/Relatorios/00_Relatorio_Integrado/2023/04_asseguracao/05_evidencias_ESG/01_Subidos-no-OneDrive/Patrimonio_RI-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01-1_Materiais"/>
      <sheetName val="302-1_Energia"/>
      <sheetName val="302-2_Energia-foraOrg"/>
      <sheetName val="302-1&amp;2_Memoria_Calculo"/>
      <sheetName val="302-3 e 305_dados"/>
      <sheetName val="302-3_IntensidadeEnergetica"/>
      <sheetName val="302-4_ReducaoConsumoEnergia"/>
      <sheetName val="303_Agua"/>
      <sheetName val="GEE_DADOS"/>
      <sheetName val="305-1_Escopo1"/>
      <sheetName val="305-2_Escopo2"/>
      <sheetName val="305-3_Escopo3"/>
      <sheetName val="305-3_Escopo3 (final)"/>
      <sheetName val="305-4_IntensidadeEmissoes"/>
      <sheetName val="305-5_ReducoesEmissoes"/>
      <sheetName val="306-1 e 306-2_GestaoResiduos"/>
      <sheetName val="306-3 4 e 5_Residuos"/>
      <sheetName val="Metas"/>
    </sheetNames>
    <sheetDataSet>
      <sheetData sheetId="0"/>
      <sheetData sheetId="1"/>
      <sheetData sheetId="2"/>
      <sheetData sheetId="3"/>
      <sheetData sheetId="4"/>
      <sheetData sheetId="5"/>
      <sheetData sheetId="6"/>
      <sheetData sheetId="7"/>
      <sheetData sheetId="8">
        <row r="29">
          <cell r="M29">
            <v>58109.89</v>
          </cell>
        </row>
        <row r="32">
          <cell r="M32">
            <v>167.88</v>
          </cell>
        </row>
      </sheetData>
      <sheetData sheetId="9"/>
      <sheetData sheetId="10"/>
      <sheetData sheetId="11"/>
      <sheetData sheetId="12"/>
      <sheetData sheetId="13"/>
      <sheetData sheetId="14"/>
      <sheetData sheetId="15"/>
      <sheetData sheetId="16"/>
      <sheetData sheetId="17"/>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a 1">
      <a:majorFont>
        <a:latin typeface="Bradesco Sans"/>
        <a:ea typeface=""/>
        <a:cs typeface=""/>
      </a:majorFont>
      <a:minorFont>
        <a:latin typeface="Bradesc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4C7E-EDB4-4169-A342-5D92241F4E16}">
  <sheetPr>
    <tabColor theme="0"/>
  </sheetPr>
  <dimension ref="A1:R55"/>
  <sheetViews>
    <sheetView showGridLines="0" tabSelected="1" zoomScale="50" zoomScaleNormal="50" workbookViewId="0">
      <selection activeCell="A47" sqref="A47:XFD50"/>
    </sheetView>
  </sheetViews>
  <sheetFormatPr defaultColWidth="0" defaultRowHeight="13" customHeight="1" zeroHeight="1"/>
  <cols>
    <col min="1" max="14" width="9.3046875" customWidth="1"/>
    <col min="15" max="18" width="0" hidden="1" customWidth="1"/>
    <col min="19" max="16384" width="9.3046875" hidden="1"/>
  </cols>
  <sheetData>
    <row r="1" spans="1:14" s="233" customFormat="1">
      <c r="A1"/>
      <c r="B1"/>
      <c r="C1"/>
      <c r="D1"/>
      <c r="E1"/>
      <c r="F1"/>
      <c r="G1"/>
      <c r="H1"/>
      <c r="I1"/>
      <c r="J1"/>
      <c r="K1"/>
      <c r="L1"/>
      <c r="M1"/>
      <c r="N1"/>
    </row>
    <row r="2" spans="1:14" s="233" customFormat="1">
      <c r="A2"/>
      <c r="B2" s="474" t="e" vm="1">
        <v>#VALUE!</v>
      </c>
      <c r="C2" s="474"/>
      <c r="D2" s="474"/>
      <c r="E2" s="474"/>
      <c r="F2" s="474"/>
      <c r="G2" s="474"/>
      <c r="H2" s="474"/>
      <c r="I2" s="474"/>
      <c r="J2" s="474"/>
      <c r="K2" s="474"/>
      <c r="L2" s="474"/>
      <c r="M2" s="474"/>
      <c r="N2"/>
    </row>
    <row r="3" spans="1:14" s="233" customFormat="1">
      <c r="A3"/>
      <c r="B3" s="474"/>
      <c r="C3" s="474"/>
      <c r="D3" s="474"/>
      <c r="E3" s="474"/>
      <c r="F3" s="474"/>
      <c r="G3" s="474"/>
      <c r="H3" s="474"/>
      <c r="I3" s="474"/>
      <c r="J3" s="474"/>
      <c r="K3" s="474"/>
      <c r="L3" s="474"/>
      <c r="M3" s="474"/>
      <c r="N3"/>
    </row>
    <row r="4" spans="1:14" s="233" customFormat="1">
      <c r="A4"/>
      <c r="B4" s="474"/>
      <c r="C4" s="474"/>
      <c r="D4" s="474"/>
      <c r="E4" s="474"/>
      <c r="F4" s="474"/>
      <c r="G4" s="474"/>
      <c r="H4" s="474"/>
      <c r="I4" s="474"/>
      <c r="J4" s="474"/>
      <c r="K4" s="474"/>
      <c r="L4" s="474"/>
      <c r="M4" s="474"/>
      <c r="N4"/>
    </row>
    <row r="5" spans="1:14" s="233" customFormat="1">
      <c r="A5"/>
      <c r="B5" s="474"/>
      <c r="C5" s="474"/>
      <c r="D5" s="474"/>
      <c r="E5" s="474"/>
      <c r="F5" s="474"/>
      <c r="G5" s="474"/>
      <c r="H5" s="474"/>
      <c r="I5" s="474"/>
      <c r="J5" s="474"/>
      <c r="K5" s="474"/>
      <c r="L5" s="474"/>
      <c r="M5" s="474"/>
      <c r="N5"/>
    </row>
    <row r="6" spans="1:14" s="233" customFormat="1">
      <c r="A6"/>
      <c r="B6" s="474"/>
      <c r="C6" s="474"/>
      <c r="D6" s="474"/>
      <c r="E6" s="474"/>
      <c r="F6" s="474"/>
      <c r="G6" s="474"/>
      <c r="H6" s="474"/>
      <c r="I6" s="474"/>
      <c r="J6" s="474"/>
      <c r="K6" s="474"/>
      <c r="L6" s="474"/>
      <c r="M6" s="474"/>
      <c r="N6"/>
    </row>
    <row r="7" spans="1:14" s="233" customFormat="1">
      <c r="A7"/>
      <c r="B7" s="474"/>
      <c r="C7" s="474"/>
      <c r="D7" s="474"/>
      <c r="E7" s="474"/>
      <c r="F7" s="474"/>
      <c r="G7" s="474"/>
      <c r="H7" s="474"/>
      <c r="I7" s="474"/>
      <c r="J7" s="474"/>
      <c r="K7" s="474"/>
      <c r="L7" s="474"/>
      <c r="M7" s="474"/>
      <c r="N7"/>
    </row>
    <row r="8" spans="1:14" s="233" customFormat="1">
      <c r="A8"/>
      <c r="B8" s="474"/>
      <c r="C8" s="474"/>
      <c r="D8" s="474"/>
      <c r="E8" s="474"/>
      <c r="F8" s="474"/>
      <c r="G8" s="474"/>
      <c r="H8" s="474"/>
      <c r="I8" s="474"/>
      <c r="J8" s="474"/>
      <c r="K8" s="474"/>
      <c r="L8" s="474"/>
      <c r="M8" s="474"/>
      <c r="N8"/>
    </row>
    <row r="9" spans="1:14" s="233" customFormat="1">
      <c r="A9"/>
      <c r="B9" s="474"/>
      <c r="C9" s="474"/>
      <c r="D9" s="474"/>
      <c r="E9" s="474"/>
      <c r="F9" s="474"/>
      <c r="G9" s="474"/>
      <c r="H9" s="474"/>
      <c r="I9" s="474"/>
      <c r="J9" s="474"/>
      <c r="K9" s="474"/>
      <c r="L9" s="474"/>
      <c r="M9" s="474"/>
      <c r="N9"/>
    </row>
    <row r="10" spans="1:14">
      <c r="B10" s="474"/>
      <c r="C10" s="474"/>
      <c r="D10" s="474"/>
      <c r="E10" s="474"/>
      <c r="F10" s="474"/>
      <c r="G10" s="474"/>
      <c r="H10" s="474"/>
      <c r="I10" s="474"/>
      <c r="J10" s="474"/>
      <c r="K10" s="474"/>
      <c r="L10" s="474"/>
      <c r="M10" s="474"/>
    </row>
    <row r="11" spans="1:14">
      <c r="B11" s="474"/>
      <c r="C11" s="474"/>
      <c r="D11" s="474"/>
      <c r="E11" s="474"/>
      <c r="F11" s="474"/>
      <c r="G11" s="474"/>
      <c r="H11" s="474"/>
      <c r="I11" s="474"/>
      <c r="J11" s="474"/>
      <c r="K11" s="474"/>
      <c r="L11" s="474"/>
      <c r="M11" s="474"/>
    </row>
    <row r="12" spans="1:14">
      <c r="B12" s="474"/>
      <c r="C12" s="474"/>
      <c r="D12" s="474"/>
      <c r="E12" s="474"/>
      <c r="F12" s="474"/>
      <c r="G12" s="474"/>
      <c r="H12" s="474"/>
      <c r="I12" s="474"/>
      <c r="J12" s="474"/>
      <c r="K12" s="474"/>
      <c r="L12" s="474"/>
      <c r="M12" s="474"/>
    </row>
    <row r="13" spans="1:14">
      <c r="B13" s="474"/>
      <c r="C13" s="474"/>
      <c r="D13" s="474"/>
      <c r="E13" s="474"/>
      <c r="F13" s="474"/>
      <c r="G13" s="474"/>
      <c r="H13" s="474"/>
      <c r="I13" s="474"/>
      <c r="J13" s="474"/>
      <c r="K13" s="474"/>
      <c r="L13" s="474"/>
      <c r="M13" s="474"/>
    </row>
    <row r="14" spans="1:14">
      <c r="B14" s="474"/>
      <c r="C14" s="474"/>
      <c r="D14" s="474"/>
      <c r="E14" s="474"/>
      <c r="F14" s="474"/>
      <c r="G14" s="474"/>
      <c r="H14" s="474"/>
      <c r="I14" s="474"/>
      <c r="J14" s="474"/>
      <c r="K14" s="474"/>
      <c r="L14" s="474"/>
      <c r="M14" s="474"/>
    </row>
    <row r="15" spans="1:14">
      <c r="B15" s="474"/>
      <c r="C15" s="474"/>
      <c r="D15" s="474"/>
      <c r="E15" s="474"/>
      <c r="F15" s="474"/>
      <c r="G15" s="474"/>
      <c r="H15" s="474"/>
      <c r="I15" s="474"/>
      <c r="J15" s="474"/>
      <c r="K15" s="474"/>
      <c r="L15" s="474"/>
      <c r="M15" s="474"/>
    </row>
    <row r="16" spans="1:14">
      <c r="B16" s="474"/>
      <c r="C16" s="474"/>
      <c r="D16" s="474"/>
      <c r="E16" s="474"/>
      <c r="F16" s="474"/>
      <c r="G16" s="474"/>
      <c r="H16" s="474"/>
      <c r="I16" s="474"/>
      <c r="J16" s="474"/>
      <c r="K16" s="474"/>
      <c r="L16" s="474"/>
      <c r="M16" s="474"/>
    </row>
    <row r="17" spans="2:13">
      <c r="B17" s="474"/>
      <c r="C17" s="474"/>
      <c r="D17" s="474"/>
      <c r="E17" s="474"/>
      <c r="F17" s="474"/>
      <c r="G17" s="474"/>
      <c r="H17" s="474"/>
      <c r="I17" s="474"/>
      <c r="J17" s="474"/>
      <c r="K17" s="474"/>
      <c r="L17" s="474"/>
      <c r="M17" s="474"/>
    </row>
    <row r="18" spans="2:13">
      <c r="B18" s="474"/>
      <c r="C18" s="474"/>
      <c r="D18" s="474"/>
      <c r="E18" s="474"/>
      <c r="F18" s="474"/>
      <c r="G18" s="474"/>
      <c r="H18" s="474"/>
      <c r="I18" s="474"/>
      <c r="J18" s="474"/>
      <c r="K18" s="474"/>
      <c r="L18" s="474"/>
      <c r="M18" s="474"/>
    </row>
    <row r="19" spans="2:13">
      <c r="B19" s="474"/>
      <c r="C19" s="474"/>
      <c r="D19" s="474"/>
      <c r="E19" s="474"/>
      <c r="F19" s="474"/>
      <c r="G19" s="474"/>
      <c r="H19" s="474"/>
      <c r="I19" s="474"/>
      <c r="J19" s="474"/>
      <c r="K19" s="474"/>
      <c r="L19" s="474"/>
      <c r="M19" s="474"/>
    </row>
    <row r="20" spans="2:13">
      <c r="B20" s="474"/>
      <c r="C20" s="474"/>
      <c r="D20" s="474"/>
      <c r="E20" s="474"/>
      <c r="F20" s="474"/>
      <c r="G20" s="474"/>
      <c r="H20" s="474"/>
      <c r="I20" s="474"/>
      <c r="J20" s="474"/>
      <c r="K20" s="474"/>
      <c r="L20" s="474"/>
      <c r="M20" s="474"/>
    </row>
    <row r="21" spans="2:13">
      <c r="B21" s="474"/>
      <c r="C21" s="474"/>
      <c r="D21" s="474"/>
      <c r="E21" s="474"/>
      <c r="F21" s="474"/>
      <c r="G21" s="474"/>
      <c r="H21" s="474"/>
      <c r="I21" s="474"/>
      <c r="J21" s="474"/>
      <c r="K21" s="474"/>
      <c r="L21" s="474"/>
      <c r="M21" s="474"/>
    </row>
    <row r="22" spans="2:13">
      <c r="B22" s="474"/>
      <c r="C22" s="474"/>
      <c r="D22" s="474"/>
      <c r="E22" s="474"/>
      <c r="F22" s="474"/>
      <c r="G22" s="474"/>
      <c r="H22" s="474"/>
      <c r="I22" s="474"/>
      <c r="J22" s="474"/>
      <c r="K22" s="474"/>
      <c r="L22" s="474"/>
      <c r="M22" s="474"/>
    </row>
    <row r="23" spans="2:13"/>
    <row r="24" spans="2:13"/>
    <row r="25" spans="2:13"/>
    <row r="26" spans="2:13"/>
    <row r="27" spans="2:13"/>
    <row r="28" spans="2:13"/>
    <row r="29" spans="2:13"/>
    <row r="30" spans="2:13"/>
    <row r="31" spans="2:13"/>
    <row r="32" spans="2:13"/>
    <row r="33" spans="1:14"/>
    <row r="34" spans="1:14"/>
    <row r="35" spans="1:14"/>
    <row r="36" spans="1:14"/>
    <row r="37" spans="1:14"/>
    <row r="38" spans="1:14"/>
    <row r="39" spans="1:14"/>
    <row r="40" spans="1:14"/>
    <row r="41" spans="1:14"/>
    <row r="42" spans="1:14"/>
    <row r="43" spans="1:14"/>
    <row r="44" spans="1:14"/>
    <row r="45" spans="1:14"/>
    <row r="46" spans="1:14"/>
    <row r="47" spans="1:14" ht="80.5" customHeight="1">
      <c r="A47" s="472" t="s">
        <v>0</v>
      </c>
      <c r="B47" s="473"/>
      <c r="C47" s="473"/>
      <c r="D47" s="473"/>
      <c r="E47" s="473"/>
      <c r="F47" s="473"/>
      <c r="G47" s="473"/>
      <c r="H47" s="473"/>
      <c r="I47" s="473"/>
      <c r="J47" s="473"/>
      <c r="K47" s="473"/>
      <c r="L47" s="473"/>
      <c r="M47" s="473"/>
      <c r="N47" s="473"/>
    </row>
    <row r="48" spans="1:14" ht="39.65" customHeight="1"/>
    <row r="49" ht="13" customHeight="1"/>
    <row r="50" ht="13" customHeight="1"/>
    <row r="51" ht="13" customHeight="1"/>
    <row r="52" ht="13" customHeight="1"/>
    <row r="53" ht="13" customHeight="1"/>
    <row r="54" ht="13" customHeight="1"/>
    <row r="55" ht="13" customHeight="1"/>
  </sheetData>
  <sheetProtection selectLockedCells="1" selectUnlockedCells="1"/>
  <mergeCells count="2">
    <mergeCell ref="A47:N47"/>
    <mergeCell ref="B2:M22"/>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A0000"/>
  </sheetPr>
  <dimension ref="A6:P264"/>
  <sheetViews>
    <sheetView showGridLines="0" zoomScale="58" zoomScaleNormal="58" workbookViewId="0">
      <pane ySplit="7" topLeftCell="A8" activePane="bottomLeft" state="frozen"/>
      <selection pane="bottomLeft" activeCell="A7" sqref="A7"/>
    </sheetView>
  </sheetViews>
  <sheetFormatPr defaultColWidth="8" defaultRowHeight="13"/>
  <cols>
    <col min="1" max="1" width="2.69140625" style="14" customWidth="1"/>
    <col min="2" max="2" width="14.3046875" style="16" customWidth="1"/>
    <col min="3" max="3" width="19.3828125" style="16" customWidth="1"/>
    <col min="4" max="4" width="22.3046875" style="16" customWidth="1"/>
    <col min="5" max="5" width="52.3046875" style="234" customWidth="1"/>
    <col min="6" max="6" width="12.53515625" style="5" customWidth="1"/>
    <col min="7" max="9" width="11.69140625" style="5" customWidth="1"/>
    <col min="10" max="13" width="11.69140625" style="14" customWidth="1"/>
    <col min="14" max="14" width="14.53515625" style="14" customWidth="1"/>
    <col min="15" max="15" width="28.84375" style="14" customWidth="1"/>
    <col min="16" max="16" width="2.69140625" style="14" customWidth="1"/>
    <col min="17" max="16384" width="8" style="14"/>
  </cols>
  <sheetData>
    <row r="6" spans="1:16" ht="13.5" thickBot="1">
      <c r="O6" s="15"/>
      <c r="P6" s="15"/>
    </row>
    <row r="7" spans="1:16" s="2" customFormat="1" ht="21.65" customHeight="1" thickBot="1">
      <c r="B7" s="18" t="s">
        <v>1</v>
      </c>
      <c r="C7" s="19" t="s">
        <v>2</v>
      </c>
      <c r="D7" s="500" t="s">
        <v>3</v>
      </c>
      <c r="E7" s="500"/>
      <c r="F7" s="20" t="s">
        <v>4</v>
      </c>
      <c r="G7" s="20">
        <v>2019</v>
      </c>
      <c r="H7" s="20">
        <v>2020</v>
      </c>
      <c r="I7" s="20">
        <v>2021</v>
      </c>
      <c r="J7" s="20">
        <v>2022</v>
      </c>
      <c r="K7" s="21">
        <v>2023</v>
      </c>
      <c r="L7" s="21">
        <v>2024</v>
      </c>
      <c r="M7" s="21">
        <v>2025</v>
      </c>
      <c r="N7" s="22" t="s">
        <v>5</v>
      </c>
      <c r="O7" s="277" t="s">
        <v>6</v>
      </c>
      <c r="P7" s="221"/>
    </row>
    <row r="8" spans="1:16" s="364" customFormat="1" ht="20.149999999999999" customHeight="1">
      <c r="A8" s="169"/>
      <c r="B8" s="486" t="s">
        <v>7</v>
      </c>
      <c r="C8" s="485" t="s">
        <v>8</v>
      </c>
      <c r="D8" s="485" t="s">
        <v>9</v>
      </c>
      <c r="E8" s="235" t="s">
        <v>10</v>
      </c>
      <c r="F8" s="34" t="s">
        <v>11</v>
      </c>
      <c r="G8" s="35">
        <v>765.97</v>
      </c>
      <c r="H8" s="35">
        <v>438.33</v>
      </c>
      <c r="I8" s="35">
        <v>336.45</v>
      </c>
      <c r="J8" s="35">
        <v>546.75</v>
      </c>
      <c r="K8" s="35">
        <v>535.00200000000007</v>
      </c>
      <c r="L8" s="35">
        <v>644</v>
      </c>
      <c r="M8" s="35">
        <v>484.23</v>
      </c>
      <c r="N8" s="493" t="s">
        <v>12</v>
      </c>
      <c r="O8" s="521" t="s">
        <v>13</v>
      </c>
      <c r="P8" s="222"/>
    </row>
    <row r="9" spans="1:16" s="364" customFormat="1" ht="20.149999999999999" customHeight="1">
      <c r="A9" s="169"/>
      <c r="B9" s="486"/>
      <c r="C9" s="485"/>
      <c r="D9" s="479"/>
      <c r="E9" s="236" t="s">
        <v>14</v>
      </c>
      <c r="F9" s="36" t="s">
        <v>11</v>
      </c>
      <c r="G9" s="37">
        <v>973.4</v>
      </c>
      <c r="H9" s="37">
        <v>703.44</v>
      </c>
      <c r="I9" s="37">
        <v>791.17</v>
      </c>
      <c r="J9" s="37">
        <v>1692.73</v>
      </c>
      <c r="K9" s="37">
        <v>1595.1840000000002</v>
      </c>
      <c r="L9" s="37">
        <v>1591</v>
      </c>
      <c r="M9" s="37">
        <v>1617.47</v>
      </c>
      <c r="N9" s="493"/>
      <c r="O9" s="521"/>
      <c r="P9" s="222"/>
    </row>
    <row r="10" spans="1:16" s="364" customFormat="1" ht="20.149999999999999" customHeight="1">
      <c r="A10" s="169"/>
      <c r="B10" s="486"/>
      <c r="C10" s="485"/>
      <c r="D10" s="479"/>
      <c r="E10" s="237" t="s">
        <v>15</v>
      </c>
      <c r="F10" s="38" t="s">
        <v>11</v>
      </c>
      <c r="G10" s="39">
        <v>8594.39</v>
      </c>
      <c r="H10" s="39">
        <v>12493.09</v>
      </c>
      <c r="I10" s="39">
        <v>13069.84</v>
      </c>
      <c r="J10" s="39">
        <v>11986.58</v>
      </c>
      <c r="K10" s="39">
        <v>14409.841646000001</v>
      </c>
      <c r="L10" s="39">
        <v>17396</v>
      </c>
      <c r="M10" s="39">
        <v>14555.42</v>
      </c>
      <c r="N10" s="493"/>
      <c r="O10" s="521"/>
      <c r="P10" s="222"/>
    </row>
    <row r="11" spans="1:16" s="364" customFormat="1" ht="20.149999999999999" customHeight="1">
      <c r="A11" s="169"/>
      <c r="B11" s="486"/>
      <c r="C11" s="485"/>
      <c r="D11" s="479"/>
      <c r="E11" s="107" t="s">
        <v>16</v>
      </c>
      <c r="F11" s="40" t="s">
        <v>11</v>
      </c>
      <c r="G11" s="41">
        <f t="shared" ref="G11:K11" si="0">SUM(G8:G10)</f>
        <v>10333.759999999998</v>
      </c>
      <c r="H11" s="41">
        <f t="shared" si="0"/>
        <v>13634.86</v>
      </c>
      <c r="I11" s="41">
        <f t="shared" si="0"/>
        <v>14197.46</v>
      </c>
      <c r="J11" s="41">
        <f t="shared" si="0"/>
        <v>14226.06</v>
      </c>
      <c r="K11" s="41">
        <f t="shared" si="0"/>
        <v>16540.027646000002</v>
      </c>
      <c r="L11" s="41">
        <f>SUM(L8:L10)</f>
        <v>19631</v>
      </c>
      <c r="M11" s="41">
        <f>SUM(M8:M10)</f>
        <v>16657.12</v>
      </c>
      <c r="N11" s="493"/>
      <c r="O11" s="521"/>
      <c r="P11" s="222"/>
    </row>
    <row r="12" spans="1:16" s="364" customFormat="1" ht="20.149999999999999" customHeight="1">
      <c r="A12" s="169"/>
      <c r="B12" s="486"/>
      <c r="C12" s="485"/>
      <c r="D12" s="479"/>
      <c r="E12" s="245" t="s">
        <v>10</v>
      </c>
      <c r="F12" s="34" t="s">
        <v>11</v>
      </c>
      <c r="G12" s="42">
        <v>79.89</v>
      </c>
      <c r="H12" s="42">
        <v>49.93</v>
      </c>
      <c r="I12" s="42">
        <v>39.22</v>
      </c>
      <c r="J12" s="42">
        <v>56.34</v>
      </c>
      <c r="K12" s="42">
        <v>64.465999999999994</v>
      </c>
      <c r="L12" s="42">
        <v>95</v>
      </c>
      <c r="M12" s="42">
        <v>75.63</v>
      </c>
      <c r="N12" s="493"/>
      <c r="O12" s="521"/>
      <c r="P12" s="222"/>
    </row>
    <row r="13" spans="1:16" s="364" customFormat="1" ht="20.149999999999999" customHeight="1">
      <c r="A13" s="169"/>
      <c r="B13" s="486"/>
      <c r="C13" s="485"/>
      <c r="D13" s="479"/>
      <c r="E13" s="244" t="s">
        <v>14</v>
      </c>
      <c r="F13" s="38" t="s">
        <v>11</v>
      </c>
      <c r="G13" s="43">
        <v>268.32</v>
      </c>
      <c r="H13" s="43">
        <v>146.88999999999999</v>
      </c>
      <c r="I13" s="43">
        <v>143.82</v>
      </c>
      <c r="J13" s="43">
        <v>194.4</v>
      </c>
      <c r="K13" s="43">
        <v>220.99799999999999</v>
      </c>
      <c r="L13" s="43">
        <v>482.13</v>
      </c>
      <c r="M13" s="43">
        <v>628.67999999999995</v>
      </c>
      <c r="N13" s="493"/>
      <c r="O13" s="521"/>
      <c r="P13" s="222"/>
    </row>
    <row r="14" spans="1:16" s="364" customFormat="1" ht="20.149999999999999" customHeight="1" thickBot="1">
      <c r="A14" s="169"/>
      <c r="B14" s="486"/>
      <c r="C14" s="485"/>
      <c r="D14" s="503"/>
      <c r="E14" s="61" t="s">
        <v>17</v>
      </c>
      <c r="F14" s="44" t="s">
        <v>11</v>
      </c>
      <c r="G14" s="45">
        <f t="shared" ref="G14:K14" si="1">SUM(G12:G13)</f>
        <v>348.21</v>
      </c>
      <c r="H14" s="45">
        <f t="shared" si="1"/>
        <v>196.82</v>
      </c>
      <c r="I14" s="45">
        <f t="shared" si="1"/>
        <v>183.04</v>
      </c>
      <c r="J14" s="45">
        <f t="shared" si="1"/>
        <v>250.74</v>
      </c>
      <c r="K14" s="45">
        <f t="shared" si="1"/>
        <v>285.464</v>
      </c>
      <c r="L14" s="45">
        <f t="shared" ref="L14:M14" si="2">SUM(L12:L13)</f>
        <v>577.13</v>
      </c>
      <c r="M14" s="45">
        <f t="shared" si="2"/>
        <v>704.31</v>
      </c>
      <c r="N14" s="494"/>
      <c r="O14" s="522"/>
      <c r="P14" s="222"/>
    </row>
    <row r="15" spans="1:16" s="364" customFormat="1" ht="20.149999999999999" customHeight="1">
      <c r="A15" s="169"/>
      <c r="B15" s="486"/>
      <c r="C15" s="479"/>
      <c r="D15" s="478" t="s">
        <v>18</v>
      </c>
      <c r="E15" s="242" t="s">
        <v>19</v>
      </c>
      <c r="F15" s="47" t="s">
        <v>11</v>
      </c>
      <c r="G15" s="48">
        <v>38641.730000000003</v>
      </c>
      <c r="H15" s="48">
        <v>28031.86</v>
      </c>
      <c r="I15" s="48">
        <v>49637.32</v>
      </c>
      <c r="J15" s="48">
        <v>16222.74</v>
      </c>
      <c r="K15" s="48">
        <v>13932.75</v>
      </c>
      <c r="L15" s="48">
        <v>19354</v>
      </c>
      <c r="M15" s="48">
        <v>14098.89</v>
      </c>
      <c r="N15" s="492" t="s">
        <v>20</v>
      </c>
      <c r="O15" s="526" t="s">
        <v>21</v>
      </c>
      <c r="P15" s="222"/>
    </row>
    <row r="16" spans="1:16" s="364" customFormat="1" ht="20.149999999999999" customHeight="1" thickBot="1">
      <c r="A16" s="169"/>
      <c r="B16" s="486"/>
      <c r="C16" s="479"/>
      <c r="D16" s="503"/>
      <c r="E16" s="246" t="s">
        <v>22</v>
      </c>
      <c r="F16" s="50" t="s">
        <v>11</v>
      </c>
      <c r="G16" s="51">
        <v>38346.97</v>
      </c>
      <c r="H16" s="51">
        <v>141.80000000000001</v>
      </c>
      <c r="I16" s="51">
        <v>23.3</v>
      </c>
      <c r="J16" s="51">
        <v>0</v>
      </c>
      <c r="K16" s="51">
        <v>0</v>
      </c>
      <c r="L16" s="51">
        <v>0</v>
      </c>
      <c r="M16" s="51">
        <v>0</v>
      </c>
      <c r="N16" s="494"/>
      <c r="O16" s="522"/>
      <c r="P16" s="222"/>
    </row>
    <row r="17" spans="1:16" s="364" customFormat="1" ht="20.149999999999999" customHeight="1">
      <c r="A17" s="169"/>
      <c r="B17" s="486"/>
      <c r="C17" s="479"/>
      <c r="D17" s="498" t="s">
        <v>23</v>
      </c>
      <c r="E17" s="242" t="s">
        <v>24</v>
      </c>
      <c r="F17" s="47" t="s">
        <v>11</v>
      </c>
      <c r="G17" s="404" t="s">
        <v>25</v>
      </c>
      <c r="H17" s="404" t="s">
        <v>25</v>
      </c>
      <c r="I17" s="404" t="s">
        <v>25</v>
      </c>
      <c r="J17" s="404" t="s">
        <v>25</v>
      </c>
      <c r="K17" s="404" t="s">
        <v>25</v>
      </c>
      <c r="L17" s="404" t="s">
        <v>25</v>
      </c>
      <c r="M17" s="405">
        <v>4689.59</v>
      </c>
      <c r="N17" s="495" t="s">
        <v>26</v>
      </c>
      <c r="O17" s="526" t="s">
        <v>13</v>
      </c>
      <c r="P17" s="222"/>
    </row>
    <row r="18" spans="1:16" s="364" customFormat="1" ht="20.149999999999999" customHeight="1">
      <c r="A18" s="169"/>
      <c r="B18" s="486"/>
      <c r="C18" s="479"/>
      <c r="D18" s="484"/>
      <c r="E18" s="243" t="s">
        <v>27</v>
      </c>
      <c r="F18" s="36" t="s">
        <v>11</v>
      </c>
      <c r="G18" s="406" t="s">
        <v>25</v>
      </c>
      <c r="H18" s="406" t="s">
        <v>25</v>
      </c>
      <c r="I18" s="406" t="s">
        <v>25</v>
      </c>
      <c r="J18" s="406" t="s">
        <v>25</v>
      </c>
      <c r="K18" s="406" t="s">
        <v>25</v>
      </c>
      <c r="L18" s="406" t="s">
        <v>25</v>
      </c>
      <c r="M18" s="37">
        <v>551.62</v>
      </c>
      <c r="N18" s="496"/>
      <c r="O18" s="521"/>
      <c r="P18" s="222"/>
    </row>
    <row r="19" spans="1:16" s="364" customFormat="1" ht="20.149999999999999" customHeight="1">
      <c r="A19" s="169"/>
      <c r="B19" s="486"/>
      <c r="C19" s="479"/>
      <c r="D19" s="484"/>
      <c r="E19" s="243" t="s">
        <v>28</v>
      </c>
      <c r="F19" s="36" t="s">
        <v>11</v>
      </c>
      <c r="G19" s="53">
        <v>63088.79</v>
      </c>
      <c r="H19" s="53">
        <v>60385.24</v>
      </c>
      <c r="I19" s="53">
        <v>53410.2</v>
      </c>
      <c r="J19" s="53">
        <v>86119.26</v>
      </c>
      <c r="K19" s="53">
        <v>48022.07</v>
      </c>
      <c r="L19" s="53">
        <v>45873</v>
      </c>
      <c r="M19" s="53">
        <v>45631.12</v>
      </c>
      <c r="N19" s="496"/>
      <c r="O19" s="521"/>
      <c r="P19" s="222"/>
    </row>
    <row r="20" spans="1:16" s="364" customFormat="1" ht="20.149999999999999" customHeight="1">
      <c r="A20" s="169"/>
      <c r="B20" s="486"/>
      <c r="C20" s="479"/>
      <c r="D20" s="484"/>
      <c r="E20" s="243" t="s">
        <v>29</v>
      </c>
      <c r="F20" s="36" t="s">
        <v>11</v>
      </c>
      <c r="G20" s="53">
        <v>5234.0200000000004</v>
      </c>
      <c r="H20" s="53">
        <v>4126.51</v>
      </c>
      <c r="I20" s="53">
        <v>3721.83</v>
      </c>
      <c r="J20" s="53">
        <v>4923.38</v>
      </c>
      <c r="K20" s="53">
        <v>4532.26</v>
      </c>
      <c r="L20" s="53">
        <v>4279</v>
      </c>
      <c r="M20" s="53">
        <v>3312.36</v>
      </c>
      <c r="N20" s="496"/>
      <c r="O20" s="521"/>
      <c r="P20" s="222"/>
    </row>
    <row r="21" spans="1:16" s="364" customFormat="1" ht="20.149999999999999" customHeight="1">
      <c r="A21" s="169"/>
      <c r="B21" s="486"/>
      <c r="C21" s="479"/>
      <c r="D21" s="484"/>
      <c r="E21" s="243" t="s">
        <v>30</v>
      </c>
      <c r="F21" s="36" t="s">
        <v>11</v>
      </c>
      <c r="G21" s="53">
        <v>21330.55</v>
      </c>
      <c r="H21" s="53">
        <v>5218.79</v>
      </c>
      <c r="I21" s="53">
        <v>2620.0300000000002</v>
      </c>
      <c r="J21" s="53">
        <v>6097.5</v>
      </c>
      <c r="K21" s="53">
        <v>11953.01</v>
      </c>
      <c r="L21" s="53">
        <v>14115</v>
      </c>
      <c r="M21" s="53">
        <v>12262.34</v>
      </c>
      <c r="N21" s="496"/>
      <c r="O21" s="521"/>
      <c r="P21" s="222"/>
    </row>
    <row r="22" spans="1:16" s="364" customFormat="1" ht="20.149999999999999" customHeight="1">
      <c r="A22" s="169"/>
      <c r="B22" s="486"/>
      <c r="C22" s="479"/>
      <c r="D22" s="484"/>
      <c r="E22" s="244" t="s">
        <v>31</v>
      </c>
      <c r="F22" s="38" t="s">
        <v>11</v>
      </c>
      <c r="G22" s="43">
        <v>99504.6</v>
      </c>
      <c r="H22" s="43">
        <v>59412.19</v>
      </c>
      <c r="I22" s="43">
        <v>42515</v>
      </c>
      <c r="J22" s="43">
        <v>53918</v>
      </c>
      <c r="K22" s="43">
        <f>[1]GEE_DADOS!$M$29+[1]GEE_DADOS!$M$32</f>
        <v>58277.77</v>
      </c>
      <c r="L22" s="43">
        <v>55110</v>
      </c>
      <c r="M22" s="43">
        <v>44543.369999999995</v>
      </c>
      <c r="N22" s="496"/>
      <c r="O22" s="521"/>
      <c r="P22" s="222"/>
    </row>
    <row r="23" spans="1:16" s="364" customFormat="1" ht="20.149999999999999" customHeight="1">
      <c r="A23" s="169"/>
      <c r="B23" s="486"/>
      <c r="C23" s="479"/>
      <c r="D23" s="484"/>
      <c r="E23" s="107" t="s">
        <v>16</v>
      </c>
      <c r="F23" s="40" t="s">
        <v>11</v>
      </c>
      <c r="G23" s="41">
        <f t="shared" ref="G23:L23" si="3">SUM(G19:G22)</f>
        <v>189157.96000000002</v>
      </c>
      <c r="H23" s="41">
        <f t="shared" si="3"/>
        <v>129142.73</v>
      </c>
      <c r="I23" s="41">
        <f t="shared" si="3"/>
        <v>102267.06</v>
      </c>
      <c r="J23" s="41">
        <f t="shared" si="3"/>
        <v>151058.14000000001</v>
      </c>
      <c r="K23" s="41">
        <f t="shared" si="3"/>
        <v>122785.11</v>
      </c>
      <c r="L23" s="41">
        <f t="shared" si="3"/>
        <v>119377</v>
      </c>
      <c r="M23" s="41">
        <f>SUM(M17:M22)</f>
        <v>110990.39999999999</v>
      </c>
      <c r="N23" s="496"/>
      <c r="O23" s="521"/>
      <c r="P23" s="222"/>
    </row>
    <row r="24" spans="1:16" s="364" customFormat="1" ht="20.149999999999999" customHeight="1">
      <c r="A24" s="169"/>
      <c r="B24" s="486"/>
      <c r="C24" s="479"/>
      <c r="D24" s="484"/>
      <c r="E24" s="245" t="s">
        <v>28</v>
      </c>
      <c r="F24" s="34" t="s">
        <v>11</v>
      </c>
      <c r="G24" s="42">
        <v>7988.93</v>
      </c>
      <c r="H24" s="42">
        <v>8672.4599999999991</v>
      </c>
      <c r="I24" s="42">
        <v>8163.97</v>
      </c>
      <c r="J24" s="42">
        <v>10410.08</v>
      </c>
      <c r="K24" s="42">
        <v>8561.3574767955924</v>
      </c>
      <c r="L24" s="42">
        <v>8360.42</v>
      </c>
      <c r="M24" s="42">
        <v>7259.14</v>
      </c>
      <c r="N24" s="496"/>
      <c r="O24" s="521"/>
      <c r="P24" s="222"/>
    </row>
    <row r="25" spans="1:16" s="364" customFormat="1" ht="20.149999999999999" customHeight="1">
      <c r="A25" s="169"/>
      <c r="B25" s="486"/>
      <c r="C25" s="479"/>
      <c r="D25" s="484"/>
      <c r="E25" s="243" t="s">
        <v>29</v>
      </c>
      <c r="F25" s="36" t="s">
        <v>11</v>
      </c>
      <c r="G25" s="53" t="s">
        <v>32</v>
      </c>
      <c r="H25" s="53" t="s">
        <v>32</v>
      </c>
      <c r="I25" s="53" t="s">
        <v>32</v>
      </c>
      <c r="J25" s="53">
        <v>579.58000000000004</v>
      </c>
      <c r="K25" s="53">
        <v>45.641985274827917</v>
      </c>
      <c r="L25" s="53">
        <v>43.09</v>
      </c>
      <c r="M25" s="53">
        <v>33.36</v>
      </c>
      <c r="N25" s="496"/>
      <c r="O25" s="521"/>
      <c r="P25" s="222"/>
    </row>
    <row r="26" spans="1:16" s="364" customFormat="1" ht="20.149999999999999" customHeight="1">
      <c r="A26" s="169"/>
      <c r="B26" s="486"/>
      <c r="C26" s="479"/>
      <c r="D26" s="484"/>
      <c r="E26" s="243" t="s">
        <v>30</v>
      </c>
      <c r="F26" s="36" t="s">
        <v>11</v>
      </c>
      <c r="G26" s="53">
        <v>3065.69</v>
      </c>
      <c r="H26" s="53">
        <v>1132.22</v>
      </c>
      <c r="I26" s="53">
        <v>1424.27</v>
      </c>
      <c r="J26" s="53">
        <v>1883.75</v>
      </c>
      <c r="K26" s="53">
        <v>2693.3240000000001</v>
      </c>
      <c r="L26" s="53">
        <v>3676.81</v>
      </c>
      <c r="M26" s="53">
        <v>4093.82</v>
      </c>
      <c r="N26" s="496"/>
      <c r="O26" s="521"/>
      <c r="P26" s="222"/>
    </row>
    <row r="27" spans="1:16" s="364" customFormat="1" ht="20.149999999999999" customHeight="1">
      <c r="A27" s="169"/>
      <c r="B27" s="486"/>
      <c r="C27" s="479"/>
      <c r="D27" s="484"/>
      <c r="E27" s="244" t="s">
        <v>31</v>
      </c>
      <c r="F27" s="38" t="s">
        <v>11</v>
      </c>
      <c r="G27" s="43">
        <v>22623.14</v>
      </c>
      <c r="H27" s="43">
        <v>13692.12</v>
      </c>
      <c r="I27" s="43">
        <v>6751.38</v>
      </c>
      <c r="J27" s="43">
        <v>11106.05</v>
      </c>
      <c r="K27" s="43">
        <v>12525.625177530454</v>
      </c>
      <c r="L27" s="43">
        <v>12299.33</v>
      </c>
      <c r="M27" s="43">
        <v>10574.17</v>
      </c>
      <c r="N27" s="496"/>
      <c r="O27" s="521"/>
      <c r="P27" s="222"/>
    </row>
    <row r="28" spans="1:16" s="364" customFormat="1" ht="20.149999999999999" customHeight="1">
      <c r="A28" s="169"/>
      <c r="B28" s="486"/>
      <c r="C28" s="479"/>
      <c r="D28" s="484"/>
      <c r="E28" s="107" t="s">
        <v>17</v>
      </c>
      <c r="F28" s="40" t="s">
        <v>11</v>
      </c>
      <c r="G28" s="41">
        <f t="shared" ref="G28:M28" si="4">SUM(G23:G26)</f>
        <v>200212.58000000002</v>
      </c>
      <c r="H28" s="41">
        <f t="shared" si="4"/>
        <v>138947.41</v>
      </c>
      <c r="I28" s="41">
        <f t="shared" si="4"/>
        <v>111855.3</v>
      </c>
      <c r="J28" s="41">
        <f t="shared" si="4"/>
        <v>163931.54999999999</v>
      </c>
      <c r="K28" s="41">
        <f t="shared" si="4"/>
        <v>134085.43346207042</v>
      </c>
      <c r="L28" s="41">
        <f t="shared" ref="L28" si="5">SUM(L23:L26)</f>
        <v>131457.32</v>
      </c>
      <c r="M28" s="41">
        <f t="shared" si="4"/>
        <v>122376.72</v>
      </c>
      <c r="N28" s="501"/>
      <c r="O28" s="528"/>
      <c r="P28" s="222"/>
    </row>
    <row r="29" spans="1:16" s="364" customFormat="1" ht="20.149999999999999" customHeight="1" thickBot="1">
      <c r="A29" s="169"/>
      <c r="B29" s="486"/>
      <c r="C29" s="479"/>
      <c r="D29" s="499"/>
      <c r="E29" s="241" t="s">
        <v>33</v>
      </c>
      <c r="F29" s="101" t="s">
        <v>34</v>
      </c>
      <c r="G29" s="42" t="s">
        <v>32</v>
      </c>
      <c r="H29" s="42" t="s">
        <v>32</v>
      </c>
      <c r="I29" s="42" t="s">
        <v>32</v>
      </c>
      <c r="J29" s="42">
        <v>10644.24</v>
      </c>
      <c r="K29" s="42">
        <v>9973.11</v>
      </c>
      <c r="L29" s="42">
        <v>13820.683000000001</v>
      </c>
      <c r="M29" s="42">
        <v>12578.1</v>
      </c>
      <c r="N29" s="240" t="s">
        <v>35</v>
      </c>
      <c r="O29" s="386" t="s">
        <v>36</v>
      </c>
      <c r="P29" s="222"/>
    </row>
    <row r="30" spans="1:16" s="364" customFormat="1" ht="20.149999999999999" customHeight="1">
      <c r="A30" s="169"/>
      <c r="B30" s="486"/>
      <c r="C30" s="479"/>
      <c r="D30" s="478" t="s">
        <v>37</v>
      </c>
      <c r="E30" s="242" t="s">
        <v>38</v>
      </c>
      <c r="F30" s="55" t="s">
        <v>39</v>
      </c>
      <c r="G30" s="81">
        <v>0.97</v>
      </c>
      <c r="H30" s="81">
        <v>0.69</v>
      </c>
      <c r="I30" s="81">
        <v>0.49</v>
      </c>
      <c r="J30" s="198">
        <v>0.51</v>
      </c>
      <c r="K30" s="198">
        <v>0.4</v>
      </c>
      <c r="L30" s="198">
        <v>0.38386146274604088</v>
      </c>
      <c r="M30" s="198">
        <v>0.32</v>
      </c>
      <c r="N30" s="492" t="s">
        <v>40</v>
      </c>
      <c r="O30" s="526" t="s">
        <v>41</v>
      </c>
      <c r="P30" s="222"/>
    </row>
    <row r="31" spans="1:16" s="364" customFormat="1" ht="20.149999999999999" customHeight="1">
      <c r="A31" s="169"/>
      <c r="B31" s="486"/>
      <c r="C31" s="479"/>
      <c r="D31" s="479"/>
      <c r="E31" s="243" t="s">
        <v>42</v>
      </c>
      <c r="F31" s="36" t="s">
        <v>39</v>
      </c>
      <c r="G31" s="82">
        <v>10.55</v>
      </c>
      <c r="H31" s="82">
        <v>8.64</v>
      </c>
      <c r="I31" s="82">
        <v>5.31</v>
      </c>
      <c r="J31" s="196">
        <v>7.97</v>
      </c>
      <c r="K31" s="196">
        <v>9.2100000000000009</v>
      </c>
      <c r="L31" s="196">
        <v>7.2782233050403446</v>
      </c>
      <c r="M31" s="196">
        <v>5.2</v>
      </c>
      <c r="N31" s="493"/>
      <c r="O31" s="521"/>
      <c r="P31" s="222"/>
    </row>
    <row r="32" spans="1:16" s="364" customFormat="1" ht="20.149999999999999" customHeight="1">
      <c r="A32" s="169"/>
      <c r="B32" s="486"/>
      <c r="C32" s="479"/>
      <c r="D32" s="479"/>
      <c r="E32" s="243" t="s">
        <v>43</v>
      </c>
      <c r="F32" s="36" t="s">
        <v>44</v>
      </c>
      <c r="G32" s="82">
        <v>2.4500000000000002</v>
      </c>
      <c r="H32" s="82">
        <v>1.6</v>
      </c>
      <c r="I32" s="82">
        <v>1.33</v>
      </c>
      <c r="J32" s="82">
        <v>1.87</v>
      </c>
      <c r="K32" s="82">
        <v>1.62</v>
      </c>
      <c r="L32" s="82">
        <v>1.6532833067529935</v>
      </c>
      <c r="M32" s="82">
        <v>1.55</v>
      </c>
      <c r="N32" s="493"/>
      <c r="O32" s="521"/>
      <c r="P32" s="222"/>
    </row>
    <row r="33" spans="1:16" s="364" customFormat="1" ht="20.149999999999999" customHeight="1" thickBot="1">
      <c r="A33" s="169"/>
      <c r="B33" s="486"/>
      <c r="C33" s="479"/>
      <c r="D33" s="503"/>
      <c r="E33" s="246" t="s">
        <v>45</v>
      </c>
      <c r="F33" s="50" t="s">
        <v>46</v>
      </c>
      <c r="G33" s="83">
        <v>2.6</v>
      </c>
      <c r="H33" s="83">
        <v>1.69</v>
      </c>
      <c r="I33" s="83">
        <v>1.4</v>
      </c>
      <c r="J33" s="83">
        <v>1.94</v>
      </c>
      <c r="K33" s="83">
        <v>1.68</v>
      </c>
      <c r="L33" s="83">
        <v>1.7087628853297907</v>
      </c>
      <c r="M33" s="83">
        <v>1.56</v>
      </c>
      <c r="N33" s="494"/>
      <c r="O33" s="522"/>
      <c r="P33" s="222"/>
    </row>
    <row r="34" spans="1:16" s="364" customFormat="1" ht="30" customHeight="1">
      <c r="A34" s="169"/>
      <c r="B34" s="486"/>
      <c r="C34" s="483"/>
      <c r="D34" s="507" t="s">
        <v>47</v>
      </c>
      <c r="E34" s="242" t="s">
        <v>48</v>
      </c>
      <c r="F34" s="47" t="s">
        <v>11</v>
      </c>
      <c r="G34" s="58">
        <v>3106.13</v>
      </c>
      <c r="H34" s="58">
        <v>597.6</v>
      </c>
      <c r="I34" s="58">
        <v>101.88</v>
      </c>
      <c r="J34" s="58">
        <v>1083.26</v>
      </c>
      <c r="K34" s="58">
        <v>98</v>
      </c>
      <c r="L34" s="58">
        <v>122</v>
      </c>
      <c r="M34" s="58">
        <v>2840.27</v>
      </c>
      <c r="N34" s="492" t="s">
        <v>49</v>
      </c>
      <c r="O34" s="527" t="s">
        <v>50</v>
      </c>
      <c r="P34" s="223"/>
    </row>
    <row r="35" spans="1:16" s="364" customFormat="1" ht="30" customHeight="1">
      <c r="A35" s="169"/>
      <c r="B35" s="486"/>
      <c r="C35" s="483"/>
      <c r="D35" s="505"/>
      <c r="E35" s="243" t="s">
        <v>18</v>
      </c>
      <c r="F35" s="36" t="s">
        <v>11</v>
      </c>
      <c r="G35" s="59">
        <v>294.76</v>
      </c>
      <c r="H35" s="59">
        <v>38205</v>
      </c>
      <c r="I35" s="59">
        <v>119</v>
      </c>
      <c r="J35" s="59">
        <v>16222.74</v>
      </c>
      <c r="K35" s="59">
        <v>0</v>
      </c>
      <c r="L35" s="59">
        <v>0</v>
      </c>
      <c r="M35" s="59">
        <v>0</v>
      </c>
      <c r="N35" s="493"/>
      <c r="O35" s="521"/>
      <c r="P35" s="222"/>
    </row>
    <row r="36" spans="1:16" s="364" customFormat="1" ht="30" customHeight="1">
      <c r="A36" s="169"/>
      <c r="B36" s="486"/>
      <c r="C36" s="483"/>
      <c r="D36" s="505"/>
      <c r="E36" s="244" t="s">
        <v>23</v>
      </c>
      <c r="F36" s="38" t="s">
        <v>11</v>
      </c>
      <c r="G36" s="60">
        <v>1577.07</v>
      </c>
      <c r="H36" s="60">
        <v>60015</v>
      </c>
      <c r="I36" s="60">
        <v>26876</v>
      </c>
      <c r="J36" s="60">
        <v>6012.7</v>
      </c>
      <c r="K36" s="60">
        <v>39205</v>
      </c>
      <c r="L36" s="60">
        <v>71227</v>
      </c>
      <c r="M36" s="60">
        <v>10488.3</v>
      </c>
      <c r="N36" s="493"/>
      <c r="O36" s="521"/>
      <c r="P36" s="222"/>
    </row>
    <row r="37" spans="1:16" s="364" customFormat="1" ht="30" customHeight="1" thickBot="1">
      <c r="A37" s="169"/>
      <c r="B37" s="486"/>
      <c r="C37" s="503"/>
      <c r="D37" s="508"/>
      <c r="E37" s="61" t="s">
        <v>51</v>
      </c>
      <c r="F37" s="44" t="s">
        <v>11</v>
      </c>
      <c r="G37" s="62">
        <f t="shared" ref="G37:K37" si="6">SUM(G34:G36)</f>
        <v>4977.96</v>
      </c>
      <c r="H37" s="62">
        <f t="shared" si="6"/>
        <v>98817.600000000006</v>
      </c>
      <c r="I37" s="62">
        <f t="shared" si="6"/>
        <v>27096.880000000001</v>
      </c>
      <c r="J37" s="62">
        <f t="shared" si="6"/>
        <v>23318.7</v>
      </c>
      <c r="K37" s="62">
        <f t="shared" si="6"/>
        <v>39303</v>
      </c>
      <c r="L37" s="62">
        <f t="shared" ref="L37" si="7">SUM(L34:L36)</f>
        <v>71349</v>
      </c>
      <c r="M37" s="62">
        <f t="shared" ref="M37" si="8">SUM(M34:M36)</f>
        <v>13328.57</v>
      </c>
      <c r="N37" s="494"/>
      <c r="O37" s="522"/>
      <c r="P37" s="222"/>
    </row>
    <row r="38" spans="1:16" s="364" customFormat="1" ht="25" customHeight="1">
      <c r="A38" s="169"/>
      <c r="B38" s="486"/>
      <c r="C38" s="498" t="s">
        <v>52</v>
      </c>
      <c r="D38" s="513" t="s">
        <v>53</v>
      </c>
      <c r="E38" s="242" t="s">
        <v>54</v>
      </c>
      <c r="F38" s="47" t="s">
        <v>55</v>
      </c>
      <c r="G38" s="58">
        <v>181000</v>
      </c>
      <c r="H38" s="58">
        <v>176382</v>
      </c>
      <c r="I38" s="58">
        <v>166632</v>
      </c>
      <c r="J38" s="63">
        <v>156073</v>
      </c>
      <c r="K38" s="63">
        <v>133266</v>
      </c>
      <c r="L38" s="63">
        <v>142703</v>
      </c>
      <c r="M38" s="63">
        <v>130926</v>
      </c>
      <c r="N38" s="492" t="s">
        <v>56</v>
      </c>
      <c r="O38" s="526" t="s">
        <v>57</v>
      </c>
      <c r="P38" s="222"/>
    </row>
    <row r="39" spans="1:16" s="364" customFormat="1" ht="25" customHeight="1">
      <c r="A39" s="169"/>
      <c r="B39" s="486"/>
      <c r="C39" s="484"/>
      <c r="D39" s="514"/>
      <c r="E39" s="243" t="s">
        <v>58</v>
      </c>
      <c r="F39" s="36" t="s">
        <v>55</v>
      </c>
      <c r="G39" s="59">
        <v>1052</v>
      </c>
      <c r="H39" s="59">
        <v>599</v>
      </c>
      <c r="I39" s="53">
        <v>0</v>
      </c>
      <c r="J39" s="64">
        <v>6300</v>
      </c>
      <c r="K39" s="64">
        <v>0</v>
      </c>
      <c r="L39" s="64">
        <v>0</v>
      </c>
      <c r="M39" s="64" t="s">
        <v>59</v>
      </c>
      <c r="N39" s="493"/>
      <c r="O39" s="521"/>
      <c r="P39" s="222"/>
    </row>
    <row r="40" spans="1:16" s="364" customFormat="1" ht="25" customHeight="1">
      <c r="A40" s="169"/>
      <c r="B40" s="486"/>
      <c r="C40" s="484"/>
      <c r="D40" s="514"/>
      <c r="E40" s="252" t="s">
        <v>60</v>
      </c>
      <c r="F40" s="65" t="s">
        <v>55</v>
      </c>
      <c r="G40" s="66">
        <v>1303782</v>
      </c>
      <c r="H40" s="66">
        <v>1054566</v>
      </c>
      <c r="I40" s="66">
        <v>933409</v>
      </c>
      <c r="J40" s="214">
        <v>907516</v>
      </c>
      <c r="K40" s="214">
        <v>957399</v>
      </c>
      <c r="L40" s="214">
        <v>873157</v>
      </c>
      <c r="M40" s="214">
        <v>806263</v>
      </c>
      <c r="N40" s="493"/>
      <c r="O40" s="521"/>
      <c r="P40" s="222"/>
    </row>
    <row r="41" spans="1:16" s="364" customFormat="1" ht="25" customHeight="1">
      <c r="A41" s="169"/>
      <c r="B41" s="486"/>
      <c r="C41" s="484"/>
      <c r="D41" s="514"/>
      <c r="E41" s="107" t="s">
        <v>61</v>
      </c>
      <c r="F41" s="40" t="s">
        <v>55</v>
      </c>
      <c r="G41" s="67">
        <f t="shared" ref="G41:M41" si="9">SUM(G38:G40)</f>
        <v>1485834</v>
      </c>
      <c r="H41" s="67">
        <f t="shared" si="9"/>
        <v>1231547</v>
      </c>
      <c r="I41" s="67">
        <f t="shared" si="9"/>
        <v>1100041</v>
      </c>
      <c r="J41" s="67">
        <f t="shared" si="9"/>
        <v>1069889</v>
      </c>
      <c r="K41" s="67">
        <f t="shared" si="9"/>
        <v>1090665</v>
      </c>
      <c r="L41" s="67">
        <f t="shared" ref="L41" si="10">SUM(L38:L40)</f>
        <v>1015860</v>
      </c>
      <c r="M41" s="67">
        <f t="shared" si="9"/>
        <v>937189</v>
      </c>
      <c r="N41" s="493"/>
      <c r="O41" s="521"/>
      <c r="P41" s="222"/>
    </row>
    <row r="42" spans="1:16" s="364" customFormat="1" ht="25" customHeight="1">
      <c r="A42" s="169"/>
      <c r="B42" s="486"/>
      <c r="C42" s="484"/>
      <c r="D42" s="514"/>
      <c r="E42" s="110" t="s">
        <v>62</v>
      </c>
      <c r="F42" s="68" t="s">
        <v>55</v>
      </c>
      <c r="G42" s="69">
        <v>72166</v>
      </c>
      <c r="H42" s="69">
        <v>69804</v>
      </c>
      <c r="I42" s="69">
        <v>66000</v>
      </c>
      <c r="J42" s="69">
        <v>62685</v>
      </c>
      <c r="K42" s="69">
        <v>66000</v>
      </c>
      <c r="L42" s="69">
        <v>36911</v>
      </c>
      <c r="M42" s="69">
        <v>37084</v>
      </c>
      <c r="N42" s="493"/>
      <c r="O42" s="521"/>
      <c r="P42" s="222"/>
    </row>
    <row r="43" spans="1:16" s="364" customFormat="1" ht="25" customHeight="1" thickBot="1">
      <c r="A43" s="169"/>
      <c r="B43" s="486"/>
      <c r="C43" s="484"/>
      <c r="D43" s="514"/>
      <c r="E43" s="238" t="s">
        <v>63</v>
      </c>
      <c r="F43" s="88" t="s">
        <v>55</v>
      </c>
      <c r="G43" s="89">
        <f t="shared" ref="G43:M43" si="11">G41+G42</f>
        <v>1558000</v>
      </c>
      <c r="H43" s="89">
        <f t="shared" si="11"/>
        <v>1301351</v>
      </c>
      <c r="I43" s="89">
        <f t="shared" si="11"/>
        <v>1166041</v>
      </c>
      <c r="J43" s="89">
        <f t="shared" si="11"/>
        <v>1132574</v>
      </c>
      <c r="K43" s="89">
        <f t="shared" si="11"/>
        <v>1156665</v>
      </c>
      <c r="L43" s="89">
        <f t="shared" ref="L43" si="12">L41+L42</f>
        <v>1052771</v>
      </c>
      <c r="M43" s="89">
        <f t="shared" si="11"/>
        <v>974273</v>
      </c>
      <c r="N43" s="493"/>
      <c r="O43" s="521"/>
      <c r="P43" s="222"/>
    </row>
    <row r="44" spans="1:16" s="364" customFormat="1" ht="30" customHeight="1" thickBot="1">
      <c r="A44" s="169"/>
      <c r="B44" s="486"/>
      <c r="C44" s="484"/>
      <c r="D44" s="145" t="s">
        <v>64</v>
      </c>
      <c r="E44" s="104" t="s">
        <v>64</v>
      </c>
      <c r="F44" s="71" t="s">
        <v>65</v>
      </c>
      <c r="G44" s="72"/>
      <c r="H44" s="73">
        <f>(H41-$G$41)/$G$41*100</f>
        <v>-17.114092152959213</v>
      </c>
      <c r="I44" s="73">
        <f>(I41-$G$41)/$G$41*100</f>
        <v>-25.96474437925098</v>
      </c>
      <c r="J44" s="73">
        <v>-27.99404240312175</v>
      </c>
      <c r="K44" s="73">
        <f>(K41-$G$41)/$G$41*100</f>
        <v>-26.595770456188241</v>
      </c>
      <c r="L44" s="73">
        <f>(L41-$G$41)/$G$41*100</f>
        <v>-31.630316711018864</v>
      </c>
      <c r="M44" s="73">
        <f>(M41-$G$41)/$G$41*100</f>
        <v>-36.925053538955225</v>
      </c>
      <c r="N44" s="74" t="s">
        <v>66</v>
      </c>
      <c r="O44" s="275" t="s">
        <v>67</v>
      </c>
      <c r="P44" s="222"/>
    </row>
    <row r="45" spans="1:16" s="364" customFormat="1" ht="30" customHeight="1" thickBot="1">
      <c r="A45" s="169"/>
      <c r="B45" s="486"/>
      <c r="C45" s="499"/>
      <c r="D45" s="256" t="s">
        <v>68</v>
      </c>
      <c r="E45" s="272" t="s">
        <v>69</v>
      </c>
      <c r="F45" s="44" t="s">
        <v>55</v>
      </c>
      <c r="G45" s="62">
        <f t="shared" ref="G45:K45" si="13">G41-G42</f>
        <v>1413668</v>
      </c>
      <c r="H45" s="62">
        <f t="shared" si="13"/>
        <v>1161743</v>
      </c>
      <c r="I45" s="62">
        <f t="shared" si="13"/>
        <v>1034041</v>
      </c>
      <c r="J45" s="62">
        <f t="shared" si="13"/>
        <v>1007204</v>
      </c>
      <c r="K45" s="62">
        <f t="shared" si="13"/>
        <v>1024665</v>
      </c>
      <c r="L45" s="62">
        <f>L41-L42</f>
        <v>978949</v>
      </c>
      <c r="M45" s="62">
        <f>M41-M42</f>
        <v>900105</v>
      </c>
      <c r="N45" s="240"/>
      <c r="O45" s="276" t="s">
        <v>70</v>
      </c>
      <c r="P45" s="222"/>
    </row>
    <row r="46" spans="1:16" s="364" customFormat="1" ht="20.149999999999999" customHeight="1">
      <c r="A46" s="169"/>
      <c r="B46" s="486"/>
      <c r="C46" s="511" t="s">
        <v>71</v>
      </c>
      <c r="D46" s="510" t="s">
        <v>72</v>
      </c>
      <c r="E46" s="245" t="s">
        <v>73</v>
      </c>
      <c r="F46" s="34" t="s">
        <v>74</v>
      </c>
      <c r="G46" s="262">
        <v>423210</v>
      </c>
      <c r="H46" s="77" t="s">
        <v>59</v>
      </c>
      <c r="I46" s="77" t="s">
        <v>59</v>
      </c>
      <c r="J46" s="77" t="s">
        <v>59</v>
      </c>
      <c r="K46" s="77" t="s">
        <v>59</v>
      </c>
      <c r="L46" s="77" t="s">
        <v>59</v>
      </c>
      <c r="M46" s="77">
        <v>0</v>
      </c>
      <c r="N46" s="502" t="s">
        <v>75</v>
      </c>
      <c r="O46" s="520" t="s">
        <v>76</v>
      </c>
      <c r="P46" s="222"/>
    </row>
    <row r="47" spans="1:16" s="364" customFormat="1" ht="20.149999999999999" customHeight="1">
      <c r="A47" s="169"/>
      <c r="B47" s="486"/>
      <c r="C47" s="484"/>
      <c r="D47" s="479"/>
      <c r="E47" s="273" t="s">
        <v>77</v>
      </c>
      <c r="F47" s="78" t="s">
        <v>74</v>
      </c>
      <c r="G47" s="79">
        <v>48692</v>
      </c>
      <c r="H47" s="77" t="s">
        <v>59</v>
      </c>
      <c r="I47" s="77" t="s">
        <v>59</v>
      </c>
      <c r="J47" s="77" t="s">
        <v>59</v>
      </c>
      <c r="K47" s="77" t="s">
        <v>59</v>
      </c>
      <c r="L47" s="77" t="s">
        <v>59</v>
      </c>
      <c r="M47" s="77">
        <v>0</v>
      </c>
      <c r="N47" s="493"/>
      <c r="O47" s="521"/>
      <c r="P47" s="222"/>
    </row>
    <row r="48" spans="1:16" s="364" customFormat="1" ht="20.149999999999999" customHeight="1">
      <c r="A48" s="169"/>
      <c r="B48" s="486"/>
      <c r="C48" s="484"/>
      <c r="D48" s="479"/>
      <c r="E48" s="273" t="s">
        <v>78</v>
      </c>
      <c r="F48" s="78" t="s">
        <v>74</v>
      </c>
      <c r="G48" s="79">
        <v>369855</v>
      </c>
      <c r="H48" s="77" t="s">
        <v>59</v>
      </c>
      <c r="I48" s="77" t="s">
        <v>59</v>
      </c>
      <c r="J48" s="77" t="s">
        <v>59</v>
      </c>
      <c r="K48" s="77" t="s">
        <v>59</v>
      </c>
      <c r="L48" s="77" t="s">
        <v>59</v>
      </c>
      <c r="M48" s="77">
        <v>0</v>
      </c>
      <c r="N48" s="493"/>
      <c r="O48" s="521"/>
      <c r="P48" s="222"/>
    </row>
    <row r="49" spans="1:16" s="364" customFormat="1" ht="20.149999999999999" customHeight="1">
      <c r="A49" s="169"/>
      <c r="B49" s="486"/>
      <c r="C49" s="484"/>
      <c r="D49" s="479"/>
      <c r="E49" s="273" t="s">
        <v>79</v>
      </c>
      <c r="F49" s="78" t="s">
        <v>74</v>
      </c>
      <c r="G49" s="79">
        <v>4662</v>
      </c>
      <c r="H49" s="77" t="s">
        <v>59</v>
      </c>
      <c r="I49" s="77" t="s">
        <v>59</v>
      </c>
      <c r="J49" s="77" t="s">
        <v>59</v>
      </c>
      <c r="K49" s="77" t="s">
        <v>59</v>
      </c>
      <c r="L49" s="77" t="s">
        <v>59</v>
      </c>
      <c r="M49" s="77">
        <v>0</v>
      </c>
      <c r="N49" s="493"/>
      <c r="O49" s="521"/>
      <c r="P49" s="222"/>
    </row>
    <row r="50" spans="1:16" s="364" customFormat="1" ht="20.149999999999999" customHeight="1">
      <c r="A50" s="169"/>
      <c r="B50" s="486"/>
      <c r="C50" s="484"/>
      <c r="D50" s="479"/>
      <c r="E50" s="243" t="s">
        <v>80</v>
      </c>
      <c r="F50" s="36" t="s">
        <v>74</v>
      </c>
      <c r="G50" s="59">
        <v>10</v>
      </c>
      <c r="H50" s="59">
        <v>4802</v>
      </c>
      <c r="I50" s="59">
        <v>5946</v>
      </c>
      <c r="J50" s="53">
        <v>5655</v>
      </c>
      <c r="K50" s="53">
        <v>8523</v>
      </c>
      <c r="L50" s="53">
        <v>6549</v>
      </c>
      <c r="M50" s="53">
        <v>9629.32</v>
      </c>
      <c r="N50" s="493"/>
      <c r="O50" s="521"/>
      <c r="P50" s="222"/>
    </row>
    <row r="51" spans="1:16" s="364" customFormat="1" ht="20.149999999999999" customHeight="1">
      <c r="A51" s="169"/>
      <c r="B51" s="486"/>
      <c r="C51" s="484"/>
      <c r="D51" s="479"/>
      <c r="E51" s="243" t="s">
        <v>81</v>
      </c>
      <c r="F51" s="36" t="s">
        <v>74</v>
      </c>
      <c r="G51" s="59">
        <v>3096</v>
      </c>
      <c r="H51" s="59">
        <v>20644</v>
      </c>
      <c r="I51" s="53" t="s">
        <v>59</v>
      </c>
      <c r="J51" s="53" t="s">
        <v>59</v>
      </c>
      <c r="K51" s="53">
        <v>131294</v>
      </c>
      <c r="L51" s="53">
        <v>194592</v>
      </c>
      <c r="M51" s="53">
        <v>200333.29</v>
      </c>
      <c r="N51" s="493"/>
      <c r="O51" s="521"/>
      <c r="P51" s="222"/>
    </row>
    <row r="52" spans="1:16" s="364" customFormat="1" ht="20.149999999999999" customHeight="1">
      <c r="A52" s="169"/>
      <c r="B52" s="486"/>
      <c r="C52" s="484"/>
      <c r="D52" s="479"/>
      <c r="E52" s="244" t="s">
        <v>82</v>
      </c>
      <c r="F52" s="38" t="s">
        <v>74</v>
      </c>
      <c r="G52" s="43" t="s">
        <v>83</v>
      </c>
      <c r="H52" s="60">
        <v>416317</v>
      </c>
      <c r="I52" s="60">
        <v>386518</v>
      </c>
      <c r="J52" s="43">
        <v>373045</v>
      </c>
      <c r="K52" s="43">
        <v>225367</v>
      </c>
      <c r="L52" s="43">
        <v>159406</v>
      </c>
      <c r="M52" s="43">
        <v>107221.87</v>
      </c>
      <c r="N52" s="493"/>
      <c r="O52" s="521"/>
      <c r="P52" s="222"/>
    </row>
    <row r="53" spans="1:16" s="364" customFormat="1" ht="20.149999999999999" customHeight="1">
      <c r="A53" s="169"/>
      <c r="B53" s="486"/>
      <c r="C53" s="484"/>
      <c r="D53" s="479"/>
      <c r="E53" s="107" t="s">
        <v>84</v>
      </c>
      <c r="F53" s="40" t="s">
        <v>74</v>
      </c>
      <c r="G53" s="67">
        <v>426315</v>
      </c>
      <c r="H53" s="67">
        <v>441762</v>
      </c>
      <c r="I53" s="67">
        <v>392465</v>
      </c>
      <c r="J53" s="67">
        <v>378699</v>
      </c>
      <c r="K53" s="67">
        <v>365184</v>
      </c>
      <c r="L53" s="67">
        <v>360547</v>
      </c>
      <c r="M53" s="67">
        <f>SUM(M46,M50,M51,M52)</f>
        <v>317184.48</v>
      </c>
      <c r="N53" s="493"/>
      <c r="O53" s="521"/>
      <c r="P53" s="222"/>
    </row>
    <row r="54" spans="1:16" s="364" customFormat="1" ht="20.149999999999999" customHeight="1">
      <c r="A54" s="169"/>
      <c r="B54" s="486"/>
      <c r="C54" s="484"/>
      <c r="D54" s="479"/>
      <c r="E54" s="245" t="s">
        <v>73</v>
      </c>
      <c r="F54" s="34" t="s">
        <v>74</v>
      </c>
      <c r="G54" s="262">
        <v>94795</v>
      </c>
      <c r="H54" s="77" t="s">
        <v>59</v>
      </c>
      <c r="I54" s="77" t="s">
        <v>59</v>
      </c>
      <c r="J54" s="77" t="s">
        <v>59</v>
      </c>
      <c r="K54" s="77" t="s">
        <v>59</v>
      </c>
      <c r="L54" s="77" t="s">
        <v>59</v>
      </c>
      <c r="M54" s="77">
        <v>0</v>
      </c>
      <c r="N54" s="493"/>
      <c r="O54" s="521"/>
      <c r="P54" s="222"/>
    </row>
    <row r="55" spans="1:16" s="364" customFormat="1" ht="20.149999999999999" customHeight="1">
      <c r="A55" s="169"/>
      <c r="B55" s="486"/>
      <c r="C55" s="484"/>
      <c r="D55" s="479"/>
      <c r="E55" s="274" t="s">
        <v>85</v>
      </c>
      <c r="F55" s="78" t="s">
        <v>74</v>
      </c>
      <c r="G55" s="79">
        <v>14504</v>
      </c>
      <c r="H55" s="77" t="s">
        <v>59</v>
      </c>
      <c r="I55" s="77" t="s">
        <v>59</v>
      </c>
      <c r="J55" s="77" t="s">
        <v>59</v>
      </c>
      <c r="K55" s="77" t="s">
        <v>59</v>
      </c>
      <c r="L55" s="77" t="s">
        <v>59</v>
      </c>
      <c r="M55" s="77">
        <v>0</v>
      </c>
      <c r="N55" s="493"/>
      <c r="O55" s="521"/>
      <c r="P55" s="222"/>
    </row>
    <row r="56" spans="1:16" s="364" customFormat="1" ht="20.149999999999999" customHeight="1">
      <c r="A56" s="169"/>
      <c r="B56" s="486"/>
      <c r="C56" s="484"/>
      <c r="D56" s="479"/>
      <c r="E56" s="274" t="s">
        <v>86</v>
      </c>
      <c r="F56" s="78" t="s">
        <v>74</v>
      </c>
      <c r="G56" s="79">
        <v>80291</v>
      </c>
      <c r="H56" s="77" t="s">
        <v>59</v>
      </c>
      <c r="I56" s="77" t="s">
        <v>59</v>
      </c>
      <c r="J56" s="77" t="s">
        <v>59</v>
      </c>
      <c r="K56" s="77" t="s">
        <v>59</v>
      </c>
      <c r="L56" s="77" t="s">
        <v>59</v>
      </c>
      <c r="M56" s="77">
        <v>0</v>
      </c>
      <c r="N56" s="493"/>
      <c r="O56" s="521"/>
      <c r="P56" s="222"/>
    </row>
    <row r="57" spans="1:16" s="364" customFormat="1" ht="20.149999999999999" customHeight="1">
      <c r="A57" s="169"/>
      <c r="B57" s="486"/>
      <c r="C57" s="484"/>
      <c r="D57" s="479"/>
      <c r="E57" s="244" t="s">
        <v>87</v>
      </c>
      <c r="F57" s="38" t="s">
        <v>74</v>
      </c>
      <c r="G57" s="60">
        <v>3395</v>
      </c>
      <c r="H57" s="60">
        <v>1808</v>
      </c>
      <c r="I57" s="60">
        <v>1410</v>
      </c>
      <c r="J57" s="43">
        <v>2249</v>
      </c>
      <c r="K57" s="43">
        <v>2235</v>
      </c>
      <c r="L57" s="43">
        <v>2756</v>
      </c>
      <c r="M57" s="43">
        <v>2087.29</v>
      </c>
      <c r="N57" s="493"/>
      <c r="O57" s="521"/>
      <c r="P57" s="222"/>
    </row>
    <row r="58" spans="1:16" s="364" customFormat="1" ht="20.149999999999999" customHeight="1">
      <c r="A58" s="169"/>
      <c r="B58" s="486"/>
      <c r="C58" s="484"/>
      <c r="D58" s="479"/>
      <c r="E58" s="107" t="s">
        <v>88</v>
      </c>
      <c r="F58" s="40" t="s">
        <v>74</v>
      </c>
      <c r="G58" s="67">
        <v>98190</v>
      </c>
      <c r="H58" s="67">
        <v>1808</v>
      </c>
      <c r="I58" s="67">
        <v>1410</v>
      </c>
      <c r="J58" s="67">
        <v>2249</v>
      </c>
      <c r="K58" s="67">
        <v>2235</v>
      </c>
      <c r="L58" s="67">
        <v>2756</v>
      </c>
      <c r="M58" s="67">
        <f t="shared" ref="M58" si="14">M57+M54</f>
        <v>2087.29</v>
      </c>
      <c r="N58" s="493"/>
      <c r="O58" s="521"/>
      <c r="P58" s="222"/>
    </row>
    <row r="59" spans="1:16" s="364" customFormat="1" ht="20.149999999999999" customHeight="1" thickBot="1">
      <c r="A59" s="169"/>
      <c r="B59" s="486"/>
      <c r="C59" s="484"/>
      <c r="D59" s="503"/>
      <c r="E59" s="61" t="s">
        <v>89</v>
      </c>
      <c r="F59" s="44" t="s">
        <v>74</v>
      </c>
      <c r="G59" s="62">
        <v>524505</v>
      </c>
      <c r="H59" s="62">
        <v>443570</v>
      </c>
      <c r="I59" s="62">
        <v>393875</v>
      </c>
      <c r="J59" s="62">
        <v>380948</v>
      </c>
      <c r="K59" s="62">
        <v>367419</v>
      </c>
      <c r="L59" s="62">
        <v>363303</v>
      </c>
      <c r="M59" s="62">
        <f>SUM(M53,M58)</f>
        <v>319271.76999999996</v>
      </c>
      <c r="N59" s="494"/>
      <c r="O59" s="522"/>
      <c r="P59" s="222"/>
    </row>
    <row r="60" spans="1:16" s="364" customFormat="1" ht="20.149999999999999" customHeight="1" thickBot="1">
      <c r="A60" s="169"/>
      <c r="B60" s="486"/>
      <c r="C60" s="484"/>
      <c r="D60" s="145" t="s">
        <v>90</v>
      </c>
      <c r="E60" s="104" t="s">
        <v>91</v>
      </c>
      <c r="F60" s="80" t="s">
        <v>65</v>
      </c>
      <c r="G60" s="73">
        <f>SUM(G46,G51,G50)/G59*100</f>
        <v>81.279682748496199</v>
      </c>
      <c r="H60" s="73">
        <v>100</v>
      </c>
      <c r="I60" s="73">
        <v>100</v>
      </c>
      <c r="J60" s="73">
        <v>100</v>
      </c>
      <c r="K60" s="73">
        <v>100</v>
      </c>
      <c r="L60" s="73">
        <v>100</v>
      </c>
      <c r="M60" s="73">
        <v>100</v>
      </c>
      <c r="N60" s="74" t="s">
        <v>75</v>
      </c>
      <c r="O60" s="75"/>
      <c r="P60" s="222"/>
    </row>
    <row r="61" spans="1:16" s="364" customFormat="1" ht="20.149999999999999" customHeight="1">
      <c r="A61" s="169"/>
      <c r="B61" s="486"/>
      <c r="C61" s="484"/>
      <c r="D61" s="507" t="s">
        <v>92</v>
      </c>
      <c r="E61" s="242" t="s">
        <v>38</v>
      </c>
      <c r="F61" s="408" t="s">
        <v>93</v>
      </c>
      <c r="G61" s="81">
        <v>2.1228333177176051</v>
      </c>
      <c r="H61" s="81">
        <v>2.139516074351747</v>
      </c>
      <c r="I61" s="81">
        <v>1.6534407360908654</v>
      </c>
      <c r="J61" s="81">
        <v>1.1782935123849942</v>
      </c>
      <c r="K61" s="81">
        <v>1.0478587107788984</v>
      </c>
      <c r="L61" s="81">
        <v>0.99631370533407393</v>
      </c>
      <c r="M61" s="81">
        <v>0.81</v>
      </c>
      <c r="N61" s="492" t="s">
        <v>94</v>
      </c>
      <c r="O61" s="523" t="s">
        <v>95</v>
      </c>
      <c r="P61" s="222"/>
    </row>
    <row r="62" spans="1:16" s="364" customFormat="1" ht="20.149999999999999" customHeight="1">
      <c r="A62" s="169"/>
      <c r="B62" s="486"/>
      <c r="C62" s="484"/>
      <c r="D62" s="505"/>
      <c r="E62" s="243" t="s">
        <v>42</v>
      </c>
      <c r="F62" s="409" t="s">
        <v>93</v>
      </c>
      <c r="G62" s="82">
        <v>23.076388273846426</v>
      </c>
      <c r="H62" s="82">
        <v>26.697467818939987</v>
      </c>
      <c r="I62" s="82">
        <v>17.883982683982683</v>
      </c>
      <c r="J62" s="82">
        <v>18.266448003087014</v>
      </c>
      <c r="K62" s="82">
        <v>24.149186615527046</v>
      </c>
      <c r="L62" s="82">
        <v>18.890652834538404</v>
      </c>
      <c r="M62" s="82">
        <v>13</v>
      </c>
      <c r="N62" s="493"/>
      <c r="O62" s="524"/>
      <c r="P62" s="222"/>
    </row>
    <row r="63" spans="1:16" s="364" customFormat="1" ht="20.149999999999999" customHeight="1">
      <c r="A63" s="169"/>
      <c r="B63" s="486"/>
      <c r="C63" s="484"/>
      <c r="D63" s="505"/>
      <c r="E63" s="243" t="s">
        <v>43</v>
      </c>
      <c r="F63" s="409" t="s">
        <v>96</v>
      </c>
      <c r="G63" s="82">
        <v>5.3541185052759195</v>
      </c>
      <c r="H63" s="82">
        <v>4.9317666759698575</v>
      </c>
      <c r="I63" s="82">
        <v>4.4969177532827649</v>
      </c>
      <c r="J63" s="82">
        <v>4.2848576051413767</v>
      </c>
      <c r="K63" s="82">
        <v>4.2353923592586575</v>
      </c>
      <c r="L63" s="82">
        <v>4.2911023303420537</v>
      </c>
      <c r="M63" s="82">
        <v>3.89</v>
      </c>
      <c r="N63" s="493"/>
      <c r="O63" s="524"/>
      <c r="P63" s="222"/>
    </row>
    <row r="64" spans="1:16" s="364" customFormat="1" ht="20.149999999999999" customHeight="1" thickBot="1">
      <c r="A64" s="169"/>
      <c r="B64" s="486"/>
      <c r="C64" s="484"/>
      <c r="D64" s="508"/>
      <c r="E64" s="246" t="s">
        <v>45</v>
      </c>
      <c r="F64" s="410" t="s">
        <v>97</v>
      </c>
      <c r="G64" s="83">
        <v>5.6861292364096636</v>
      </c>
      <c r="H64" s="83">
        <v>5.2214145568872183</v>
      </c>
      <c r="I64" s="83">
        <v>4.7297925931282165</v>
      </c>
      <c r="J64" s="83">
        <v>4.44655793910787</v>
      </c>
      <c r="K64" s="83">
        <v>4.3906028326159614</v>
      </c>
      <c r="L64" s="83">
        <v>4.4350997613600018</v>
      </c>
      <c r="M64" s="83">
        <v>3.91</v>
      </c>
      <c r="N64" s="494"/>
      <c r="O64" s="525"/>
      <c r="P64" s="222"/>
    </row>
    <row r="65" spans="1:16" s="364" customFormat="1" ht="20.149999999999999" customHeight="1">
      <c r="A65" s="169"/>
      <c r="B65" s="486"/>
      <c r="C65" s="484"/>
      <c r="D65" s="507" t="s">
        <v>98</v>
      </c>
      <c r="E65" s="242" t="s">
        <v>99</v>
      </c>
      <c r="F65" s="47" t="s">
        <v>74</v>
      </c>
      <c r="G65" s="58">
        <v>649</v>
      </c>
      <c r="H65" s="58">
        <v>330</v>
      </c>
      <c r="I65" s="58">
        <v>266</v>
      </c>
      <c r="J65" s="58">
        <v>357</v>
      </c>
      <c r="K65" s="58">
        <v>510</v>
      </c>
      <c r="L65" s="58">
        <v>1471</v>
      </c>
      <c r="M65" s="58">
        <v>2006.48</v>
      </c>
      <c r="N65" s="492" t="s">
        <v>75</v>
      </c>
      <c r="O65" s="523" t="s">
        <v>100</v>
      </c>
      <c r="P65" s="222"/>
    </row>
    <row r="66" spans="1:16" s="364" customFormat="1" ht="20.149999999999999" customHeight="1">
      <c r="A66" s="169"/>
      <c r="B66" s="486"/>
      <c r="C66" s="484"/>
      <c r="D66" s="505"/>
      <c r="E66" s="107" t="s">
        <v>84</v>
      </c>
      <c r="F66" s="40" t="s">
        <v>74</v>
      </c>
      <c r="G66" s="67">
        <v>649</v>
      </c>
      <c r="H66" s="67">
        <v>330</v>
      </c>
      <c r="I66" s="67">
        <v>266</v>
      </c>
      <c r="J66" s="67">
        <v>357</v>
      </c>
      <c r="K66" s="67">
        <v>510</v>
      </c>
      <c r="L66" s="67">
        <v>1471</v>
      </c>
      <c r="M66" s="67">
        <f>SUM(M65)</f>
        <v>2006.48</v>
      </c>
      <c r="N66" s="493"/>
      <c r="O66" s="524"/>
      <c r="P66" s="222"/>
    </row>
    <row r="67" spans="1:16" s="364" customFormat="1" ht="20.149999999999999" customHeight="1">
      <c r="A67" s="169"/>
      <c r="B67" s="486"/>
      <c r="C67" s="484"/>
      <c r="D67" s="505"/>
      <c r="E67" s="243" t="s">
        <v>101</v>
      </c>
      <c r="F67" s="36" t="s">
        <v>74</v>
      </c>
      <c r="G67" s="59">
        <v>2353</v>
      </c>
      <c r="H67" s="59">
        <v>1417</v>
      </c>
      <c r="I67" s="59">
        <v>1695</v>
      </c>
      <c r="J67" s="59">
        <v>2095</v>
      </c>
      <c r="K67" s="59">
        <v>1882</v>
      </c>
      <c r="L67" s="59">
        <v>2394</v>
      </c>
      <c r="M67" s="59">
        <v>2114.89</v>
      </c>
      <c r="N67" s="493"/>
      <c r="O67" s="524"/>
      <c r="P67" s="222"/>
    </row>
    <row r="68" spans="1:16" s="364" customFormat="1" ht="20.149999999999999" customHeight="1">
      <c r="A68" s="169"/>
      <c r="B68" s="486"/>
      <c r="C68" s="484"/>
      <c r="D68" s="505"/>
      <c r="E68" s="243" t="s">
        <v>102</v>
      </c>
      <c r="F68" s="36" t="s">
        <v>74</v>
      </c>
      <c r="G68" s="59">
        <v>19</v>
      </c>
      <c r="H68" s="59">
        <v>23</v>
      </c>
      <c r="I68" s="59">
        <v>21</v>
      </c>
      <c r="J68" s="59">
        <v>28</v>
      </c>
      <c r="K68" s="59">
        <v>19</v>
      </c>
      <c r="L68" s="59">
        <v>22</v>
      </c>
      <c r="M68" s="59">
        <v>55.38</v>
      </c>
      <c r="N68" s="493"/>
      <c r="O68" s="524"/>
      <c r="P68" s="222"/>
    </row>
    <row r="69" spans="1:16" s="364" customFormat="1" ht="20.149999999999999" customHeight="1">
      <c r="A69" s="169"/>
      <c r="B69" s="486"/>
      <c r="C69" s="484"/>
      <c r="D69" s="505"/>
      <c r="E69" s="243" t="s">
        <v>103</v>
      </c>
      <c r="F69" s="36" t="s">
        <v>74</v>
      </c>
      <c r="G69" s="59">
        <v>1946</v>
      </c>
      <c r="H69" s="59">
        <v>1626</v>
      </c>
      <c r="I69" s="59">
        <v>1782</v>
      </c>
      <c r="J69" s="59">
        <v>4769</v>
      </c>
      <c r="K69" s="59">
        <v>4566</v>
      </c>
      <c r="L69" s="59">
        <v>4165</v>
      </c>
      <c r="M69" s="59">
        <v>3961.68</v>
      </c>
      <c r="N69" s="493"/>
      <c r="O69" s="524"/>
      <c r="P69" s="222"/>
    </row>
    <row r="70" spans="1:16" s="364" customFormat="1" ht="20.149999999999999" customHeight="1">
      <c r="A70" s="169"/>
      <c r="B70" s="486"/>
      <c r="C70" s="484"/>
      <c r="D70" s="505"/>
      <c r="E70" s="107" t="s">
        <v>88</v>
      </c>
      <c r="F70" s="40" t="s">
        <v>74</v>
      </c>
      <c r="G70" s="67">
        <v>4318</v>
      </c>
      <c r="H70" s="67">
        <v>3067</v>
      </c>
      <c r="I70" s="67">
        <v>3498</v>
      </c>
      <c r="J70" s="67">
        <v>6892</v>
      </c>
      <c r="K70" s="67">
        <v>6467</v>
      </c>
      <c r="L70" s="67">
        <v>6580</v>
      </c>
      <c r="M70" s="67">
        <f t="shared" ref="M70" si="15">SUM(M67:M69)</f>
        <v>6131.95</v>
      </c>
      <c r="N70" s="493"/>
      <c r="O70" s="524"/>
      <c r="P70" s="222"/>
    </row>
    <row r="71" spans="1:16" s="364" customFormat="1" ht="20.149999999999999" customHeight="1" thickBot="1">
      <c r="A71" s="169"/>
      <c r="B71" s="486"/>
      <c r="C71" s="484"/>
      <c r="D71" s="508"/>
      <c r="E71" s="61" t="s">
        <v>104</v>
      </c>
      <c r="F71" s="44" t="s">
        <v>74</v>
      </c>
      <c r="G71" s="62">
        <v>4967</v>
      </c>
      <c r="H71" s="62">
        <v>3397</v>
      </c>
      <c r="I71" s="62">
        <v>3764</v>
      </c>
      <c r="J71" s="62">
        <v>7249</v>
      </c>
      <c r="K71" s="62">
        <v>6977</v>
      </c>
      <c r="L71" s="62">
        <v>8051</v>
      </c>
      <c r="M71" s="62">
        <f t="shared" ref="M71" si="16">SUM(M70,M66)</f>
        <v>8138.43</v>
      </c>
      <c r="N71" s="494"/>
      <c r="O71" s="525"/>
      <c r="P71" s="222"/>
    </row>
    <row r="72" spans="1:16" s="364" customFormat="1" ht="20.149999999999999" customHeight="1">
      <c r="A72" s="169"/>
      <c r="B72" s="486"/>
      <c r="C72" s="484"/>
      <c r="D72" s="485" t="s">
        <v>105</v>
      </c>
      <c r="E72" s="245" t="s">
        <v>106</v>
      </c>
      <c r="F72" s="34" t="s">
        <v>74</v>
      </c>
      <c r="G72" s="262">
        <v>66258</v>
      </c>
      <c r="H72" s="262">
        <v>68933</v>
      </c>
      <c r="I72" s="262">
        <v>55337</v>
      </c>
      <c r="J72" s="262">
        <v>39662</v>
      </c>
      <c r="K72" s="262">
        <v>45596</v>
      </c>
      <c r="L72" s="262">
        <v>39523</v>
      </c>
      <c r="M72" s="262">
        <v>27960.62</v>
      </c>
      <c r="N72" s="492" t="s">
        <v>107</v>
      </c>
      <c r="O72" s="526" t="s">
        <v>100</v>
      </c>
      <c r="P72" s="222"/>
    </row>
    <row r="73" spans="1:16" s="364" customFormat="1" ht="20.149999999999999" customHeight="1">
      <c r="A73" s="169"/>
      <c r="B73" s="486"/>
      <c r="C73" s="484"/>
      <c r="D73" s="479"/>
      <c r="E73" s="243" t="s">
        <v>108</v>
      </c>
      <c r="F73" s="36" t="s">
        <v>74</v>
      </c>
      <c r="G73" s="59">
        <v>126585</v>
      </c>
      <c r="H73" s="59">
        <v>119733</v>
      </c>
      <c r="I73" s="59">
        <v>130657</v>
      </c>
      <c r="J73" s="59">
        <v>288456</v>
      </c>
      <c r="K73" s="59">
        <v>131154</v>
      </c>
      <c r="L73" s="59">
        <v>131764</v>
      </c>
      <c r="M73" s="59">
        <v>141286.68</v>
      </c>
      <c r="N73" s="493"/>
      <c r="O73" s="521"/>
      <c r="P73" s="222"/>
    </row>
    <row r="74" spans="1:16" s="364" customFormat="1" ht="20.149999999999999" customHeight="1">
      <c r="A74" s="169"/>
      <c r="B74" s="486"/>
      <c r="C74" s="484"/>
      <c r="D74" s="479"/>
      <c r="E74" s="243" t="s">
        <v>109</v>
      </c>
      <c r="F74" s="36" t="s">
        <v>74</v>
      </c>
      <c r="G74" s="59">
        <v>53823</v>
      </c>
      <c r="H74" s="59">
        <v>47436</v>
      </c>
      <c r="I74" s="59">
        <v>35036</v>
      </c>
      <c r="J74" s="59">
        <v>26914</v>
      </c>
      <c r="K74" s="59">
        <v>25248</v>
      </c>
      <c r="L74" s="59">
        <v>16888</v>
      </c>
      <c r="M74" s="59">
        <v>15100.64</v>
      </c>
      <c r="N74" s="493"/>
      <c r="O74" s="521"/>
      <c r="P74" s="222"/>
    </row>
    <row r="75" spans="1:16" s="364" customFormat="1" ht="20.149999999999999" customHeight="1">
      <c r="A75" s="169"/>
      <c r="B75" s="486"/>
      <c r="C75" s="484"/>
      <c r="D75" s="479"/>
      <c r="E75" s="243" t="s">
        <v>110</v>
      </c>
      <c r="F75" s="36" t="s">
        <v>74</v>
      </c>
      <c r="G75" s="59">
        <v>26973</v>
      </c>
      <c r="H75" s="59">
        <v>24760</v>
      </c>
      <c r="I75" s="59">
        <v>10620</v>
      </c>
      <c r="J75" s="59">
        <v>6573</v>
      </c>
      <c r="K75" s="59">
        <v>9557</v>
      </c>
      <c r="L75" s="59">
        <v>10089</v>
      </c>
      <c r="M75" s="59">
        <v>7985.86</v>
      </c>
      <c r="N75" s="493"/>
      <c r="O75" s="521"/>
      <c r="P75" s="222"/>
    </row>
    <row r="76" spans="1:16" s="364" customFormat="1" ht="20.149999999999999" customHeight="1">
      <c r="A76" s="169"/>
      <c r="B76" s="486"/>
      <c r="C76" s="484"/>
      <c r="D76" s="479"/>
      <c r="E76" s="243" t="s">
        <v>111</v>
      </c>
      <c r="F76" s="36" t="s">
        <v>74</v>
      </c>
      <c r="G76" s="53" t="s">
        <v>32</v>
      </c>
      <c r="H76" s="53" t="s">
        <v>32</v>
      </c>
      <c r="I76" s="53" t="s">
        <v>32</v>
      </c>
      <c r="J76" s="53" t="s">
        <v>32</v>
      </c>
      <c r="K76" s="59">
        <v>131</v>
      </c>
      <c r="L76" s="59">
        <v>111</v>
      </c>
      <c r="M76" s="59">
        <v>103.9</v>
      </c>
      <c r="N76" s="493"/>
      <c r="O76" s="521"/>
      <c r="P76" s="222"/>
    </row>
    <row r="77" spans="1:16" s="364" customFormat="1" ht="20.149999999999999" customHeight="1">
      <c r="A77" s="169"/>
      <c r="B77" s="486"/>
      <c r="C77" s="484"/>
      <c r="D77" s="479"/>
      <c r="E77" s="243" t="s">
        <v>112</v>
      </c>
      <c r="F77" s="36" t="s">
        <v>74</v>
      </c>
      <c r="G77" s="53" t="s">
        <v>32</v>
      </c>
      <c r="H77" s="53" t="s">
        <v>32</v>
      </c>
      <c r="I77" s="53" t="s">
        <v>32</v>
      </c>
      <c r="J77" s="53" t="s">
        <v>32</v>
      </c>
      <c r="K77" s="53" t="s">
        <v>32</v>
      </c>
      <c r="L77" s="59">
        <v>5687</v>
      </c>
      <c r="M77" s="59">
        <v>6226.71</v>
      </c>
      <c r="N77" s="493"/>
      <c r="O77" s="521"/>
      <c r="P77" s="222"/>
    </row>
    <row r="78" spans="1:16" s="364" customFormat="1" ht="20.149999999999999" customHeight="1">
      <c r="A78" s="169"/>
      <c r="B78" s="486"/>
      <c r="C78" s="484"/>
      <c r="D78" s="479"/>
      <c r="E78" s="243" t="s">
        <v>113</v>
      </c>
      <c r="F78" s="36" t="s">
        <v>74</v>
      </c>
      <c r="G78" s="262">
        <v>52527</v>
      </c>
      <c r="H78" s="262">
        <v>8885</v>
      </c>
      <c r="I78" s="262">
        <v>2482</v>
      </c>
      <c r="J78" s="262">
        <v>12000</v>
      </c>
      <c r="K78" s="59">
        <v>29313</v>
      </c>
      <c r="L78" s="59">
        <v>35766</v>
      </c>
      <c r="M78" s="59">
        <v>24232.17</v>
      </c>
      <c r="N78" s="493"/>
      <c r="O78" s="521"/>
      <c r="P78" s="222"/>
    </row>
    <row r="79" spans="1:16" s="364" customFormat="1" ht="20.149999999999999" customHeight="1">
      <c r="A79" s="169"/>
      <c r="B79" s="486"/>
      <c r="C79" s="484"/>
      <c r="D79" s="479"/>
      <c r="E79" s="243" t="s">
        <v>114</v>
      </c>
      <c r="F79" s="36" t="s">
        <v>74</v>
      </c>
      <c r="G79" s="59">
        <v>28939</v>
      </c>
      <c r="H79" s="59">
        <v>5433</v>
      </c>
      <c r="I79" s="59">
        <v>8589</v>
      </c>
      <c r="J79" s="59">
        <v>11558</v>
      </c>
      <c r="K79" s="59">
        <v>18406</v>
      </c>
      <c r="L79" s="59">
        <v>21934</v>
      </c>
      <c r="M79" s="59">
        <v>23621.45</v>
      </c>
      <c r="N79" s="493"/>
      <c r="O79" s="521"/>
      <c r="P79" s="222"/>
    </row>
    <row r="80" spans="1:16" s="364" customFormat="1" ht="20.149999999999999" customHeight="1">
      <c r="A80" s="169"/>
      <c r="B80" s="486"/>
      <c r="C80" s="484"/>
      <c r="D80" s="479"/>
      <c r="E80" s="243" t="s">
        <v>115</v>
      </c>
      <c r="F80" s="36" t="s">
        <v>74</v>
      </c>
      <c r="G80" s="59">
        <v>20629</v>
      </c>
      <c r="H80" s="59">
        <v>12879</v>
      </c>
      <c r="I80" s="59">
        <v>4741</v>
      </c>
      <c r="J80" s="59">
        <v>7850</v>
      </c>
      <c r="K80" s="59">
        <v>8777</v>
      </c>
      <c r="L80" s="59">
        <v>11142</v>
      </c>
      <c r="M80" s="59">
        <v>12789.9</v>
      </c>
      <c r="N80" s="493"/>
      <c r="O80" s="521"/>
      <c r="P80" s="222"/>
    </row>
    <row r="81" spans="1:16" s="364" customFormat="1" ht="20.149999999999999" customHeight="1">
      <c r="A81" s="169"/>
      <c r="B81" s="486"/>
      <c r="C81" s="484"/>
      <c r="D81" s="479"/>
      <c r="E81" s="243" t="s">
        <v>31</v>
      </c>
      <c r="F81" s="36" t="s">
        <v>74</v>
      </c>
      <c r="G81" s="59">
        <v>506820</v>
      </c>
      <c r="H81" s="59">
        <v>305963</v>
      </c>
      <c r="I81" s="59">
        <v>211496</v>
      </c>
      <c r="J81" s="59">
        <v>270208</v>
      </c>
      <c r="K81" s="59">
        <v>270608</v>
      </c>
      <c r="L81" s="59">
        <v>258416</v>
      </c>
      <c r="M81" s="59">
        <v>209203.75</v>
      </c>
      <c r="N81" s="493"/>
      <c r="O81" s="521"/>
      <c r="P81" s="222"/>
    </row>
    <row r="82" spans="1:16" s="364" customFormat="1" ht="20.149999999999999" customHeight="1">
      <c r="A82" s="169"/>
      <c r="B82" s="486"/>
      <c r="C82" s="484"/>
      <c r="D82" s="479"/>
      <c r="E82" s="243" t="s">
        <v>116</v>
      </c>
      <c r="F82" s="36" t="s">
        <v>74</v>
      </c>
      <c r="G82" s="59">
        <v>3038</v>
      </c>
      <c r="H82" s="59" t="s">
        <v>59</v>
      </c>
      <c r="I82" s="59" t="s">
        <v>59</v>
      </c>
      <c r="J82" s="59">
        <v>2326</v>
      </c>
      <c r="K82" s="59">
        <v>1784</v>
      </c>
      <c r="L82" s="59">
        <v>1671</v>
      </c>
      <c r="M82" s="59">
        <v>1564.18</v>
      </c>
      <c r="N82" s="493"/>
      <c r="O82" s="521"/>
      <c r="P82" s="222"/>
    </row>
    <row r="83" spans="1:16" s="364" customFormat="1" ht="20.149999999999999" customHeight="1">
      <c r="A83" s="169"/>
      <c r="B83" s="486"/>
      <c r="C83" s="484"/>
      <c r="D83" s="479"/>
      <c r="E83" s="244" t="s">
        <v>117</v>
      </c>
      <c r="F83" s="38" t="s">
        <v>74</v>
      </c>
      <c r="G83" s="43" t="s">
        <v>118</v>
      </c>
      <c r="H83" s="43" t="s">
        <v>118</v>
      </c>
      <c r="I83" s="60">
        <v>14453</v>
      </c>
      <c r="J83" s="60">
        <v>10099</v>
      </c>
      <c r="K83" s="60">
        <v>4359</v>
      </c>
      <c r="L83" s="60">
        <v>4302</v>
      </c>
      <c r="M83" s="60">
        <v>3912.12</v>
      </c>
      <c r="N83" s="493"/>
      <c r="O83" s="521"/>
      <c r="P83" s="222"/>
    </row>
    <row r="84" spans="1:16" s="364" customFormat="1" ht="20.149999999999999" customHeight="1" thickBot="1">
      <c r="A84" s="169"/>
      <c r="B84" s="486"/>
      <c r="C84" s="512"/>
      <c r="D84" s="509"/>
      <c r="E84" s="239" t="s">
        <v>119</v>
      </c>
      <c r="F84" s="84" t="s">
        <v>74</v>
      </c>
      <c r="G84" s="85">
        <v>885592</v>
      </c>
      <c r="H84" s="85">
        <v>594023</v>
      </c>
      <c r="I84" s="85">
        <v>473411</v>
      </c>
      <c r="J84" s="85">
        <v>675645</v>
      </c>
      <c r="K84" s="85">
        <v>544931</v>
      </c>
      <c r="L84" s="85">
        <v>537293</v>
      </c>
      <c r="M84" s="85">
        <f t="shared" ref="M84" si="17">SUM(M72:M83)</f>
        <v>473987.97999999992</v>
      </c>
      <c r="N84" s="494"/>
      <c r="O84" s="522"/>
      <c r="P84" s="222"/>
    </row>
    <row r="85" spans="1:16" s="364" customFormat="1" ht="24" customHeight="1">
      <c r="A85" s="169"/>
      <c r="B85" s="486"/>
      <c r="C85" s="504" t="s">
        <v>120</v>
      </c>
      <c r="D85" s="504" t="s">
        <v>121</v>
      </c>
      <c r="E85" s="263" t="s">
        <v>122</v>
      </c>
      <c r="F85" s="86" t="s">
        <v>123</v>
      </c>
      <c r="G85" s="87">
        <v>2427</v>
      </c>
      <c r="H85" s="87">
        <v>9098</v>
      </c>
      <c r="I85" s="87">
        <v>8275</v>
      </c>
      <c r="J85" s="262">
        <v>7348.95</v>
      </c>
      <c r="K85" s="262">
        <v>3531.36</v>
      </c>
      <c r="L85" s="262">
        <v>7054.4617180000005</v>
      </c>
      <c r="M85" s="262">
        <v>7307.9</v>
      </c>
      <c r="N85" s="492" t="s">
        <v>124</v>
      </c>
      <c r="O85" s="526" t="s">
        <v>125</v>
      </c>
      <c r="P85" s="222"/>
    </row>
    <row r="86" spans="1:16" s="364" customFormat="1" ht="24" customHeight="1">
      <c r="A86" s="169"/>
      <c r="B86" s="486"/>
      <c r="C86" s="505"/>
      <c r="D86" s="505"/>
      <c r="E86" s="243" t="s">
        <v>126</v>
      </c>
      <c r="F86" s="36" t="s">
        <v>123</v>
      </c>
      <c r="G86" s="59">
        <v>33.97</v>
      </c>
      <c r="H86" s="59">
        <v>61.92</v>
      </c>
      <c r="I86" s="59">
        <v>40.08</v>
      </c>
      <c r="J86" s="59">
        <v>10.15</v>
      </c>
      <c r="K86" s="59">
        <v>0</v>
      </c>
      <c r="L86" s="59">
        <v>0</v>
      </c>
      <c r="M86" s="59">
        <v>0</v>
      </c>
      <c r="N86" s="493"/>
      <c r="O86" s="521"/>
      <c r="P86" s="222"/>
    </row>
    <row r="87" spans="1:16" s="364" customFormat="1" ht="24" customHeight="1">
      <c r="A87" s="169"/>
      <c r="B87" s="486"/>
      <c r="C87" s="505"/>
      <c r="D87" s="505"/>
      <c r="E87" s="243" t="s">
        <v>127</v>
      </c>
      <c r="F87" s="36" t="s">
        <v>123</v>
      </c>
      <c r="G87" s="59">
        <v>0</v>
      </c>
      <c r="H87" s="59">
        <v>0</v>
      </c>
      <c r="I87" s="59">
        <v>754</v>
      </c>
      <c r="J87" s="59">
        <v>926.7</v>
      </c>
      <c r="K87" s="59">
        <v>1075.1500000000001</v>
      </c>
      <c r="L87" s="59">
        <v>1264.6729499999999</v>
      </c>
      <c r="M87" s="59">
        <v>1169.9000000000001</v>
      </c>
      <c r="N87" s="493"/>
      <c r="O87" s="521"/>
      <c r="P87" s="222"/>
    </row>
    <row r="88" spans="1:16" s="364" customFormat="1" ht="24" customHeight="1">
      <c r="A88" s="169"/>
      <c r="B88" s="486"/>
      <c r="C88" s="505"/>
      <c r="D88" s="505"/>
      <c r="E88" s="244" t="s">
        <v>128</v>
      </c>
      <c r="F88" s="38" t="s">
        <v>123</v>
      </c>
      <c r="G88" s="60">
        <v>6435</v>
      </c>
      <c r="H88" s="60">
        <v>5040</v>
      </c>
      <c r="I88" s="60">
        <v>3080</v>
      </c>
      <c r="J88" s="60">
        <v>3840.22</v>
      </c>
      <c r="K88" s="60">
        <v>3517.7902317287876</v>
      </c>
      <c r="L88" s="60">
        <v>3323.6883132915</v>
      </c>
      <c r="M88" s="60">
        <v>2572.8000000000002</v>
      </c>
      <c r="N88" s="493"/>
      <c r="O88" s="521"/>
      <c r="P88" s="222"/>
    </row>
    <row r="89" spans="1:16" s="364" customFormat="1" ht="24" customHeight="1" thickBot="1">
      <c r="A89" s="169"/>
      <c r="B89" s="486"/>
      <c r="C89" s="506"/>
      <c r="D89" s="506"/>
      <c r="E89" s="238" t="s">
        <v>129</v>
      </c>
      <c r="F89" s="88" t="s">
        <v>123</v>
      </c>
      <c r="G89" s="89">
        <v>8895.9699999999993</v>
      </c>
      <c r="H89" s="89">
        <v>14199.92</v>
      </c>
      <c r="I89" s="89">
        <v>12149.08</v>
      </c>
      <c r="J89" s="89">
        <v>12126.02</v>
      </c>
      <c r="K89" s="89">
        <f>SUM(K85:K88)</f>
        <v>8124.3002317287883</v>
      </c>
      <c r="L89" s="89">
        <f>SUM(L85:L88)</f>
        <v>11642.822981291501</v>
      </c>
      <c r="M89" s="411">
        <f>SUM(M85:M88)</f>
        <v>11050.599999999999</v>
      </c>
      <c r="N89" s="493"/>
      <c r="O89" s="521"/>
      <c r="P89" s="222"/>
    </row>
    <row r="90" spans="1:16" s="364" customFormat="1" ht="20.149999999999999" customHeight="1">
      <c r="A90" s="169"/>
      <c r="B90" s="486"/>
      <c r="C90" s="507" t="s">
        <v>130</v>
      </c>
      <c r="D90" s="507" t="s">
        <v>131</v>
      </c>
      <c r="E90" s="242" t="s">
        <v>132</v>
      </c>
      <c r="F90" s="90" t="s">
        <v>123</v>
      </c>
      <c r="G90" s="91">
        <v>2272.3000000000002</v>
      </c>
      <c r="H90" s="91">
        <v>1566.5</v>
      </c>
      <c r="I90" s="91">
        <v>1054.78</v>
      </c>
      <c r="J90" s="91">
        <v>1317.4</v>
      </c>
      <c r="K90" s="91">
        <v>1134.04</v>
      </c>
      <c r="L90" s="91">
        <v>1179.1199999999999</v>
      </c>
      <c r="M90" s="91">
        <v>1892.37</v>
      </c>
      <c r="N90" s="495" t="s">
        <v>133</v>
      </c>
      <c r="O90" s="515" t="s">
        <v>134</v>
      </c>
      <c r="P90" s="224"/>
    </row>
    <row r="91" spans="1:16" s="364" customFormat="1" ht="20.149999999999999" customHeight="1">
      <c r="A91" s="169"/>
      <c r="B91" s="486"/>
      <c r="C91" s="505"/>
      <c r="D91" s="506"/>
      <c r="E91" s="252" t="s">
        <v>135</v>
      </c>
      <c r="F91" s="92" t="s">
        <v>123</v>
      </c>
      <c r="G91" s="93">
        <v>0.3</v>
      </c>
      <c r="H91" s="93">
        <v>0.06</v>
      </c>
      <c r="I91" s="93">
        <v>1.62</v>
      </c>
      <c r="J91" s="93">
        <v>0.15</v>
      </c>
      <c r="K91" s="93">
        <v>0.08</v>
      </c>
      <c r="L91" s="93">
        <v>0.14000000000000001</v>
      </c>
      <c r="M91" s="93" t="s">
        <v>136</v>
      </c>
      <c r="N91" s="496"/>
      <c r="O91" s="516"/>
      <c r="P91" s="224"/>
    </row>
    <row r="92" spans="1:16" s="364" customFormat="1" ht="20.149999999999999" customHeight="1">
      <c r="A92" s="169"/>
      <c r="B92" s="486"/>
      <c r="C92" s="505"/>
      <c r="D92" s="518" t="s">
        <v>137</v>
      </c>
      <c r="E92" s="249" t="s">
        <v>138</v>
      </c>
      <c r="F92" s="95" t="s">
        <v>123</v>
      </c>
      <c r="G92" s="96">
        <v>225.56</v>
      </c>
      <c r="H92" s="96">
        <v>162.22</v>
      </c>
      <c r="I92" s="96">
        <v>197.39</v>
      </c>
      <c r="J92" s="96">
        <v>197.3</v>
      </c>
      <c r="K92" s="96">
        <v>173.2</v>
      </c>
      <c r="L92" s="96">
        <v>194.5</v>
      </c>
      <c r="M92" s="96">
        <v>146</v>
      </c>
      <c r="N92" s="496"/>
      <c r="O92" s="516"/>
      <c r="P92" s="224"/>
    </row>
    <row r="93" spans="1:16" s="364" customFormat="1" ht="20.149999999999999" customHeight="1">
      <c r="A93" s="169"/>
      <c r="B93" s="486"/>
      <c r="C93" s="505"/>
      <c r="D93" s="519"/>
      <c r="E93" s="244" t="s">
        <v>139</v>
      </c>
      <c r="F93" s="97" t="s">
        <v>123</v>
      </c>
      <c r="G93" s="98">
        <v>0.05</v>
      </c>
      <c r="H93" s="98">
        <v>0.57999999999999996</v>
      </c>
      <c r="I93" s="98">
        <v>0.12</v>
      </c>
      <c r="J93" s="98">
        <v>0.13</v>
      </c>
      <c r="K93" s="98">
        <v>0.59</v>
      </c>
      <c r="L93" s="98">
        <v>0.75</v>
      </c>
      <c r="M93" s="98">
        <v>1.49</v>
      </c>
      <c r="N93" s="496"/>
      <c r="O93" s="516"/>
      <c r="P93" s="224"/>
    </row>
    <row r="94" spans="1:16" s="364" customFormat="1" ht="20.149999999999999" customHeight="1">
      <c r="A94" s="169"/>
      <c r="B94" s="486"/>
      <c r="C94" s="506"/>
      <c r="D94" s="488" t="s">
        <v>140</v>
      </c>
      <c r="E94" s="490" t="s">
        <v>141</v>
      </c>
      <c r="F94" s="95" t="s">
        <v>123</v>
      </c>
      <c r="G94" s="96">
        <v>0.03</v>
      </c>
      <c r="H94" s="96">
        <v>0.04</v>
      </c>
      <c r="I94" s="96">
        <v>0.02</v>
      </c>
      <c r="J94" s="96">
        <v>0.02</v>
      </c>
      <c r="K94" s="96">
        <v>0.01</v>
      </c>
      <c r="L94" s="96">
        <v>0.01</v>
      </c>
      <c r="M94" s="96">
        <v>1.5E-3</v>
      </c>
      <c r="N94" s="496"/>
      <c r="O94" s="516"/>
      <c r="P94" s="224"/>
    </row>
    <row r="95" spans="1:16" s="364" customFormat="1" ht="20.149999999999999" customHeight="1" thickBot="1">
      <c r="A95" s="169"/>
      <c r="B95" s="487"/>
      <c r="C95" s="508"/>
      <c r="D95" s="489"/>
      <c r="E95" s="491"/>
      <c r="F95" s="44" t="s">
        <v>65</v>
      </c>
      <c r="G95" s="99">
        <v>0.01</v>
      </c>
      <c r="H95" s="99">
        <v>0.01</v>
      </c>
      <c r="I95" s="99">
        <v>0.01</v>
      </c>
      <c r="J95" s="99">
        <v>0.01</v>
      </c>
      <c r="K95" s="99">
        <v>0.01</v>
      </c>
      <c r="L95" s="99">
        <v>0.01</v>
      </c>
      <c r="M95" s="99">
        <v>1E-3</v>
      </c>
      <c r="N95" s="497"/>
      <c r="O95" s="517"/>
      <c r="P95" s="224"/>
    </row>
    <row r="96" spans="1:16" s="364" customFormat="1" ht="20.149999999999999" customHeight="1">
      <c r="A96" s="169"/>
      <c r="B96" s="475" t="s">
        <v>142</v>
      </c>
      <c r="C96" s="478" t="s">
        <v>143</v>
      </c>
      <c r="D96" s="384" t="s">
        <v>144</v>
      </c>
      <c r="E96" s="242" t="s">
        <v>145</v>
      </c>
      <c r="F96" s="412" t="s">
        <v>146</v>
      </c>
      <c r="G96" s="413" t="s">
        <v>32</v>
      </c>
      <c r="H96" s="413" t="s">
        <v>32</v>
      </c>
      <c r="I96" s="413">
        <v>10.15</v>
      </c>
      <c r="J96" s="413">
        <v>10.64</v>
      </c>
      <c r="K96" s="413">
        <v>9.9700000000000006</v>
      </c>
      <c r="L96" s="413">
        <v>13.3</v>
      </c>
      <c r="M96" s="413" t="s">
        <v>32</v>
      </c>
      <c r="N96" s="46"/>
      <c r="O96" s="414"/>
      <c r="P96" s="224"/>
    </row>
    <row r="97" spans="1:16" s="364" customFormat="1" ht="20.149999999999999" customHeight="1">
      <c r="A97" s="169"/>
      <c r="B97" s="476"/>
      <c r="C97" s="479"/>
      <c r="D97" s="481" t="s">
        <v>147</v>
      </c>
      <c r="E97" s="482"/>
      <c r="F97" s="415" t="s">
        <v>148</v>
      </c>
      <c r="G97" s="416" t="s">
        <v>32</v>
      </c>
      <c r="H97" s="416" t="s">
        <v>32</v>
      </c>
      <c r="I97" s="416">
        <v>2.6178010471204188E-2</v>
      </c>
      <c r="J97" s="416">
        <v>2.6203669498830195E-2</v>
      </c>
      <c r="K97" s="416">
        <v>2.5969628298299081E-2</v>
      </c>
      <c r="L97" s="416">
        <v>3.3091267586367386E-2</v>
      </c>
      <c r="M97" s="416" t="s">
        <v>32</v>
      </c>
      <c r="N97" s="52"/>
      <c r="O97" s="417"/>
      <c r="P97" s="224"/>
    </row>
    <row r="98" spans="1:16" s="364" customFormat="1" ht="20.149999999999999" customHeight="1">
      <c r="A98" s="169"/>
      <c r="B98" s="476"/>
      <c r="C98" s="479"/>
      <c r="D98" s="483" t="s">
        <v>149</v>
      </c>
      <c r="E98" s="243" t="s">
        <v>150</v>
      </c>
      <c r="F98" s="415" t="s">
        <v>151</v>
      </c>
      <c r="G98" s="416" t="s">
        <v>32</v>
      </c>
      <c r="H98" s="416" t="s">
        <v>32</v>
      </c>
      <c r="I98" s="416">
        <v>3.6132858719315735</v>
      </c>
      <c r="J98" s="416">
        <v>3.2226981564460919</v>
      </c>
      <c r="K98" s="416">
        <v>2.4516118040746586</v>
      </c>
      <c r="L98" s="416">
        <v>2.1220041895212036</v>
      </c>
      <c r="M98" s="416" t="s">
        <v>32</v>
      </c>
      <c r="N98" s="52"/>
      <c r="O98" s="417"/>
      <c r="P98" s="224"/>
    </row>
    <row r="99" spans="1:16" s="364" customFormat="1" ht="20.149999999999999" customHeight="1">
      <c r="A99" s="169"/>
      <c r="B99" s="476"/>
      <c r="C99" s="479"/>
      <c r="D99" s="484"/>
      <c r="E99" s="243" t="s">
        <v>152</v>
      </c>
      <c r="F99" s="415" t="s">
        <v>153</v>
      </c>
      <c r="G99" s="416" t="s">
        <v>32</v>
      </c>
      <c r="H99" s="416" t="s">
        <v>32</v>
      </c>
      <c r="I99" s="416">
        <v>0.61681016639399333</v>
      </c>
      <c r="J99" s="416">
        <v>0.61662568807193263</v>
      </c>
      <c r="K99" s="416">
        <v>0.61685558700185972</v>
      </c>
      <c r="L99" s="416">
        <v>0.6078370029636786</v>
      </c>
      <c r="M99" s="416" t="s">
        <v>32</v>
      </c>
      <c r="N99" s="52"/>
      <c r="O99" s="417"/>
      <c r="P99" s="224"/>
    </row>
    <row r="100" spans="1:16" s="364" customFormat="1" ht="20.149999999999999" customHeight="1">
      <c r="A100" s="169"/>
      <c r="B100" s="476"/>
      <c r="C100" s="479"/>
      <c r="D100" s="484"/>
      <c r="E100" s="243" t="s">
        <v>154</v>
      </c>
      <c r="F100" s="415" t="s">
        <v>155</v>
      </c>
      <c r="G100" s="416" t="s">
        <v>32</v>
      </c>
      <c r="H100" s="416" t="s">
        <v>32</v>
      </c>
      <c r="I100" s="416">
        <v>1.9306709656796657</v>
      </c>
      <c r="J100" s="416">
        <v>1.8460710275217256</v>
      </c>
      <c r="K100" s="416">
        <v>1.9538531337430265</v>
      </c>
      <c r="L100" s="416">
        <v>1.8978027997810565</v>
      </c>
      <c r="M100" s="416" t="s">
        <v>32</v>
      </c>
      <c r="N100" s="52"/>
      <c r="O100" s="417"/>
      <c r="P100" s="224"/>
    </row>
    <row r="101" spans="1:16" s="364" customFormat="1" ht="20.149999999999999" customHeight="1">
      <c r="A101" s="169"/>
      <c r="B101" s="476"/>
      <c r="C101" s="479"/>
      <c r="D101" s="484"/>
      <c r="E101" s="243" t="s">
        <v>156</v>
      </c>
      <c r="F101" s="415" t="s">
        <v>157</v>
      </c>
      <c r="G101" s="416" t="s">
        <v>32</v>
      </c>
      <c r="H101" s="416" t="s">
        <v>32</v>
      </c>
      <c r="I101" s="416">
        <v>56.737594527178175</v>
      </c>
      <c r="J101" s="416">
        <v>77.539397644780578</v>
      </c>
      <c r="K101" s="416">
        <v>80.151887327745541</v>
      </c>
      <c r="L101" s="416">
        <v>26.242304198947462</v>
      </c>
      <c r="M101" s="416" t="s">
        <v>32</v>
      </c>
      <c r="N101" s="52"/>
      <c r="O101" s="417"/>
      <c r="P101" s="224"/>
    </row>
    <row r="102" spans="1:16" s="364" customFormat="1" ht="20.149999999999999" customHeight="1">
      <c r="A102" s="169"/>
      <c r="B102" s="476"/>
      <c r="C102" s="479"/>
      <c r="D102" s="485"/>
      <c r="E102" s="243" t="s">
        <v>158</v>
      </c>
      <c r="F102" s="415" t="s">
        <v>159</v>
      </c>
      <c r="G102" s="416" t="s">
        <v>32</v>
      </c>
      <c r="H102" s="416" t="s">
        <v>32</v>
      </c>
      <c r="I102" s="416">
        <v>70.580453526719879</v>
      </c>
      <c r="J102" s="416">
        <v>67.925093065707088</v>
      </c>
      <c r="K102" s="416">
        <v>67.793743892460469</v>
      </c>
      <c r="L102" s="416">
        <v>72.130549249252184</v>
      </c>
      <c r="M102" s="416" t="s">
        <v>32</v>
      </c>
      <c r="N102" s="52"/>
      <c r="O102" s="417"/>
      <c r="P102" s="224"/>
    </row>
    <row r="103" spans="1:16" s="364" customFormat="1" ht="20.149999999999999" customHeight="1">
      <c r="A103" s="169"/>
      <c r="B103" s="476"/>
      <c r="C103" s="479"/>
      <c r="D103" s="383" t="s">
        <v>160</v>
      </c>
      <c r="E103" s="243" t="s">
        <v>161</v>
      </c>
      <c r="F103" s="415" t="s">
        <v>162</v>
      </c>
      <c r="G103" s="416" t="s">
        <v>32</v>
      </c>
      <c r="H103" s="416" t="s">
        <v>32</v>
      </c>
      <c r="I103" s="416">
        <v>11</v>
      </c>
      <c r="J103" s="416">
        <v>21.3</v>
      </c>
      <c r="K103" s="416">
        <v>14.7</v>
      </c>
      <c r="L103" s="416">
        <v>20.72</v>
      </c>
      <c r="M103" s="416" t="s">
        <v>32</v>
      </c>
      <c r="N103" s="52"/>
      <c r="O103" s="417"/>
      <c r="P103" s="224"/>
    </row>
    <row r="104" spans="1:16" s="364" customFormat="1" ht="20.149999999999999" customHeight="1">
      <c r="A104" s="169"/>
      <c r="B104" s="476"/>
      <c r="C104" s="480"/>
      <c r="D104" s="388" t="s">
        <v>163</v>
      </c>
      <c r="E104" s="244" t="s">
        <v>164</v>
      </c>
      <c r="F104" s="415" t="s">
        <v>162</v>
      </c>
      <c r="G104" s="418" t="s">
        <v>32</v>
      </c>
      <c r="H104" s="418" t="s">
        <v>32</v>
      </c>
      <c r="I104" s="418" t="s">
        <v>32</v>
      </c>
      <c r="J104" s="418" t="s">
        <v>32</v>
      </c>
      <c r="K104" s="418" t="s">
        <v>32</v>
      </c>
      <c r="L104" s="418">
        <v>12201</v>
      </c>
      <c r="M104" s="418">
        <v>8563.08</v>
      </c>
      <c r="N104" s="54"/>
      <c r="O104" s="419"/>
      <c r="P104" s="224"/>
    </row>
    <row r="105" spans="1:16" s="364" customFormat="1" ht="20.149999999999999" customHeight="1">
      <c r="A105" s="169"/>
      <c r="B105" s="476"/>
      <c r="C105" s="420" t="s">
        <v>165</v>
      </c>
      <c r="D105" s="420" t="s">
        <v>166</v>
      </c>
      <c r="E105" s="110" t="s">
        <v>167</v>
      </c>
      <c r="F105" s="421" t="s">
        <v>168</v>
      </c>
      <c r="G105" s="422" t="s">
        <v>32</v>
      </c>
      <c r="H105" s="422" t="s">
        <v>32</v>
      </c>
      <c r="I105" s="422" t="s">
        <v>32</v>
      </c>
      <c r="J105" s="422" t="s">
        <v>32</v>
      </c>
      <c r="K105" s="422" t="s">
        <v>32</v>
      </c>
      <c r="L105" s="422" t="s">
        <v>32</v>
      </c>
      <c r="M105" s="422">
        <v>37</v>
      </c>
      <c r="N105" s="423"/>
      <c r="O105" s="424"/>
      <c r="P105" s="224"/>
    </row>
    <row r="106" spans="1:16" s="364" customFormat="1" ht="20.149999999999999" customHeight="1" thickBot="1">
      <c r="A106" s="169"/>
      <c r="B106" s="477"/>
      <c r="C106" s="385" t="s">
        <v>169</v>
      </c>
      <c r="D106" s="385" t="s">
        <v>170</v>
      </c>
      <c r="E106" s="241" t="s">
        <v>171</v>
      </c>
      <c r="F106" s="407" t="s">
        <v>168</v>
      </c>
      <c r="G106" s="425" t="s">
        <v>32</v>
      </c>
      <c r="H106" s="425" t="s">
        <v>32</v>
      </c>
      <c r="I106" s="425" t="s">
        <v>32</v>
      </c>
      <c r="J106" s="425" t="s">
        <v>32</v>
      </c>
      <c r="K106" s="425" t="s">
        <v>32</v>
      </c>
      <c r="L106" s="425" t="s">
        <v>32</v>
      </c>
      <c r="M106" s="425">
        <v>40</v>
      </c>
      <c r="N106" s="100"/>
      <c r="O106" s="426"/>
      <c r="P106" s="224"/>
    </row>
    <row r="107" spans="1:16" s="364" customFormat="1">
      <c r="B107" s="270" t="s">
        <v>172</v>
      </c>
      <c r="C107" s="378"/>
      <c r="D107" s="378"/>
      <c r="E107" s="379"/>
      <c r="F107" s="380"/>
      <c r="G107" s="380"/>
      <c r="H107" s="380"/>
      <c r="I107" s="380"/>
    </row>
    <row r="108" spans="1:16" s="364" customFormat="1">
      <c r="B108" s="270" t="s">
        <v>173</v>
      </c>
      <c r="C108" s="378"/>
      <c r="D108" s="378"/>
      <c r="E108" s="379"/>
      <c r="F108" s="380"/>
      <c r="G108" s="380"/>
      <c r="H108" s="380"/>
      <c r="I108" s="380"/>
    </row>
    <row r="109" spans="1:16" s="364" customFormat="1">
      <c r="B109" s="271" t="s">
        <v>174</v>
      </c>
      <c r="C109" s="378"/>
      <c r="D109" s="378"/>
      <c r="E109" s="381"/>
      <c r="F109" s="380"/>
      <c r="G109" s="380"/>
      <c r="H109" s="380"/>
      <c r="O109" s="270"/>
      <c r="P109" s="270"/>
    </row>
    <row r="110" spans="1:16" s="364" customFormat="1">
      <c r="B110" s="271" t="s">
        <v>175</v>
      </c>
      <c r="C110" s="271"/>
      <c r="D110" s="271"/>
      <c r="E110" s="270"/>
      <c r="F110" s="271"/>
      <c r="G110" s="271"/>
      <c r="H110" s="271"/>
      <c r="I110" s="271"/>
      <c r="J110" s="271"/>
      <c r="K110" s="271"/>
      <c r="L110" s="271"/>
      <c r="M110" s="271"/>
      <c r="N110" s="271"/>
      <c r="O110" s="271"/>
      <c r="P110" s="271"/>
    </row>
    <row r="112" spans="1:16" ht="17.899999999999999" customHeight="1"/>
    <row r="131" ht="17.899999999999999" customHeight="1"/>
    <row r="144" ht="17.899999999999999" customHeight="1"/>
    <row r="263" ht="13" customHeight="1"/>
    <row r="264" ht="28.75" customHeight="1"/>
  </sheetData>
  <mergeCells count="50">
    <mergeCell ref="O8:O14"/>
    <mergeCell ref="O15:O16"/>
    <mergeCell ref="O30:O33"/>
    <mergeCell ref="O34:O37"/>
    <mergeCell ref="O38:O43"/>
    <mergeCell ref="O17:O28"/>
    <mergeCell ref="D65:D71"/>
    <mergeCell ref="C38:C45"/>
    <mergeCell ref="O90:O95"/>
    <mergeCell ref="C90:C95"/>
    <mergeCell ref="D92:D93"/>
    <mergeCell ref="D90:D91"/>
    <mergeCell ref="N85:N89"/>
    <mergeCell ref="O46:O59"/>
    <mergeCell ref="O61:O64"/>
    <mergeCell ref="O65:O71"/>
    <mergeCell ref="O72:O84"/>
    <mergeCell ref="O85:O89"/>
    <mergeCell ref="N72:N84"/>
    <mergeCell ref="N61:N64"/>
    <mergeCell ref="N90:N95"/>
    <mergeCell ref="D17:D29"/>
    <mergeCell ref="D7:E7"/>
    <mergeCell ref="N17:N28"/>
    <mergeCell ref="N8:N14"/>
    <mergeCell ref="N15:N16"/>
    <mergeCell ref="N30:N33"/>
    <mergeCell ref="N34:N37"/>
    <mergeCell ref="N38:N43"/>
    <mergeCell ref="N46:N59"/>
    <mergeCell ref="N65:N71"/>
    <mergeCell ref="D15:D16"/>
    <mergeCell ref="D8:D14"/>
    <mergeCell ref="D30:D33"/>
    <mergeCell ref="B96:B106"/>
    <mergeCell ref="C96:C104"/>
    <mergeCell ref="D97:E97"/>
    <mergeCell ref="D98:D102"/>
    <mergeCell ref="B8:B95"/>
    <mergeCell ref="D94:D95"/>
    <mergeCell ref="E94:E95"/>
    <mergeCell ref="C8:C37"/>
    <mergeCell ref="C85:C89"/>
    <mergeCell ref="D34:D37"/>
    <mergeCell ref="D61:D64"/>
    <mergeCell ref="D72:D84"/>
    <mergeCell ref="D85:D89"/>
    <mergeCell ref="D46:D59"/>
    <mergeCell ref="C46:C84"/>
    <mergeCell ref="D38:D43"/>
  </mergeCells>
  <phoneticPr fontId="6" type="noConversion"/>
  <printOptions horizontalCentered="1"/>
  <pageMargins left="0.23622047244094491" right="0.23622047244094491" top="0.35433070866141736" bottom="0.35433070866141736" header="0.31496062992125984" footer="0.31496062992125984"/>
  <pageSetup paperSize="9" scale="40" fitToHeight="4" orientation="landscape" r:id="rId1"/>
  <ignoredErrors>
    <ignoredError sqref="G11:J11 G37:J3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92F"/>
  </sheetPr>
  <dimension ref="B1:AF431"/>
  <sheetViews>
    <sheetView showGridLines="0" topLeftCell="A2" zoomScale="50" zoomScaleNormal="50" zoomScaleSheetLayoutView="70" workbookViewId="0">
      <pane xSplit="2" ySplit="6" topLeftCell="C8" activePane="bottomRight" state="frozen"/>
      <selection pane="topRight"/>
      <selection pane="bottomLeft"/>
      <selection pane="bottomRight" activeCell="B431" sqref="B431"/>
    </sheetView>
  </sheetViews>
  <sheetFormatPr defaultColWidth="8" defaultRowHeight="13"/>
  <cols>
    <col min="1" max="1" width="2.69140625" style="14" customWidth="1"/>
    <col min="2" max="2" width="16.53515625" style="16" customWidth="1"/>
    <col min="3" max="3" width="17.3046875" style="16" customWidth="1"/>
    <col min="4" max="4" width="21.53515625" style="16" customWidth="1"/>
    <col min="5" max="5" width="39.53515625" style="1" customWidth="1"/>
    <col min="6" max="6" width="13.69140625" style="5" bestFit="1" customWidth="1"/>
    <col min="7" max="7" width="12.69140625" style="5" customWidth="1"/>
    <col min="8" max="10" width="12.69140625" style="14" customWidth="1"/>
    <col min="11" max="11" width="19.69140625" style="8" customWidth="1"/>
    <col min="12" max="13" width="53.69140625" style="298" customWidth="1"/>
    <col min="14" max="14" width="2.69140625" style="14" customWidth="1"/>
    <col min="15" max="16384" width="8" style="14"/>
  </cols>
  <sheetData>
    <row r="1" spans="2:14">
      <c r="L1" s="8"/>
    </row>
    <row r="2" spans="2:14">
      <c r="L2" s="8"/>
    </row>
    <row r="3" spans="2:14">
      <c r="L3" s="8"/>
    </row>
    <row r="4" spans="2:14">
      <c r="L4" s="8"/>
    </row>
    <row r="5" spans="2:14">
      <c r="L5" s="8"/>
    </row>
    <row r="6" spans="2:14" ht="13.5" thickBot="1">
      <c r="L6" s="8"/>
    </row>
    <row r="7" spans="2:14" s="3" customFormat="1" ht="20.149999999999999" customHeight="1" thickBot="1">
      <c r="B7" s="18" t="s">
        <v>1</v>
      </c>
      <c r="C7" s="19" t="s">
        <v>2</v>
      </c>
      <c r="D7" s="500" t="s">
        <v>3</v>
      </c>
      <c r="E7" s="500"/>
      <c r="F7" s="20" t="s">
        <v>4</v>
      </c>
      <c r="G7" s="20">
        <v>2022</v>
      </c>
      <c r="H7" s="20">
        <v>2023</v>
      </c>
      <c r="I7" s="20">
        <v>2024</v>
      </c>
      <c r="J7" s="20">
        <v>2025</v>
      </c>
      <c r="K7" s="20" t="s">
        <v>5</v>
      </c>
      <c r="L7" s="20" t="s">
        <v>6</v>
      </c>
      <c r="M7" s="17" t="s">
        <v>176</v>
      </c>
    </row>
    <row r="8" spans="2:14" s="169" customFormat="1" ht="50.15" customHeight="1" thickBot="1">
      <c r="B8" s="569" t="s">
        <v>177</v>
      </c>
      <c r="C8" s="256" t="s">
        <v>178</v>
      </c>
      <c r="D8" s="256" t="s">
        <v>179</v>
      </c>
      <c r="E8" s="241" t="s">
        <v>179</v>
      </c>
      <c r="F8" s="259" t="s">
        <v>180</v>
      </c>
      <c r="G8" s="102">
        <v>77.099999999999994</v>
      </c>
      <c r="H8" s="102">
        <v>71</v>
      </c>
      <c r="I8" s="102">
        <v>73</v>
      </c>
      <c r="J8" s="102">
        <v>74</v>
      </c>
      <c r="K8" s="278" t="s">
        <v>181</v>
      </c>
      <c r="L8" s="285" t="s">
        <v>182</v>
      </c>
      <c r="M8" s="332"/>
    </row>
    <row r="9" spans="2:14" s="169" customFormat="1" ht="50.15" customHeight="1" thickBot="1">
      <c r="B9" s="570"/>
      <c r="C9" s="145" t="s">
        <v>183</v>
      </c>
      <c r="D9" s="145" t="s">
        <v>184</v>
      </c>
      <c r="E9" s="104" t="s">
        <v>185</v>
      </c>
      <c r="F9" s="259" t="s">
        <v>186</v>
      </c>
      <c r="G9" s="102" t="s">
        <v>32</v>
      </c>
      <c r="H9" s="102">
        <v>100</v>
      </c>
      <c r="I9" s="102">
        <v>111</v>
      </c>
      <c r="J9" s="102">
        <v>120</v>
      </c>
      <c r="K9" s="103" t="s">
        <v>187</v>
      </c>
      <c r="L9" s="285" t="s">
        <v>188</v>
      </c>
      <c r="M9" s="333" t="s">
        <v>189</v>
      </c>
    </row>
    <row r="10" spans="2:14" s="169" customFormat="1" ht="20.149999999999999" customHeight="1">
      <c r="B10" s="570"/>
      <c r="C10" s="498" t="s">
        <v>190</v>
      </c>
      <c r="D10" s="507" t="s">
        <v>191</v>
      </c>
      <c r="E10" s="242" t="s">
        <v>192</v>
      </c>
      <c r="F10" s="55" t="s">
        <v>168</v>
      </c>
      <c r="G10" s="58">
        <v>56688</v>
      </c>
      <c r="H10" s="58">
        <v>69394</v>
      </c>
      <c r="I10" s="58">
        <v>67923</v>
      </c>
      <c r="J10" s="58">
        <v>117538</v>
      </c>
      <c r="K10" s="513" t="s">
        <v>193</v>
      </c>
      <c r="L10" s="558" t="s">
        <v>194</v>
      </c>
      <c r="M10" s="618" t="s">
        <v>195</v>
      </c>
      <c r="N10" s="353"/>
    </row>
    <row r="11" spans="2:14" s="169" customFormat="1" ht="20.149999999999999" customHeight="1">
      <c r="B11" s="570"/>
      <c r="C11" s="484"/>
      <c r="D11" s="505"/>
      <c r="E11" s="243" t="s">
        <v>196</v>
      </c>
      <c r="F11" s="225" t="s">
        <v>65</v>
      </c>
      <c r="G11" s="59">
        <v>100</v>
      </c>
      <c r="H11" s="59">
        <v>100</v>
      </c>
      <c r="I11" s="59">
        <v>100</v>
      </c>
      <c r="J11" s="59">
        <v>100</v>
      </c>
      <c r="K11" s="514"/>
      <c r="L11" s="556"/>
      <c r="M11" s="594"/>
      <c r="N11" s="168"/>
    </row>
    <row r="12" spans="2:14" s="169" customFormat="1" ht="20.149999999999999" customHeight="1">
      <c r="B12" s="570"/>
      <c r="C12" s="484"/>
      <c r="D12" s="572" t="s">
        <v>197</v>
      </c>
      <c r="E12" s="243" t="s">
        <v>192</v>
      </c>
      <c r="F12" s="225" t="s">
        <v>168</v>
      </c>
      <c r="G12" s="59">
        <v>46862</v>
      </c>
      <c r="H12" s="59">
        <v>52165</v>
      </c>
      <c r="I12" s="59">
        <v>59406</v>
      </c>
      <c r="J12" s="59">
        <v>121996</v>
      </c>
      <c r="K12" s="514"/>
      <c r="L12" s="556"/>
      <c r="M12" s="594"/>
      <c r="N12" s="168"/>
    </row>
    <row r="13" spans="2:14" s="169" customFormat="1" ht="20.149999999999999" customHeight="1">
      <c r="B13" s="570"/>
      <c r="C13" s="484"/>
      <c r="D13" s="572"/>
      <c r="E13" s="243" t="s">
        <v>196</v>
      </c>
      <c r="F13" s="225" t="s">
        <v>65</v>
      </c>
      <c r="G13" s="59">
        <v>100</v>
      </c>
      <c r="H13" s="59">
        <v>100</v>
      </c>
      <c r="I13" s="59">
        <v>100</v>
      </c>
      <c r="J13" s="59">
        <v>100</v>
      </c>
      <c r="K13" s="514"/>
      <c r="L13" s="556"/>
      <c r="M13" s="594"/>
    </row>
    <row r="14" spans="2:14" s="169" customFormat="1" ht="20.149999999999999" customHeight="1">
      <c r="B14" s="570"/>
      <c r="C14" s="484"/>
      <c r="D14" s="505" t="s">
        <v>198</v>
      </c>
      <c r="E14" s="243" t="s">
        <v>192</v>
      </c>
      <c r="F14" s="225" t="s">
        <v>168</v>
      </c>
      <c r="G14" s="59">
        <v>55433</v>
      </c>
      <c r="H14" s="59">
        <v>79470</v>
      </c>
      <c r="I14" s="59">
        <v>68397</v>
      </c>
      <c r="J14" s="59">
        <v>76076</v>
      </c>
      <c r="K14" s="514"/>
      <c r="L14" s="556"/>
      <c r="M14" s="594"/>
    </row>
    <row r="15" spans="2:14" s="169" customFormat="1" ht="20.149999999999999" customHeight="1">
      <c r="B15" s="570"/>
      <c r="C15" s="484"/>
      <c r="D15" s="505"/>
      <c r="E15" s="243" t="s">
        <v>196</v>
      </c>
      <c r="F15" s="225" t="s">
        <v>65</v>
      </c>
      <c r="G15" s="59">
        <v>100</v>
      </c>
      <c r="H15" s="59">
        <v>100</v>
      </c>
      <c r="I15" s="59">
        <v>100</v>
      </c>
      <c r="J15" s="59">
        <v>100</v>
      </c>
      <c r="K15" s="514"/>
      <c r="L15" s="556"/>
      <c r="M15" s="594"/>
    </row>
    <row r="16" spans="2:14" s="169" customFormat="1" ht="20.149999999999999" customHeight="1">
      <c r="B16" s="570"/>
      <c r="C16" s="484"/>
      <c r="D16" s="505" t="s">
        <v>199</v>
      </c>
      <c r="E16" s="243" t="s">
        <v>192</v>
      </c>
      <c r="F16" s="225" t="s">
        <v>168</v>
      </c>
      <c r="G16" s="59">
        <v>35274</v>
      </c>
      <c r="H16" s="59">
        <v>34664</v>
      </c>
      <c r="I16" s="59">
        <v>24606</v>
      </c>
      <c r="J16" s="59">
        <v>25105</v>
      </c>
      <c r="K16" s="514"/>
      <c r="L16" s="556"/>
      <c r="M16" s="594"/>
    </row>
    <row r="17" spans="2:13" s="169" customFormat="1" ht="20.149999999999999" customHeight="1">
      <c r="B17" s="570"/>
      <c r="C17" s="484"/>
      <c r="D17" s="505"/>
      <c r="E17" s="243" t="s">
        <v>196</v>
      </c>
      <c r="F17" s="225" t="s">
        <v>65</v>
      </c>
      <c r="G17" s="59">
        <v>100</v>
      </c>
      <c r="H17" s="59">
        <v>100</v>
      </c>
      <c r="I17" s="59">
        <v>100</v>
      </c>
      <c r="J17" s="59">
        <v>100</v>
      </c>
      <c r="K17" s="514"/>
      <c r="L17" s="556"/>
      <c r="M17" s="594"/>
    </row>
    <row r="18" spans="2:13" s="169" customFormat="1" ht="20.149999999999999" customHeight="1">
      <c r="B18" s="570"/>
      <c r="C18" s="484"/>
      <c r="D18" s="505" t="s">
        <v>200</v>
      </c>
      <c r="E18" s="243" t="s">
        <v>192</v>
      </c>
      <c r="F18" s="225" t="s">
        <v>168</v>
      </c>
      <c r="G18" s="59">
        <v>2447</v>
      </c>
      <c r="H18" s="59">
        <v>2966</v>
      </c>
      <c r="I18" s="59">
        <v>4160</v>
      </c>
      <c r="J18" s="59">
        <v>5301</v>
      </c>
      <c r="K18" s="514"/>
      <c r="L18" s="556"/>
      <c r="M18" s="594"/>
    </row>
    <row r="19" spans="2:13" s="169" customFormat="1" ht="20.149999999999999" customHeight="1">
      <c r="B19" s="570"/>
      <c r="C19" s="484"/>
      <c r="D19" s="505"/>
      <c r="E19" s="244" t="s">
        <v>196</v>
      </c>
      <c r="F19" s="225" t="s">
        <v>65</v>
      </c>
      <c r="G19" s="59">
        <v>100</v>
      </c>
      <c r="H19" s="59">
        <v>100</v>
      </c>
      <c r="I19" s="59">
        <v>100</v>
      </c>
      <c r="J19" s="59">
        <v>100</v>
      </c>
      <c r="K19" s="554"/>
      <c r="L19" s="557"/>
      <c r="M19" s="595"/>
    </row>
    <row r="20" spans="2:13" s="169" customFormat="1" ht="50.15" customHeight="1">
      <c r="B20" s="570"/>
      <c r="C20" s="484"/>
      <c r="D20" s="279" t="s">
        <v>201</v>
      </c>
      <c r="E20" s="107" t="s">
        <v>202</v>
      </c>
      <c r="F20" s="108" t="s">
        <v>168</v>
      </c>
      <c r="G20" s="109">
        <f>G10+G12+G14+G16+G18</f>
        <v>196704</v>
      </c>
      <c r="H20" s="109">
        <f>H10+H12+H14+H16+H18</f>
        <v>238659</v>
      </c>
      <c r="I20" s="109">
        <f>I10+I12+I14+I16+I18</f>
        <v>224492</v>
      </c>
      <c r="J20" s="109">
        <f>J10+J12+J14+J16+J18</f>
        <v>346016</v>
      </c>
      <c r="K20" s="110" t="s">
        <v>193</v>
      </c>
      <c r="L20" s="281"/>
      <c r="M20" s="334"/>
    </row>
    <row r="21" spans="2:13" s="169" customFormat="1" ht="50.15" customHeight="1" thickBot="1">
      <c r="B21" s="570"/>
      <c r="C21" s="499"/>
      <c r="D21" s="280" t="s">
        <v>203</v>
      </c>
      <c r="E21" s="111" t="s">
        <v>204</v>
      </c>
      <c r="F21" s="112" t="s">
        <v>65</v>
      </c>
      <c r="G21" s="113">
        <v>86</v>
      </c>
      <c r="H21" s="113">
        <v>84</v>
      </c>
      <c r="I21" s="113">
        <v>91</v>
      </c>
      <c r="J21" s="113">
        <v>86</v>
      </c>
      <c r="K21" s="111" t="s">
        <v>193</v>
      </c>
      <c r="L21" s="282" t="s">
        <v>205</v>
      </c>
      <c r="M21" s="335"/>
    </row>
    <row r="22" spans="2:13" s="169" customFormat="1" ht="50.15" customHeight="1" thickBot="1">
      <c r="B22" s="571"/>
      <c r="C22" s="256" t="s">
        <v>206</v>
      </c>
      <c r="D22" s="145" t="s">
        <v>207</v>
      </c>
      <c r="E22" s="104" t="s">
        <v>208</v>
      </c>
      <c r="F22" s="114" t="s">
        <v>168</v>
      </c>
      <c r="G22" s="73">
        <v>0</v>
      </c>
      <c r="H22" s="73">
        <v>0</v>
      </c>
      <c r="I22" s="73">
        <v>0</v>
      </c>
      <c r="J22" s="73">
        <v>0</v>
      </c>
      <c r="K22" s="104" t="s">
        <v>209</v>
      </c>
      <c r="L22" s="283"/>
      <c r="M22" s="336"/>
    </row>
    <row r="23" spans="2:13" s="169" customFormat="1" ht="50.15" customHeight="1">
      <c r="B23" s="576" t="s">
        <v>210</v>
      </c>
      <c r="C23" s="498" t="s">
        <v>211</v>
      </c>
      <c r="D23" s="161" t="s">
        <v>212</v>
      </c>
      <c r="E23" s="354" t="s">
        <v>213</v>
      </c>
      <c r="F23" s="355" t="s">
        <v>168</v>
      </c>
      <c r="G23" s="115">
        <v>87800</v>
      </c>
      <c r="H23" s="115">
        <v>85592</v>
      </c>
      <c r="I23" s="115">
        <v>83285</v>
      </c>
      <c r="J23" s="115">
        <v>81280</v>
      </c>
      <c r="K23" s="116" t="s">
        <v>214</v>
      </c>
      <c r="L23" s="356" t="s">
        <v>215</v>
      </c>
      <c r="M23" s="337"/>
    </row>
    <row r="24" spans="2:13" s="169" customFormat="1" ht="20.149999999999999" customHeight="1">
      <c r="B24" s="577"/>
      <c r="C24" s="484"/>
      <c r="D24" s="488" t="s">
        <v>216</v>
      </c>
      <c r="E24" s="538" t="s">
        <v>217</v>
      </c>
      <c r="F24" s="117" t="s">
        <v>168</v>
      </c>
      <c r="G24" s="118">
        <v>3406</v>
      </c>
      <c r="H24" s="118">
        <v>3341</v>
      </c>
      <c r="I24" s="118">
        <v>3179</v>
      </c>
      <c r="J24" s="118">
        <v>2879</v>
      </c>
      <c r="K24" s="488" t="s">
        <v>214</v>
      </c>
      <c r="L24" s="555" t="s">
        <v>218</v>
      </c>
      <c r="M24" s="593"/>
    </row>
    <row r="25" spans="2:13" s="169" customFormat="1" ht="20.149999999999999" customHeight="1">
      <c r="B25" s="577"/>
      <c r="C25" s="484"/>
      <c r="D25" s="514"/>
      <c r="E25" s="534"/>
      <c r="F25" s="217" t="s">
        <v>65</v>
      </c>
      <c r="G25" s="119">
        <v>3.88</v>
      </c>
      <c r="H25" s="119">
        <f>H24/$H$23*100</f>
        <v>3.9034021871202915</v>
      </c>
      <c r="I25" s="119">
        <v>3.82</v>
      </c>
      <c r="J25" s="119">
        <v>3.54</v>
      </c>
      <c r="K25" s="514"/>
      <c r="L25" s="556"/>
      <c r="M25" s="594"/>
    </row>
    <row r="26" spans="2:13" s="169" customFormat="1" ht="20.149999999999999" customHeight="1">
      <c r="B26" s="577"/>
      <c r="C26" s="484"/>
      <c r="D26" s="514"/>
      <c r="E26" s="533" t="s">
        <v>219</v>
      </c>
      <c r="F26" s="225" t="s">
        <v>168</v>
      </c>
      <c r="G26" s="106">
        <v>12258</v>
      </c>
      <c r="H26" s="106">
        <v>12307</v>
      </c>
      <c r="I26" s="106">
        <v>12067</v>
      </c>
      <c r="J26" s="106">
        <v>11482</v>
      </c>
      <c r="K26" s="514"/>
      <c r="L26" s="556"/>
      <c r="M26" s="594"/>
    </row>
    <row r="27" spans="2:13" s="169" customFormat="1" ht="20.149999999999999" customHeight="1">
      <c r="B27" s="577"/>
      <c r="C27" s="484"/>
      <c r="D27" s="514"/>
      <c r="E27" s="534"/>
      <c r="F27" s="225" t="s">
        <v>65</v>
      </c>
      <c r="G27" s="119">
        <v>13.96</v>
      </c>
      <c r="H27" s="119">
        <f>H26/$H$23*100</f>
        <v>14.378680250490699</v>
      </c>
      <c r="I27" s="119">
        <v>14.49</v>
      </c>
      <c r="J27" s="119">
        <v>14.13</v>
      </c>
      <c r="K27" s="514"/>
      <c r="L27" s="556"/>
      <c r="M27" s="594"/>
    </row>
    <row r="28" spans="2:13" s="169" customFormat="1" ht="20.149999999999999" customHeight="1">
      <c r="B28" s="577"/>
      <c r="C28" s="484"/>
      <c r="D28" s="514"/>
      <c r="E28" s="533" t="s">
        <v>220</v>
      </c>
      <c r="F28" s="225" t="s">
        <v>168</v>
      </c>
      <c r="G28" s="106">
        <v>4421</v>
      </c>
      <c r="H28" s="106">
        <v>4365</v>
      </c>
      <c r="I28" s="106">
        <v>4089</v>
      </c>
      <c r="J28" s="106">
        <v>3728</v>
      </c>
      <c r="K28" s="514"/>
      <c r="L28" s="556"/>
      <c r="M28" s="594"/>
    </row>
    <row r="29" spans="2:13" s="169" customFormat="1" ht="20.149999999999999" customHeight="1">
      <c r="B29" s="577"/>
      <c r="C29" s="484"/>
      <c r="D29" s="514"/>
      <c r="E29" s="534"/>
      <c r="F29" s="225" t="s">
        <v>65</v>
      </c>
      <c r="G29" s="119">
        <v>5.04</v>
      </c>
      <c r="H29" s="119">
        <f>H28/$H$23*100</f>
        <v>5.0997756799700911</v>
      </c>
      <c r="I29" s="119">
        <v>4.91</v>
      </c>
      <c r="J29" s="119">
        <v>4.59</v>
      </c>
      <c r="K29" s="514"/>
      <c r="L29" s="556"/>
      <c r="M29" s="594"/>
    </row>
    <row r="30" spans="2:13" s="169" customFormat="1" ht="20.149999999999999" customHeight="1">
      <c r="B30" s="577"/>
      <c r="C30" s="484"/>
      <c r="D30" s="514"/>
      <c r="E30" s="533" t="s">
        <v>221</v>
      </c>
      <c r="F30" s="225" t="s">
        <v>168</v>
      </c>
      <c r="G30" s="106">
        <v>56794</v>
      </c>
      <c r="H30" s="106">
        <v>54995</v>
      </c>
      <c r="I30" s="106">
        <v>54046</v>
      </c>
      <c r="J30" s="106">
        <v>53963</v>
      </c>
      <c r="K30" s="514"/>
      <c r="L30" s="556"/>
      <c r="M30" s="594"/>
    </row>
    <row r="31" spans="2:13" s="169" customFormat="1" ht="20.149999999999999" customHeight="1">
      <c r="B31" s="577"/>
      <c r="C31" s="484"/>
      <c r="D31" s="514"/>
      <c r="E31" s="534"/>
      <c r="F31" s="121" t="s">
        <v>65</v>
      </c>
      <c r="G31" s="119">
        <v>64.69</v>
      </c>
      <c r="H31" s="119">
        <f>H30/$H$23*100</f>
        <v>64.252500233666694</v>
      </c>
      <c r="I31" s="119">
        <v>64.89</v>
      </c>
      <c r="J31" s="119">
        <v>66.39</v>
      </c>
      <c r="K31" s="514"/>
      <c r="L31" s="556"/>
      <c r="M31" s="594"/>
    </row>
    <row r="32" spans="2:13" s="169" customFormat="1" ht="20.149999999999999" customHeight="1">
      <c r="B32" s="577"/>
      <c r="C32" s="484"/>
      <c r="D32" s="514"/>
      <c r="E32" s="533" t="s">
        <v>222</v>
      </c>
      <c r="F32" s="225" t="s">
        <v>168</v>
      </c>
      <c r="G32" s="106">
        <v>10921</v>
      </c>
      <c r="H32" s="106">
        <v>10584</v>
      </c>
      <c r="I32" s="106">
        <v>9904</v>
      </c>
      <c r="J32" s="106">
        <v>9228</v>
      </c>
      <c r="K32" s="514"/>
      <c r="L32" s="556"/>
      <c r="M32" s="594"/>
    </row>
    <row r="33" spans="2:13" s="169" customFormat="1" ht="20.149999999999999" customHeight="1">
      <c r="B33" s="577"/>
      <c r="C33" s="484"/>
      <c r="D33" s="554"/>
      <c r="E33" s="537"/>
      <c r="F33" s="123" t="s">
        <v>65</v>
      </c>
      <c r="G33" s="125">
        <v>12.44</v>
      </c>
      <c r="H33" s="125">
        <f>H32/$H$23*100</f>
        <v>12.36564164875222</v>
      </c>
      <c r="I33" s="125">
        <v>11.89</v>
      </c>
      <c r="J33" s="125">
        <v>11.35</v>
      </c>
      <c r="K33" s="554"/>
      <c r="L33" s="557"/>
      <c r="M33" s="595"/>
    </row>
    <row r="34" spans="2:13" s="169" customFormat="1" ht="20.149999999999999" customHeight="1">
      <c r="B34" s="577"/>
      <c r="C34" s="484"/>
      <c r="D34" s="488" t="s">
        <v>223</v>
      </c>
      <c r="E34" s="538" t="s">
        <v>217</v>
      </c>
      <c r="F34" s="117" t="s">
        <v>168</v>
      </c>
      <c r="G34" s="126">
        <v>2584</v>
      </c>
      <c r="H34" s="126">
        <v>2512</v>
      </c>
      <c r="I34" s="126">
        <v>2495</v>
      </c>
      <c r="J34" s="126">
        <v>2324</v>
      </c>
      <c r="K34" s="488" t="s">
        <v>214</v>
      </c>
      <c r="L34" s="555" t="s">
        <v>224</v>
      </c>
      <c r="M34" s="593"/>
    </row>
    <row r="35" spans="2:13" s="169" customFormat="1" ht="20.149999999999999" customHeight="1">
      <c r="B35" s="577"/>
      <c r="C35" s="484"/>
      <c r="D35" s="514"/>
      <c r="E35" s="534"/>
      <c r="F35" s="217" t="s">
        <v>65</v>
      </c>
      <c r="G35" s="119">
        <v>2.94</v>
      </c>
      <c r="H35" s="119">
        <f>H34/$H$23*100</f>
        <v>2.9348537246471631</v>
      </c>
      <c r="I35" s="119">
        <v>3</v>
      </c>
      <c r="J35" s="119">
        <v>2.86</v>
      </c>
      <c r="K35" s="514"/>
      <c r="L35" s="556"/>
      <c r="M35" s="594"/>
    </row>
    <row r="36" spans="2:13" s="169" customFormat="1" ht="20.149999999999999" customHeight="1">
      <c r="B36" s="577"/>
      <c r="C36" s="484"/>
      <c r="D36" s="514"/>
      <c r="E36" s="533" t="s">
        <v>219</v>
      </c>
      <c r="F36" s="225" t="s">
        <v>168</v>
      </c>
      <c r="G36" s="126">
        <v>9634</v>
      </c>
      <c r="H36" s="126">
        <v>9683</v>
      </c>
      <c r="I36" s="126">
        <v>9786</v>
      </c>
      <c r="J36" s="126">
        <v>9504</v>
      </c>
      <c r="K36" s="514"/>
      <c r="L36" s="556"/>
      <c r="M36" s="594"/>
    </row>
    <row r="37" spans="2:13" s="169" customFormat="1" ht="20.149999999999999" customHeight="1">
      <c r="B37" s="577"/>
      <c r="C37" s="484"/>
      <c r="D37" s="514"/>
      <c r="E37" s="534"/>
      <c r="F37" s="225" t="s">
        <v>65</v>
      </c>
      <c r="G37" s="119">
        <v>10.97</v>
      </c>
      <c r="H37" s="119">
        <f>H36/$H$23*100</f>
        <v>11.312973175063091</v>
      </c>
      <c r="I37" s="119">
        <v>11.75</v>
      </c>
      <c r="J37" s="119">
        <v>11.69</v>
      </c>
      <c r="K37" s="514"/>
      <c r="L37" s="556"/>
      <c r="M37" s="594"/>
    </row>
    <row r="38" spans="2:13" s="169" customFormat="1" ht="20.149999999999999" customHeight="1">
      <c r="B38" s="577"/>
      <c r="C38" s="484"/>
      <c r="D38" s="514"/>
      <c r="E38" s="533" t="s">
        <v>220</v>
      </c>
      <c r="F38" s="225" t="s">
        <v>168</v>
      </c>
      <c r="G38" s="126">
        <v>3628</v>
      </c>
      <c r="H38" s="126">
        <v>3575</v>
      </c>
      <c r="I38" s="126">
        <v>3445</v>
      </c>
      <c r="J38" s="126">
        <v>3229</v>
      </c>
      <c r="K38" s="514"/>
      <c r="L38" s="556"/>
      <c r="M38" s="594"/>
    </row>
    <row r="39" spans="2:13" s="169" customFormat="1" ht="20.149999999999999" customHeight="1">
      <c r="B39" s="577"/>
      <c r="C39" s="484"/>
      <c r="D39" s="514"/>
      <c r="E39" s="534"/>
      <c r="F39" s="225" t="s">
        <v>65</v>
      </c>
      <c r="G39" s="119">
        <v>4.13</v>
      </c>
      <c r="H39" s="119">
        <f>H38/$H$23*100</f>
        <v>4.1767922235722965</v>
      </c>
      <c r="I39" s="119">
        <v>4.1399999999999997</v>
      </c>
      <c r="J39" s="119">
        <v>3.97</v>
      </c>
      <c r="K39" s="514"/>
      <c r="L39" s="556"/>
      <c r="M39" s="594"/>
    </row>
    <row r="40" spans="2:13" s="169" customFormat="1" ht="20.149999999999999" customHeight="1">
      <c r="B40" s="577"/>
      <c r="C40" s="484"/>
      <c r="D40" s="514"/>
      <c r="E40" s="533" t="s">
        <v>221</v>
      </c>
      <c r="F40" s="225" t="s">
        <v>168</v>
      </c>
      <c r="G40" s="126">
        <v>48715</v>
      </c>
      <c r="H40" s="126">
        <v>47776</v>
      </c>
      <c r="I40" s="126">
        <v>48411</v>
      </c>
      <c r="J40" s="126">
        <v>49371</v>
      </c>
      <c r="K40" s="514"/>
      <c r="L40" s="556"/>
      <c r="M40" s="594"/>
    </row>
    <row r="41" spans="2:13" s="169" customFormat="1" ht="20.149999999999999" customHeight="1">
      <c r="B41" s="577"/>
      <c r="C41" s="484"/>
      <c r="D41" s="514"/>
      <c r="E41" s="534"/>
      <c r="F41" s="121" t="s">
        <v>65</v>
      </c>
      <c r="G41" s="119">
        <v>55.48</v>
      </c>
      <c r="H41" s="119">
        <f>H40/$H$23*100</f>
        <v>55.81830077577343</v>
      </c>
      <c r="I41" s="119">
        <v>58.13</v>
      </c>
      <c r="J41" s="119">
        <v>60.74</v>
      </c>
      <c r="K41" s="514"/>
      <c r="L41" s="556"/>
      <c r="M41" s="594"/>
    </row>
    <row r="42" spans="2:13" s="169" customFormat="1" ht="20.149999999999999" customHeight="1">
      <c r="B42" s="577"/>
      <c r="C42" s="484"/>
      <c r="D42" s="514"/>
      <c r="E42" s="533" t="s">
        <v>222</v>
      </c>
      <c r="F42" s="225" t="s">
        <v>168</v>
      </c>
      <c r="G42" s="126">
        <v>9038</v>
      </c>
      <c r="H42" s="126">
        <v>8831</v>
      </c>
      <c r="I42" s="126">
        <v>8521</v>
      </c>
      <c r="J42" s="126">
        <v>8141</v>
      </c>
      <c r="K42" s="514"/>
      <c r="L42" s="556"/>
      <c r="M42" s="594"/>
    </row>
    <row r="43" spans="2:13" s="169" customFormat="1" ht="20.149999999999999" customHeight="1">
      <c r="B43" s="577"/>
      <c r="C43" s="484"/>
      <c r="D43" s="514"/>
      <c r="E43" s="537"/>
      <c r="F43" s="123" t="s">
        <v>65</v>
      </c>
      <c r="G43" s="125">
        <v>10.29</v>
      </c>
      <c r="H43" s="125">
        <f>H42/$H$23*100</f>
        <v>10.317553042340407</v>
      </c>
      <c r="I43" s="125">
        <v>10.23</v>
      </c>
      <c r="J43" s="125">
        <v>10.02</v>
      </c>
      <c r="K43" s="554"/>
      <c r="L43" s="557"/>
      <c r="M43" s="595"/>
    </row>
    <row r="44" spans="2:13" s="169" customFormat="1" ht="20.149999999999999" customHeight="1">
      <c r="B44" s="577"/>
      <c r="C44" s="484"/>
      <c r="D44" s="488" t="s">
        <v>225</v>
      </c>
      <c r="E44" s="538" t="s">
        <v>217</v>
      </c>
      <c r="F44" s="117" t="s">
        <v>168</v>
      </c>
      <c r="G44" s="118">
        <v>822</v>
      </c>
      <c r="H44" s="126">
        <v>829</v>
      </c>
      <c r="I44" s="126">
        <v>684</v>
      </c>
      <c r="J44" s="126">
        <v>555</v>
      </c>
      <c r="K44" s="488" t="s">
        <v>214</v>
      </c>
      <c r="L44" s="555" t="s">
        <v>226</v>
      </c>
      <c r="M44" s="593"/>
    </row>
    <row r="45" spans="2:13" s="169" customFormat="1" ht="20.149999999999999" customHeight="1">
      <c r="B45" s="577"/>
      <c r="C45" s="484"/>
      <c r="D45" s="514"/>
      <c r="E45" s="534"/>
      <c r="F45" s="217" t="s">
        <v>65</v>
      </c>
      <c r="G45" s="119">
        <v>0.94</v>
      </c>
      <c r="H45" s="119">
        <f>H44/$H$23*100</f>
        <v>0.96854846247312831</v>
      </c>
      <c r="I45" s="119">
        <v>0.82</v>
      </c>
      <c r="J45" s="119">
        <v>0.68</v>
      </c>
      <c r="K45" s="514"/>
      <c r="L45" s="556"/>
      <c r="M45" s="594"/>
    </row>
    <row r="46" spans="2:13" s="169" customFormat="1" ht="20.149999999999999" customHeight="1">
      <c r="B46" s="577"/>
      <c r="C46" s="484"/>
      <c r="D46" s="514"/>
      <c r="E46" s="533" t="s">
        <v>219</v>
      </c>
      <c r="F46" s="225" t="s">
        <v>168</v>
      </c>
      <c r="G46" s="126">
        <v>2624</v>
      </c>
      <c r="H46" s="126">
        <v>2624</v>
      </c>
      <c r="I46" s="126">
        <v>2281</v>
      </c>
      <c r="J46" s="126">
        <v>1978</v>
      </c>
      <c r="K46" s="514"/>
      <c r="L46" s="556"/>
      <c r="M46" s="594"/>
    </row>
    <row r="47" spans="2:13" s="169" customFormat="1" ht="20.149999999999999" customHeight="1">
      <c r="B47" s="577"/>
      <c r="C47" s="484"/>
      <c r="D47" s="514"/>
      <c r="E47" s="534"/>
      <c r="F47" s="225" t="s">
        <v>65</v>
      </c>
      <c r="G47" s="119">
        <v>2.99</v>
      </c>
      <c r="H47" s="119">
        <f>H46/$H$23*100</f>
        <v>3.0657070754276101</v>
      </c>
      <c r="I47" s="126">
        <v>2.74</v>
      </c>
      <c r="J47" s="126">
        <v>2.4300000000000002</v>
      </c>
      <c r="K47" s="514"/>
      <c r="L47" s="556"/>
      <c r="M47" s="594"/>
    </row>
    <row r="48" spans="2:13" s="169" customFormat="1" ht="20.149999999999999" customHeight="1">
      <c r="B48" s="577"/>
      <c r="C48" s="484"/>
      <c r="D48" s="514"/>
      <c r="E48" s="533" t="s">
        <v>220</v>
      </c>
      <c r="F48" s="225" t="s">
        <v>168</v>
      </c>
      <c r="G48" s="106">
        <v>793</v>
      </c>
      <c r="H48" s="126">
        <v>790</v>
      </c>
      <c r="I48" s="126">
        <v>644</v>
      </c>
      <c r="J48" s="126">
        <v>499</v>
      </c>
      <c r="K48" s="514"/>
      <c r="L48" s="556"/>
      <c r="M48" s="594"/>
    </row>
    <row r="49" spans="2:13" s="169" customFormat="1" ht="20.149999999999999" customHeight="1">
      <c r="B49" s="577"/>
      <c r="C49" s="484"/>
      <c r="D49" s="514"/>
      <c r="E49" s="534"/>
      <c r="F49" s="225" t="s">
        <v>65</v>
      </c>
      <c r="G49" s="119">
        <v>0.9</v>
      </c>
      <c r="H49" s="119">
        <f>H48/$H$23*100</f>
        <v>0.92298345639779422</v>
      </c>
      <c r="I49" s="119">
        <v>0.77</v>
      </c>
      <c r="J49" s="119">
        <v>0.61</v>
      </c>
      <c r="K49" s="514"/>
      <c r="L49" s="556"/>
      <c r="M49" s="594"/>
    </row>
    <row r="50" spans="2:13" s="169" customFormat="1" ht="20.149999999999999" customHeight="1">
      <c r="B50" s="577"/>
      <c r="C50" s="484"/>
      <c r="D50" s="514"/>
      <c r="E50" s="533" t="s">
        <v>221</v>
      </c>
      <c r="F50" s="225" t="s">
        <v>168</v>
      </c>
      <c r="G50" s="126">
        <v>8079</v>
      </c>
      <c r="H50" s="126">
        <v>7219</v>
      </c>
      <c r="I50" s="126">
        <v>5635</v>
      </c>
      <c r="J50" s="126">
        <v>4592</v>
      </c>
      <c r="K50" s="514"/>
      <c r="L50" s="556"/>
      <c r="M50" s="594"/>
    </row>
    <row r="51" spans="2:13" s="169" customFormat="1" ht="20.149999999999999" customHeight="1">
      <c r="B51" s="577"/>
      <c r="C51" s="484"/>
      <c r="D51" s="514"/>
      <c r="E51" s="534"/>
      <c r="F51" s="121" t="s">
        <v>65</v>
      </c>
      <c r="G51" s="119">
        <v>9.1999999999999993</v>
      </c>
      <c r="H51" s="119">
        <f>H50/$H$23*100</f>
        <v>8.4341994578932606</v>
      </c>
      <c r="I51" s="119">
        <v>6.77</v>
      </c>
      <c r="J51" s="119">
        <v>5.65</v>
      </c>
      <c r="K51" s="514"/>
      <c r="L51" s="556"/>
      <c r="M51" s="594"/>
    </row>
    <row r="52" spans="2:13" s="169" customFormat="1" ht="20.149999999999999" customHeight="1">
      <c r="B52" s="577"/>
      <c r="C52" s="484"/>
      <c r="D52" s="514"/>
      <c r="E52" s="533" t="s">
        <v>222</v>
      </c>
      <c r="F52" s="225" t="s">
        <v>168</v>
      </c>
      <c r="G52" s="126">
        <v>1883</v>
      </c>
      <c r="H52" s="126">
        <v>1753</v>
      </c>
      <c r="I52" s="126">
        <v>1383</v>
      </c>
      <c r="J52" s="126">
        <v>1087</v>
      </c>
      <c r="K52" s="514"/>
      <c r="L52" s="556"/>
      <c r="M52" s="594"/>
    </row>
    <row r="53" spans="2:13" s="169" customFormat="1" ht="20.149999999999999" customHeight="1">
      <c r="B53" s="577"/>
      <c r="C53" s="484"/>
      <c r="D53" s="514"/>
      <c r="E53" s="537"/>
      <c r="F53" s="123" t="s">
        <v>65</v>
      </c>
      <c r="G53" s="125">
        <v>2.14</v>
      </c>
      <c r="H53" s="125">
        <f>H52/$H$23*100</f>
        <v>2.048088606411814</v>
      </c>
      <c r="I53" s="125">
        <v>1.66</v>
      </c>
      <c r="J53" s="125">
        <v>1.34</v>
      </c>
      <c r="K53" s="554"/>
      <c r="L53" s="557"/>
      <c r="M53" s="595"/>
    </row>
    <row r="54" spans="2:13" s="169" customFormat="1" ht="20.149999999999999" customHeight="1">
      <c r="B54" s="577"/>
      <c r="C54" s="484"/>
      <c r="D54" s="488" t="s">
        <v>227</v>
      </c>
      <c r="E54" s="538" t="s">
        <v>217</v>
      </c>
      <c r="F54" s="117" t="s">
        <v>168</v>
      </c>
      <c r="G54" s="126">
        <v>3389</v>
      </c>
      <c r="H54" s="126">
        <v>3327</v>
      </c>
      <c r="I54" s="126">
        <v>3156</v>
      </c>
      <c r="J54" s="126">
        <v>2851</v>
      </c>
      <c r="K54" s="488" t="s">
        <v>214</v>
      </c>
      <c r="L54" s="555" t="s">
        <v>228</v>
      </c>
      <c r="M54" s="593"/>
    </row>
    <row r="55" spans="2:13" s="169" customFormat="1" ht="20.149999999999999" customHeight="1">
      <c r="B55" s="577"/>
      <c r="C55" s="484"/>
      <c r="D55" s="514"/>
      <c r="E55" s="534"/>
      <c r="F55" s="217" t="s">
        <v>65</v>
      </c>
      <c r="G55" s="119">
        <v>3.86</v>
      </c>
      <c r="H55" s="119">
        <f>H54/$H$23*100</f>
        <v>3.8870455182727359</v>
      </c>
      <c r="I55" s="119">
        <v>3.79</v>
      </c>
      <c r="J55" s="119">
        <v>3.51</v>
      </c>
      <c r="K55" s="514"/>
      <c r="L55" s="556"/>
      <c r="M55" s="594"/>
    </row>
    <row r="56" spans="2:13" s="169" customFormat="1" ht="20.149999999999999" customHeight="1">
      <c r="B56" s="577"/>
      <c r="C56" s="484"/>
      <c r="D56" s="514"/>
      <c r="E56" s="533" t="s">
        <v>219</v>
      </c>
      <c r="F56" s="225" t="s">
        <v>168</v>
      </c>
      <c r="G56" s="126">
        <v>12229</v>
      </c>
      <c r="H56" s="126">
        <v>12219</v>
      </c>
      <c r="I56" s="126">
        <v>11976</v>
      </c>
      <c r="J56" s="126">
        <v>11369</v>
      </c>
      <c r="K56" s="514"/>
      <c r="L56" s="556"/>
      <c r="M56" s="594"/>
    </row>
    <row r="57" spans="2:13" s="169" customFormat="1" ht="20.149999999999999" customHeight="1">
      <c r="B57" s="577"/>
      <c r="C57" s="484"/>
      <c r="D57" s="514"/>
      <c r="E57" s="534"/>
      <c r="F57" s="225" t="s">
        <v>65</v>
      </c>
      <c r="G57" s="120">
        <v>13.93</v>
      </c>
      <c r="H57" s="119">
        <f>H56/$H$23*100</f>
        <v>14.27586690344892</v>
      </c>
      <c r="I57" s="120">
        <v>14.38</v>
      </c>
      <c r="J57" s="120">
        <v>13.99</v>
      </c>
      <c r="K57" s="514"/>
      <c r="L57" s="556"/>
      <c r="M57" s="594"/>
    </row>
    <row r="58" spans="2:13" s="169" customFormat="1" ht="20.149999999999999" customHeight="1">
      <c r="B58" s="577"/>
      <c r="C58" s="484"/>
      <c r="D58" s="514"/>
      <c r="E58" s="533" t="s">
        <v>220</v>
      </c>
      <c r="F58" s="225" t="s">
        <v>168</v>
      </c>
      <c r="G58" s="126">
        <v>4413</v>
      </c>
      <c r="H58" s="126">
        <v>4349</v>
      </c>
      <c r="I58" s="126">
        <v>4067</v>
      </c>
      <c r="J58" s="126">
        <v>3706</v>
      </c>
      <c r="K58" s="514"/>
      <c r="L58" s="556"/>
      <c r="M58" s="594"/>
    </row>
    <row r="59" spans="2:13" s="169" customFormat="1" ht="20.149999999999999" customHeight="1">
      <c r="B59" s="577"/>
      <c r="C59" s="484"/>
      <c r="D59" s="514"/>
      <c r="E59" s="534"/>
      <c r="F59" s="225" t="s">
        <v>65</v>
      </c>
      <c r="G59" s="119">
        <v>5.03</v>
      </c>
      <c r="H59" s="119">
        <f>H58/$H$23*100</f>
        <v>5.0810823441443125</v>
      </c>
      <c r="I59" s="119">
        <v>4.88</v>
      </c>
      <c r="J59" s="119">
        <v>4.5599999999999996</v>
      </c>
      <c r="K59" s="514"/>
      <c r="L59" s="556"/>
      <c r="M59" s="594"/>
    </row>
    <row r="60" spans="2:13" s="169" customFormat="1" ht="20.149999999999999" customHeight="1">
      <c r="B60" s="577"/>
      <c r="C60" s="484"/>
      <c r="D60" s="514"/>
      <c r="E60" s="533" t="s">
        <v>221</v>
      </c>
      <c r="F60" s="225" t="s">
        <v>168</v>
      </c>
      <c r="G60" s="126">
        <v>56481</v>
      </c>
      <c r="H60" s="126">
        <v>54708</v>
      </c>
      <c r="I60" s="126">
        <v>53706</v>
      </c>
      <c r="J60" s="126">
        <v>53583</v>
      </c>
      <c r="K60" s="514"/>
      <c r="L60" s="556"/>
      <c r="M60" s="594"/>
    </row>
    <row r="61" spans="2:13" s="169" customFormat="1" ht="20.149999999999999" customHeight="1">
      <c r="B61" s="577"/>
      <c r="C61" s="484"/>
      <c r="D61" s="514"/>
      <c r="E61" s="534"/>
      <c r="F61" s="121" t="s">
        <v>65</v>
      </c>
      <c r="G61" s="119">
        <v>64.33</v>
      </c>
      <c r="H61" s="119">
        <f>H60/$H$23*100</f>
        <v>63.917188522291802</v>
      </c>
      <c r="I61" s="119">
        <v>64.48</v>
      </c>
      <c r="J61" s="119">
        <v>65.92</v>
      </c>
      <c r="K61" s="514"/>
      <c r="L61" s="556"/>
      <c r="M61" s="594"/>
    </row>
    <row r="62" spans="2:13" s="169" customFormat="1" ht="20.149999999999999" customHeight="1">
      <c r="B62" s="577"/>
      <c r="C62" s="484"/>
      <c r="D62" s="514"/>
      <c r="E62" s="533" t="s">
        <v>222</v>
      </c>
      <c r="F62" s="225" t="s">
        <v>168</v>
      </c>
      <c r="G62" s="126">
        <v>10895</v>
      </c>
      <c r="H62" s="126">
        <v>10557</v>
      </c>
      <c r="I62" s="126">
        <v>9855</v>
      </c>
      <c r="J62" s="126">
        <v>9171</v>
      </c>
      <c r="K62" s="514"/>
      <c r="L62" s="556"/>
      <c r="M62" s="594"/>
    </row>
    <row r="63" spans="2:13" s="169" customFormat="1" ht="20.149999999999999" customHeight="1">
      <c r="B63" s="577"/>
      <c r="C63" s="484"/>
      <c r="D63" s="514"/>
      <c r="E63" s="537"/>
      <c r="F63" s="123" t="s">
        <v>65</v>
      </c>
      <c r="G63" s="125">
        <v>12.41</v>
      </c>
      <c r="H63" s="125">
        <f>H62/$H$23*100</f>
        <v>12.33409664454622</v>
      </c>
      <c r="I63" s="125">
        <v>11.83</v>
      </c>
      <c r="J63" s="125">
        <v>11.28</v>
      </c>
      <c r="K63" s="554"/>
      <c r="L63" s="557"/>
      <c r="M63" s="595"/>
    </row>
    <row r="64" spans="2:13" s="169" customFormat="1" ht="20.149999999999999" customHeight="1">
      <c r="B64" s="577"/>
      <c r="C64" s="484"/>
      <c r="D64" s="488" t="s">
        <v>229</v>
      </c>
      <c r="E64" s="538" t="s">
        <v>217</v>
      </c>
      <c r="F64" s="117" t="s">
        <v>168</v>
      </c>
      <c r="G64" s="118">
        <v>17</v>
      </c>
      <c r="H64" s="126">
        <v>14</v>
      </c>
      <c r="I64" s="126">
        <v>23</v>
      </c>
      <c r="J64" s="126">
        <v>28</v>
      </c>
      <c r="K64" s="488" t="s">
        <v>214</v>
      </c>
      <c r="L64" s="555" t="s">
        <v>230</v>
      </c>
      <c r="M64" s="593"/>
    </row>
    <row r="65" spans="2:13" s="169" customFormat="1" ht="20.149999999999999" customHeight="1">
      <c r="B65" s="577"/>
      <c r="C65" s="484"/>
      <c r="D65" s="514"/>
      <c r="E65" s="534"/>
      <c r="F65" s="217" t="s">
        <v>65</v>
      </c>
      <c r="G65" s="119">
        <v>0.02</v>
      </c>
      <c r="H65" s="119">
        <f>H64/$H$23*100</f>
        <v>1.6356668847555846E-2</v>
      </c>
      <c r="I65" s="120">
        <v>0.03</v>
      </c>
      <c r="J65" s="120">
        <v>0.03</v>
      </c>
      <c r="K65" s="514"/>
      <c r="L65" s="556"/>
      <c r="M65" s="594"/>
    </row>
    <row r="66" spans="2:13" s="169" customFormat="1" ht="20.149999999999999" customHeight="1">
      <c r="B66" s="577"/>
      <c r="C66" s="484"/>
      <c r="D66" s="514"/>
      <c r="E66" s="533" t="s">
        <v>219</v>
      </c>
      <c r="F66" s="225" t="s">
        <v>168</v>
      </c>
      <c r="G66" s="126">
        <v>29</v>
      </c>
      <c r="H66" s="126">
        <v>88</v>
      </c>
      <c r="I66" s="126">
        <v>91</v>
      </c>
      <c r="J66" s="126">
        <v>113</v>
      </c>
      <c r="K66" s="514"/>
      <c r="L66" s="556"/>
      <c r="M66" s="594"/>
    </row>
    <row r="67" spans="2:13" s="169" customFormat="1" ht="20.149999999999999" customHeight="1">
      <c r="B67" s="577"/>
      <c r="C67" s="484"/>
      <c r="D67" s="514"/>
      <c r="E67" s="534"/>
      <c r="F67" s="225" t="s">
        <v>65</v>
      </c>
      <c r="G67" s="120">
        <v>0.03</v>
      </c>
      <c r="H67" s="119">
        <f>H66/$H$23*100</f>
        <v>0.10281334704177959</v>
      </c>
      <c r="I67" s="120">
        <v>0.11</v>
      </c>
      <c r="J67" s="120">
        <v>0.14000000000000001</v>
      </c>
      <c r="K67" s="514"/>
      <c r="L67" s="556"/>
      <c r="M67" s="594"/>
    </row>
    <row r="68" spans="2:13" s="169" customFormat="1" ht="20.149999999999999" customHeight="1">
      <c r="B68" s="577"/>
      <c r="C68" s="484"/>
      <c r="D68" s="514"/>
      <c r="E68" s="533" t="s">
        <v>220</v>
      </c>
      <c r="F68" s="225" t="s">
        <v>168</v>
      </c>
      <c r="G68" s="126">
        <v>8</v>
      </c>
      <c r="H68" s="126">
        <v>16</v>
      </c>
      <c r="I68" s="126">
        <v>22</v>
      </c>
      <c r="J68" s="126">
        <v>22</v>
      </c>
      <c r="K68" s="514"/>
      <c r="L68" s="556"/>
      <c r="M68" s="594"/>
    </row>
    <row r="69" spans="2:13" s="169" customFormat="1" ht="20.149999999999999" customHeight="1">
      <c r="B69" s="577"/>
      <c r="C69" s="484"/>
      <c r="D69" s="514"/>
      <c r="E69" s="534"/>
      <c r="F69" s="225" t="s">
        <v>65</v>
      </c>
      <c r="G69" s="120">
        <v>0.01</v>
      </c>
      <c r="H69" s="119">
        <f>H68/$H$23*100</f>
        <v>1.8693335825778111E-2</v>
      </c>
      <c r="I69" s="120">
        <v>0.03</v>
      </c>
      <c r="J69" s="120">
        <v>0.03</v>
      </c>
      <c r="K69" s="514"/>
      <c r="L69" s="556"/>
      <c r="M69" s="594"/>
    </row>
    <row r="70" spans="2:13" s="169" customFormat="1" ht="20.149999999999999" customHeight="1">
      <c r="B70" s="577"/>
      <c r="C70" s="484"/>
      <c r="D70" s="514"/>
      <c r="E70" s="533" t="s">
        <v>221</v>
      </c>
      <c r="F70" s="225" t="s">
        <v>168</v>
      </c>
      <c r="G70" s="126">
        <v>313</v>
      </c>
      <c r="H70" s="126">
        <v>287</v>
      </c>
      <c r="I70" s="126">
        <v>340</v>
      </c>
      <c r="J70" s="126">
        <v>380</v>
      </c>
      <c r="K70" s="514"/>
      <c r="L70" s="556"/>
      <c r="M70" s="594"/>
    </row>
    <row r="71" spans="2:13" s="169" customFormat="1" ht="20.149999999999999" customHeight="1">
      <c r="B71" s="577"/>
      <c r="C71" s="484"/>
      <c r="D71" s="514"/>
      <c r="E71" s="534"/>
      <c r="F71" s="121" t="s">
        <v>65</v>
      </c>
      <c r="G71" s="120">
        <v>0.36</v>
      </c>
      <c r="H71" s="119">
        <f>H70/$H$23*100</f>
        <v>0.33531171137489485</v>
      </c>
      <c r="I71" s="120">
        <v>0.41</v>
      </c>
      <c r="J71" s="120">
        <v>0.47</v>
      </c>
      <c r="K71" s="514"/>
      <c r="L71" s="556"/>
      <c r="M71" s="594"/>
    </row>
    <row r="72" spans="2:13" s="169" customFormat="1" ht="20.149999999999999" customHeight="1">
      <c r="B72" s="577"/>
      <c r="C72" s="484"/>
      <c r="D72" s="514"/>
      <c r="E72" s="533" t="s">
        <v>222</v>
      </c>
      <c r="F72" s="225" t="s">
        <v>168</v>
      </c>
      <c r="G72" s="106">
        <v>26</v>
      </c>
      <c r="H72" s="126">
        <v>27</v>
      </c>
      <c r="I72" s="126">
        <v>49</v>
      </c>
      <c r="J72" s="126">
        <v>57</v>
      </c>
      <c r="K72" s="514"/>
      <c r="L72" s="556"/>
      <c r="M72" s="594"/>
    </row>
    <row r="73" spans="2:13" s="169" customFormat="1" ht="20.149999999999999" customHeight="1">
      <c r="B73" s="577"/>
      <c r="C73" s="484"/>
      <c r="D73" s="514"/>
      <c r="E73" s="537"/>
      <c r="F73" s="123" t="s">
        <v>65</v>
      </c>
      <c r="G73" s="125">
        <v>0.03</v>
      </c>
      <c r="H73" s="119">
        <f>H72/$H$23*100</f>
        <v>3.1545004206000558E-2</v>
      </c>
      <c r="I73" s="125">
        <v>0.06</v>
      </c>
      <c r="J73" s="125">
        <v>7.0000000000000007E-2</v>
      </c>
      <c r="K73" s="554"/>
      <c r="L73" s="557"/>
      <c r="M73" s="595"/>
    </row>
    <row r="74" spans="2:13" s="169" customFormat="1" ht="20.149999999999999" customHeight="1">
      <c r="B74" s="577"/>
      <c r="C74" s="484"/>
      <c r="D74" s="518" t="s">
        <v>231</v>
      </c>
      <c r="E74" s="490" t="s">
        <v>232</v>
      </c>
      <c r="F74" s="117" t="s">
        <v>168</v>
      </c>
      <c r="G74" s="118">
        <v>44641</v>
      </c>
      <c r="H74" s="118">
        <v>43634</v>
      </c>
      <c r="I74" s="118">
        <v>41920</v>
      </c>
      <c r="J74" s="118">
        <v>40350</v>
      </c>
      <c r="K74" s="488" t="s">
        <v>233</v>
      </c>
      <c r="L74" s="529" t="s">
        <v>218</v>
      </c>
      <c r="M74" s="596"/>
    </row>
    <row r="75" spans="2:13" s="169" customFormat="1" ht="20.149999999999999" customHeight="1">
      <c r="B75" s="577"/>
      <c r="C75" s="484"/>
      <c r="D75" s="514"/>
      <c r="E75" s="563"/>
      <c r="F75" s="217" t="s">
        <v>65</v>
      </c>
      <c r="G75" s="119">
        <v>50.84</v>
      </c>
      <c r="H75" s="119">
        <f>H74/$H$23*100</f>
        <v>50.979063463875129</v>
      </c>
      <c r="I75" s="119">
        <v>50.33</v>
      </c>
      <c r="J75" s="119">
        <v>49.64</v>
      </c>
      <c r="K75" s="514"/>
      <c r="L75" s="530"/>
      <c r="M75" s="597"/>
    </row>
    <row r="76" spans="2:13" s="169" customFormat="1" ht="20.149999999999999" customHeight="1">
      <c r="B76" s="577"/>
      <c r="C76" s="484"/>
      <c r="D76" s="514"/>
      <c r="E76" s="562" t="s">
        <v>234</v>
      </c>
      <c r="F76" s="225" t="s">
        <v>168</v>
      </c>
      <c r="G76" s="106">
        <v>43159</v>
      </c>
      <c r="H76" s="106">
        <v>41958</v>
      </c>
      <c r="I76" s="106">
        <v>41365</v>
      </c>
      <c r="J76" s="106">
        <v>40930</v>
      </c>
      <c r="K76" s="514"/>
      <c r="L76" s="530"/>
      <c r="M76" s="597"/>
    </row>
    <row r="77" spans="2:13" s="169" customFormat="1" ht="20.149999999999999" customHeight="1">
      <c r="B77" s="577"/>
      <c r="C77" s="484"/>
      <c r="D77" s="519"/>
      <c r="E77" s="546"/>
      <c r="F77" s="123" t="s">
        <v>65</v>
      </c>
      <c r="G77" s="124">
        <v>49.16</v>
      </c>
      <c r="H77" s="124">
        <f>H76/$H$23*100</f>
        <v>49.020936536124871</v>
      </c>
      <c r="I77" s="124">
        <v>49.67</v>
      </c>
      <c r="J77" s="124">
        <v>50.36</v>
      </c>
      <c r="K77" s="514"/>
      <c r="L77" s="531"/>
      <c r="M77" s="598"/>
    </row>
    <row r="78" spans="2:13" s="169" customFormat="1" ht="20.149999999999999" customHeight="1">
      <c r="B78" s="577"/>
      <c r="C78" s="484"/>
      <c r="D78" s="518" t="s">
        <v>235</v>
      </c>
      <c r="E78" s="490" t="s">
        <v>232</v>
      </c>
      <c r="F78" s="117" t="s">
        <v>168</v>
      </c>
      <c r="G78" s="118">
        <v>36932</v>
      </c>
      <c r="H78" s="118">
        <v>36373</v>
      </c>
      <c r="I78" s="118">
        <v>36079</v>
      </c>
      <c r="J78" s="118">
        <v>35713</v>
      </c>
      <c r="K78" s="490" t="s">
        <v>214</v>
      </c>
      <c r="L78" s="529" t="s">
        <v>236</v>
      </c>
      <c r="M78" s="596"/>
    </row>
    <row r="79" spans="2:13" s="169" customFormat="1" ht="20.149999999999999" customHeight="1">
      <c r="B79" s="577"/>
      <c r="C79" s="484"/>
      <c r="D79" s="514"/>
      <c r="E79" s="563"/>
      <c r="F79" s="217" t="s">
        <v>65</v>
      </c>
      <c r="G79" s="119">
        <v>42.06</v>
      </c>
      <c r="H79" s="119">
        <f>H78/$H$23*100</f>
        <v>42.495793999439201</v>
      </c>
      <c r="I79" s="119">
        <v>43.32</v>
      </c>
      <c r="J79" s="119">
        <v>43.94</v>
      </c>
      <c r="K79" s="553"/>
      <c r="L79" s="530"/>
      <c r="M79" s="597"/>
    </row>
    <row r="80" spans="2:13" s="169" customFormat="1" ht="20.149999999999999" customHeight="1">
      <c r="B80" s="577"/>
      <c r="C80" s="484"/>
      <c r="D80" s="514"/>
      <c r="E80" s="562" t="s">
        <v>234</v>
      </c>
      <c r="F80" s="225" t="s">
        <v>168</v>
      </c>
      <c r="G80" s="106">
        <v>36667</v>
      </c>
      <c r="H80" s="106">
        <v>36004</v>
      </c>
      <c r="I80" s="106">
        <v>36579</v>
      </c>
      <c r="J80" s="106">
        <v>36856</v>
      </c>
      <c r="K80" s="553"/>
      <c r="L80" s="530"/>
      <c r="M80" s="597"/>
    </row>
    <row r="81" spans="2:13" s="169" customFormat="1" ht="20.149999999999999" customHeight="1">
      <c r="B81" s="577"/>
      <c r="C81" s="484"/>
      <c r="D81" s="519"/>
      <c r="E81" s="546"/>
      <c r="F81" s="123" t="s">
        <v>65</v>
      </c>
      <c r="G81" s="124">
        <v>41.76</v>
      </c>
      <c r="H81" s="124">
        <f>H80/$H$23*100</f>
        <v>42.06467894195719</v>
      </c>
      <c r="I81" s="124">
        <v>43.92</v>
      </c>
      <c r="J81" s="124">
        <v>45.34</v>
      </c>
      <c r="K81" s="546"/>
      <c r="L81" s="531"/>
      <c r="M81" s="598"/>
    </row>
    <row r="82" spans="2:13" s="169" customFormat="1" ht="20.149999999999999" customHeight="1">
      <c r="B82" s="577"/>
      <c r="C82" s="484"/>
      <c r="D82" s="518" t="s">
        <v>237</v>
      </c>
      <c r="E82" s="490" t="s">
        <v>232</v>
      </c>
      <c r="F82" s="117" t="s">
        <v>168</v>
      </c>
      <c r="G82" s="118">
        <v>7709</v>
      </c>
      <c r="H82" s="118">
        <v>7261</v>
      </c>
      <c r="I82" s="118">
        <v>5841</v>
      </c>
      <c r="J82" s="118">
        <v>4637</v>
      </c>
      <c r="K82" s="490" t="s">
        <v>214</v>
      </c>
      <c r="L82" s="529" t="s">
        <v>238</v>
      </c>
      <c r="M82" s="596"/>
    </row>
    <row r="83" spans="2:13" s="169" customFormat="1" ht="20.149999999999999" customHeight="1">
      <c r="B83" s="577"/>
      <c r="C83" s="484"/>
      <c r="D83" s="514"/>
      <c r="E83" s="563"/>
      <c r="F83" s="217" t="s">
        <v>65</v>
      </c>
      <c r="G83" s="119">
        <v>8.7799999999999994</v>
      </c>
      <c r="H83" s="119">
        <f>H82/$H$23*100</f>
        <v>8.4832694644359297</v>
      </c>
      <c r="I83" s="119">
        <v>7.01</v>
      </c>
      <c r="J83" s="119">
        <v>5.7</v>
      </c>
      <c r="K83" s="553"/>
      <c r="L83" s="530"/>
      <c r="M83" s="597"/>
    </row>
    <row r="84" spans="2:13" s="169" customFormat="1" ht="20.149999999999999" customHeight="1">
      <c r="B84" s="577"/>
      <c r="C84" s="484"/>
      <c r="D84" s="514"/>
      <c r="E84" s="562" t="s">
        <v>234</v>
      </c>
      <c r="F84" s="225" t="s">
        <v>168</v>
      </c>
      <c r="G84" s="106">
        <v>6492</v>
      </c>
      <c r="H84" s="106">
        <v>5954</v>
      </c>
      <c r="I84" s="106">
        <v>4786</v>
      </c>
      <c r="J84" s="106">
        <v>4074</v>
      </c>
      <c r="K84" s="553"/>
      <c r="L84" s="530"/>
      <c r="M84" s="597"/>
    </row>
    <row r="85" spans="2:13" s="169" customFormat="1" ht="20.149999999999999" customHeight="1">
      <c r="B85" s="577"/>
      <c r="C85" s="484"/>
      <c r="D85" s="519"/>
      <c r="E85" s="546"/>
      <c r="F85" s="123" t="s">
        <v>65</v>
      </c>
      <c r="G85" s="124">
        <v>7.39</v>
      </c>
      <c r="H85" s="124">
        <f>H84/$H$23*100</f>
        <v>6.9562575941676794</v>
      </c>
      <c r="I85" s="124">
        <v>5.75</v>
      </c>
      <c r="J85" s="124">
        <v>5.01</v>
      </c>
      <c r="K85" s="546"/>
      <c r="L85" s="531"/>
      <c r="M85" s="598"/>
    </row>
    <row r="86" spans="2:13" s="169" customFormat="1" ht="20.149999999999999" customHeight="1">
      <c r="B86" s="577"/>
      <c r="C86" s="484"/>
      <c r="D86" s="539" t="s">
        <v>239</v>
      </c>
      <c r="E86" s="538" t="s">
        <v>232</v>
      </c>
      <c r="F86" s="117" t="s">
        <v>168</v>
      </c>
      <c r="G86" s="118">
        <v>44378</v>
      </c>
      <c r="H86" s="118">
        <v>43327</v>
      </c>
      <c r="I86" s="118">
        <v>41553</v>
      </c>
      <c r="J86" s="118">
        <v>40009</v>
      </c>
      <c r="K86" s="490" t="s">
        <v>214</v>
      </c>
      <c r="L86" s="529" t="s">
        <v>228</v>
      </c>
      <c r="M86" s="596"/>
    </row>
    <row r="87" spans="2:13" s="169" customFormat="1" ht="20.149999999999999" customHeight="1">
      <c r="B87" s="577"/>
      <c r="C87" s="484"/>
      <c r="D87" s="586"/>
      <c r="E87" s="534"/>
      <c r="F87" s="217" t="s">
        <v>65</v>
      </c>
      <c r="G87" s="119">
        <v>50.54</v>
      </c>
      <c r="H87" s="119">
        <f>H86/$H$23*100</f>
        <v>50.620385082718009</v>
      </c>
      <c r="I87" s="119">
        <v>49.89</v>
      </c>
      <c r="J87" s="119">
        <v>49.22</v>
      </c>
      <c r="K87" s="553"/>
      <c r="L87" s="530"/>
      <c r="M87" s="597"/>
    </row>
    <row r="88" spans="2:13" s="169" customFormat="1" ht="20.149999999999999" customHeight="1">
      <c r="B88" s="577"/>
      <c r="C88" s="484"/>
      <c r="D88" s="586"/>
      <c r="E88" s="533" t="s">
        <v>234</v>
      </c>
      <c r="F88" s="225" t="s">
        <v>168</v>
      </c>
      <c r="G88" s="106">
        <v>43029</v>
      </c>
      <c r="H88" s="106">
        <v>41833</v>
      </c>
      <c r="I88" s="106">
        <v>41207</v>
      </c>
      <c r="J88" s="106">
        <v>40671</v>
      </c>
      <c r="K88" s="553"/>
      <c r="L88" s="530"/>
      <c r="M88" s="597"/>
    </row>
    <row r="89" spans="2:13" s="169" customFormat="1" ht="20.149999999999999" customHeight="1">
      <c r="B89" s="577"/>
      <c r="C89" s="484"/>
      <c r="D89" s="541"/>
      <c r="E89" s="537"/>
      <c r="F89" s="123" t="s">
        <v>65</v>
      </c>
      <c r="G89" s="124">
        <v>49.01</v>
      </c>
      <c r="H89" s="124">
        <f>H88/$H$23*100</f>
        <v>48.874894849985978</v>
      </c>
      <c r="I89" s="124">
        <v>49.48</v>
      </c>
      <c r="J89" s="124">
        <v>50.04</v>
      </c>
      <c r="K89" s="546"/>
      <c r="L89" s="531"/>
      <c r="M89" s="598"/>
    </row>
    <row r="90" spans="2:13" s="169" customFormat="1" ht="20.149999999999999" customHeight="1">
      <c r="B90" s="577"/>
      <c r="C90" s="484"/>
      <c r="D90" s="539" t="s">
        <v>240</v>
      </c>
      <c r="E90" s="538" t="s">
        <v>232</v>
      </c>
      <c r="F90" s="357" t="s">
        <v>168</v>
      </c>
      <c r="G90" s="118">
        <v>263</v>
      </c>
      <c r="H90" s="118">
        <v>307</v>
      </c>
      <c r="I90" s="118">
        <v>367</v>
      </c>
      <c r="J90" s="118">
        <v>341</v>
      </c>
      <c r="K90" s="490" t="s">
        <v>214</v>
      </c>
      <c r="L90" s="529" t="s">
        <v>230</v>
      </c>
      <c r="M90" s="596"/>
    </row>
    <row r="91" spans="2:13" s="169" customFormat="1" ht="20.149999999999999" customHeight="1">
      <c r="B91" s="577"/>
      <c r="C91" s="484"/>
      <c r="D91" s="586"/>
      <c r="E91" s="534"/>
      <c r="F91" s="358" t="s">
        <v>65</v>
      </c>
      <c r="G91" s="119">
        <v>0.3</v>
      </c>
      <c r="H91" s="119">
        <f>H90/$H$23*100</f>
        <v>0.35867838115711748</v>
      </c>
      <c r="I91" s="119">
        <v>0.44</v>
      </c>
      <c r="J91" s="119">
        <v>0.42</v>
      </c>
      <c r="K91" s="553"/>
      <c r="L91" s="530"/>
      <c r="M91" s="597"/>
    </row>
    <row r="92" spans="2:13" s="169" customFormat="1" ht="20.149999999999999" customHeight="1">
      <c r="B92" s="577"/>
      <c r="C92" s="484"/>
      <c r="D92" s="586"/>
      <c r="E92" s="533" t="s">
        <v>234</v>
      </c>
      <c r="F92" s="359" t="s">
        <v>168</v>
      </c>
      <c r="G92" s="106">
        <v>130</v>
      </c>
      <c r="H92" s="106">
        <v>125</v>
      </c>
      <c r="I92" s="106">
        <v>158</v>
      </c>
      <c r="J92" s="106">
        <v>259</v>
      </c>
      <c r="K92" s="553"/>
      <c r="L92" s="530"/>
      <c r="M92" s="597"/>
    </row>
    <row r="93" spans="2:13" s="169" customFormat="1" ht="20.149999999999999" customHeight="1">
      <c r="B93" s="577"/>
      <c r="C93" s="484"/>
      <c r="D93" s="541"/>
      <c r="E93" s="537"/>
      <c r="F93" s="360" t="s">
        <v>65</v>
      </c>
      <c r="G93" s="124">
        <v>0.15</v>
      </c>
      <c r="H93" s="124">
        <f>H92/$H$23*100</f>
        <v>0.14604168613889149</v>
      </c>
      <c r="I93" s="124">
        <v>0.19</v>
      </c>
      <c r="J93" s="124">
        <v>0.32</v>
      </c>
      <c r="K93" s="546"/>
      <c r="L93" s="531"/>
      <c r="M93" s="598"/>
    </row>
    <row r="94" spans="2:13" s="169" customFormat="1" ht="20.149999999999999" customHeight="1">
      <c r="B94" s="577"/>
      <c r="C94" s="484"/>
      <c r="D94" s="518" t="s">
        <v>241</v>
      </c>
      <c r="E94" s="315" t="s">
        <v>242</v>
      </c>
      <c r="F94" s="117" t="s">
        <v>65</v>
      </c>
      <c r="G94" s="127">
        <v>11.95</v>
      </c>
      <c r="H94" s="127">
        <v>11.72</v>
      </c>
      <c r="I94" s="127">
        <v>15.07</v>
      </c>
      <c r="J94" s="127">
        <v>17.72</v>
      </c>
      <c r="K94" s="488" t="s">
        <v>243</v>
      </c>
      <c r="L94" s="529" t="s">
        <v>244</v>
      </c>
      <c r="M94" s="596" t="s">
        <v>245</v>
      </c>
    </row>
    <row r="95" spans="2:13" s="169" customFormat="1" ht="20.149999999999999" customHeight="1">
      <c r="B95" s="577"/>
      <c r="C95" s="484"/>
      <c r="D95" s="505"/>
      <c r="E95" s="312" t="s">
        <v>246</v>
      </c>
      <c r="F95" s="225" t="s">
        <v>65</v>
      </c>
      <c r="G95" s="82">
        <v>20.350000000000001</v>
      </c>
      <c r="H95" s="82">
        <v>20.09</v>
      </c>
      <c r="I95" s="82">
        <v>26.46</v>
      </c>
      <c r="J95" s="82">
        <v>23.98</v>
      </c>
      <c r="K95" s="514"/>
      <c r="L95" s="530"/>
      <c r="M95" s="597"/>
    </row>
    <row r="96" spans="2:13" s="169" customFormat="1" ht="20.149999999999999" customHeight="1">
      <c r="B96" s="577"/>
      <c r="C96" s="484"/>
      <c r="D96" s="505"/>
      <c r="E96" s="312" t="s">
        <v>247</v>
      </c>
      <c r="F96" s="225" t="s">
        <v>65</v>
      </c>
      <c r="G96" s="82">
        <v>33.35</v>
      </c>
      <c r="H96" s="82">
        <v>33.729999999999997</v>
      </c>
      <c r="I96" s="82">
        <v>34.21</v>
      </c>
      <c r="J96" s="82">
        <v>33.39</v>
      </c>
      <c r="K96" s="514"/>
      <c r="L96" s="530"/>
      <c r="M96" s="597"/>
    </row>
    <row r="97" spans="2:14" s="169" customFormat="1" ht="20.149999999999999" customHeight="1">
      <c r="B97" s="577"/>
      <c r="C97" s="484"/>
      <c r="D97" s="505"/>
      <c r="E97" s="243" t="s">
        <v>248</v>
      </c>
      <c r="F97" s="225" t="s">
        <v>65</v>
      </c>
      <c r="G97" s="82">
        <v>46.84</v>
      </c>
      <c r="H97" s="82">
        <v>47.42</v>
      </c>
      <c r="I97" s="82">
        <v>47.8</v>
      </c>
      <c r="J97" s="82">
        <v>43.06</v>
      </c>
      <c r="K97" s="514"/>
      <c r="L97" s="530"/>
      <c r="M97" s="597"/>
    </row>
    <row r="98" spans="2:14" s="169" customFormat="1" ht="20.149999999999999" customHeight="1">
      <c r="B98" s="577"/>
      <c r="C98" s="484"/>
      <c r="D98" s="505"/>
      <c r="E98" s="243" t="s">
        <v>249</v>
      </c>
      <c r="F98" s="225" t="s">
        <v>65</v>
      </c>
      <c r="G98" s="82">
        <v>52.84</v>
      </c>
      <c r="H98" s="82">
        <v>52.39</v>
      </c>
      <c r="I98" s="82">
        <v>50.71</v>
      </c>
      <c r="J98" s="82">
        <v>49.3</v>
      </c>
      <c r="K98" s="514"/>
      <c r="L98" s="530"/>
      <c r="M98" s="597"/>
    </row>
    <row r="99" spans="2:14" s="169" customFormat="1" ht="20.149999999999999" customHeight="1">
      <c r="B99" s="577"/>
      <c r="C99" s="484"/>
      <c r="D99" s="505"/>
      <c r="E99" s="312" t="s">
        <v>250</v>
      </c>
      <c r="F99" s="225" t="s">
        <v>65</v>
      </c>
      <c r="G99" s="82">
        <v>56.13</v>
      </c>
      <c r="H99" s="82">
        <v>56.87</v>
      </c>
      <c r="I99" s="82">
        <v>57.49</v>
      </c>
      <c r="J99" s="82">
        <v>56.72</v>
      </c>
      <c r="K99" s="514"/>
      <c r="L99" s="530"/>
      <c r="M99" s="597"/>
    </row>
    <row r="100" spans="2:14" s="169" customFormat="1" ht="20.149999999999999" customHeight="1">
      <c r="B100" s="577"/>
      <c r="C100" s="484"/>
      <c r="D100" s="505"/>
      <c r="E100" s="312" t="s">
        <v>251</v>
      </c>
      <c r="F100" s="225" t="s">
        <v>65</v>
      </c>
      <c r="G100" s="82">
        <v>66.92</v>
      </c>
      <c r="H100" s="82">
        <v>71.06</v>
      </c>
      <c r="I100" s="82">
        <v>69.900000000000006</v>
      </c>
      <c r="J100" s="82">
        <v>56.83</v>
      </c>
      <c r="K100" s="514"/>
      <c r="L100" s="530"/>
      <c r="M100" s="597"/>
    </row>
    <row r="101" spans="2:14" s="169" customFormat="1" ht="20.149999999999999" customHeight="1">
      <c r="B101" s="577"/>
      <c r="C101" s="484"/>
      <c r="D101" s="519"/>
      <c r="E101" s="313" t="s">
        <v>252</v>
      </c>
      <c r="F101" s="123" t="s">
        <v>65</v>
      </c>
      <c r="G101" s="82">
        <v>49.82</v>
      </c>
      <c r="H101" s="82">
        <v>49.14</v>
      </c>
      <c r="I101" s="82">
        <v>49.23</v>
      </c>
      <c r="J101" s="82">
        <v>49.16</v>
      </c>
      <c r="K101" s="554"/>
      <c r="L101" s="531"/>
      <c r="M101" s="598"/>
    </row>
    <row r="102" spans="2:14" s="169" customFormat="1" ht="20.149999999999999" customHeight="1">
      <c r="B102" s="577"/>
      <c r="C102" s="484"/>
      <c r="D102" s="539" t="s">
        <v>253</v>
      </c>
      <c r="E102" s="315" t="s">
        <v>254</v>
      </c>
      <c r="F102" s="117" t="s">
        <v>65</v>
      </c>
      <c r="G102" s="128">
        <v>31.51</v>
      </c>
      <c r="H102" s="129">
        <v>30.5</v>
      </c>
      <c r="I102" s="129">
        <v>28.67</v>
      </c>
      <c r="J102" s="129">
        <v>30.9</v>
      </c>
      <c r="K102" s="488" t="s">
        <v>255</v>
      </c>
      <c r="L102" s="555" t="s">
        <v>256</v>
      </c>
      <c r="M102" s="593"/>
    </row>
    <row r="103" spans="2:14" s="169" customFormat="1" ht="20.149999999999999" customHeight="1">
      <c r="B103" s="577"/>
      <c r="C103" s="484"/>
      <c r="D103" s="540"/>
      <c r="E103" s="312" t="s">
        <v>257</v>
      </c>
      <c r="F103" s="225" t="s">
        <v>65</v>
      </c>
      <c r="G103" s="120">
        <v>59.07</v>
      </c>
      <c r="H103" s="130">
        <v>59.73</v>
      </c>
      <c r="I103" s="130">
        <v>61.53</v>
      </c>
      <c r="J103" s="130">
        <v>59.16</v>
      </c>
      <c r="K103" s="514"/>
      <c r="L103" s="556"/>
      <c r="M103" s="594"/>
    </row>
    <row r="104" spans="2:14" s="169" customFormat="1" ht="20.149999999999999" customHeight="1">
      <c r="B104" s="577"/>
      <c r="C104" s="484"/>
      <c r="D104" s="541"/>
      <c r="E104" s="313" t="s">
        <v>258</v>
      </c>
      <c r="F104" s="123" t="s">
        <v>65</v>
      </c>
      <c r="G104" s="124">
        <v>9.41</v>
      </c>
      <c r="H104" s="131">
        <v>9.77</v>
      </c>
      <c r="I104" s="131">
        <v>9.8000000000000007</v>
      </c>
      <c r="J104" s="131">
        <v>9.94</v>
      </c>
      <c r="K104" s="554"/>
      <c r="L104" s="557"/>
      <c r="M104" s="595"/>
      <c r="N104" s="361"/>
    </row>
    <row r="105" spans="2:14" s="169" customFormat="1" ht="20.149999999999999" customHeight="1">
      <c r="B105" s="577"/>
      <c r="C105" s="484"/>
      <c r="D105" s="518" t="s">
        <v>254</v>
      </c>
      <c r="E105" s="315" t="s">
        <v>242</v>
      </c>
      <c r="F105" s="117" t="s">
        <v>65</v>
      </c>
      <c r="G105" s="127">
        <v>0</v>
      </c>
      <c r="H105" s="127">
        <v>0</v>
      </c>
      <c r="I105" s="127">
        <v>0</v>
      </c>
      <c r="J105" s="127">
        <v>0</v>
      </c>
      <c r="K105" s="488" t="s">
        <v>255</v>
      </c>
      <c r="L105" s="555" t="s">
        <v>256</v>
      </c>
      <c r="M105" s="596" t="s">
        <v>245</v>
      </c>
    </row>
    <row r="106" spans="2:14" s="169" customFormat="1" ht="20.149999999999999" customHeight="1">
      <c r="B106" s="577"/>
      <c r="C106" s="484"/>
      <c r="D106" s="505"/>
      <c r="E106" s="312" t="s">
        <v>246</v>
      </c>
      <c r="F106" s="225" t="s">
        <v>65</v>
      </c>
      <c r="G106" s="82">
        <v>0</v>
      </c>
      <c r="H106" s="82">
        <v>0</v>
      </c>
      <c r="I106" s="82">
        <v>0</v>
      </c>
      <c r="J106" s="82">
        <v>0.48</v>
      </c>
      <c r="K106" s="514"/>
      <c r="L106" s="556"/>
      <c r="M106" s="597"/>
    </row>
    <row r="107" spans="2:14" s="169" customFormat="1" ht="20.149999999999999" customHeight="1">
      <c r="B107" s="577"/>
      <c r="C107" s="484"/>
      <c r="D107" s="505"/>
      <c r="E107" s="312" t="s">
        <v>247</v>
      </c>
      <c r="F107" s="225" t="s">
        <v>65</v>
      </c>
      <c r="G107" s="82">
        <v>3.89</v>
      </c>
      <c r="H107" s="82">
        <v>3.74</v>
      </c>
      <c r="I107" s="82">
        <v>3.37</v>
      </c>
      <c r="J107" s="82">
        <v>1.02</v>
      </c>
      <c r="K107" s="514"/>
      <c r="L107" s="556"/>
      <c r="M107" s="597"/>
    </row>
    <row r="108" spans="2:14" s="169" customFormat="1" ht="20.149999999999999" customHeight="1">
      <c r="B108" s="577"/>
      <c r="C108" s="484"/>
      <c r="D108" s="505"/>
      <c r="E108" s="243" t="s">
        <v>248</v>
      </c>
      <c r="F108" s="225" t="s">
        <v>65</v>
      </c>
      <c r="G108" s="82">
        <v>22.55</v>
      </c>
      <c r="H108" s="82">
        <v>19.829999999999998</v>
      </c>
      <c r="I108" s="82">
        <v>17.87</v>
      </c>
      <c r="J108" s="82">
        <v>7.85</v>
      </c>
      <c r="K108" s="514"/>
      <c r="L108" s="556"/>
      <c r="M108" s="597"/>
    </row>
    <row r="109" spans="2:14" s="169" customFormat="1" ht="20.149999999999999" customHeight="1">
      <c r="B109" s="577"/>
      <c r="C109" s="484"/>
      <c r="D109" s="505"/>
      <c r="E109" s="243" t="s">
        <v>249</v>
      </c>
      <c r="F109" s="225" t="s">
        <v>65</v>
      </c>
      <c r="G109" s="82">
        <v>20.51</v>
      </c>
      <c r="H109" s="82">
        <v>19.86</v>
      </c>
      <c r="I109" s="82">
        <v>19.89</v>
      </c>
      <c r="J109" s="82">
        <v>23.82</v>
      </c>
      <c r="K109" s="514"/>
      <c r="L109" s="556"/>
      <c r="M109" s="597"/>
    </row>
    <row r="110" spans="2:14" s="169" customFormat="1" ht="20.149999999999999" customHeight="1">
      <c r="B110" s="577"/>
      <c r="C110" s="484"/>
      <c r="D110" s="505"/>
      <c r="E110" s="312" t="s">
        <v>250</v>
      </c>
      <c r="F110" s="225" t="s">
        <v>65</v>
      </c>
      <c r="G110" s="82">
        <v>59.37</v>
      </c>
      <c r="H110" s="82">
        <v>46.47</v>
      </c>
      <c r="I110" s="82">
        <v>51.82</v>
      </c>
      <c r="J110" s="82">
        <v>51.21</v>
      </c>
      <c r="K110" s="514"/>
      <c r="L110" s="556"/>
      <c r="M110" s="597"/>
    </row>
    <row r="111" spans="2:14" s="169" customFormat="1" ht="20.149999999999999" customHeight="1">
      <c r="B111" s="577"/>
      <c r="C111" s="484"/>
      <c r="D111" s="505"/>
      <c r="E111" s="312" t="s">
        <v>251</v>
      </c>
      <c r="F111" s="225" t="s">
        <v>65</v>
      </c>
      <c r="G111" s="82">
        <v>100</v>
      </c>
      <c r="H111" s="82">
        <v>100</v>
      </c>
      <c r="I111" s="82">
        <v>100</v>
      </c>
      <c r="J111" s="82">
        <v>100</v>
      </c>
      <c r="K111" s="514"/>
      <c r="L111" s="556"/>
      <c r="M111" s="597"/>
    </row>
    <row r="112" spans="2:14" s="169" customFormat="1" ht="20.149999999999999" customHeight="1">
      <c r="B112" s="577"/>
      <c r="C112" s="484"/>
      <c r="D112" s="519"/>
      <c r="E112" s="313" t="s">
        <v>252</v>
      </c>
      <c r="F112" s="123" t="s">
        <v>65</v>
      </c>
      <c r="G112" s="132">
        <v>96.19</v>
      </c>
      <c r="H112" s="132">
        <v>96.32</v>
      </c>
      <c r="I112" s="132">
        <v>96.03</v>
      </c>
      <c r="J112" s="132">
        <v>97.48</v>
      </c>
      <c r="K112" s="554"/>
      <c r="L112" s="557"/>
      <c r="M112" s="598"/>
    </row>
    <row r="113" spans="2:16" s="169" customFormat="1" ht="20.149999999999999" customHeight="1">
      <c r="B113" s="577"/>
      <c r="C113" s="484"/>
      <c r="D113" s="518" t="s">
        <v>257</v>
      </c>
      <c r="E113" s="315" t="s">
        <v>242</v>
      </c>
      <c r="F113" s="117" t="s">
        <v>65</v>
      </c>
      <c r="G113" s="127">
        <v>32.700000000000003</v>
      </c>
      <c r="H113" s="127">
        <v>29.66</v>
      </c>
      <c r="I113" s="127">
        <v>30.14</v>
      </c>
      <c r="J113" s="127">
        <v>36.71</v>
      </c>
      <c r="K113" s="488" t="s">
        <v>255</v>
      </c>
      <c r="L113" s="555" t="s">
        <v>256</v>
      </c>
      <c r="M113" s="596" t="s">
        <v>245</v>
      </c>
    </row>
    <row r="114" spans="2:16" s="169" customFormat="1" ht="20.149999999999999" customHeight="1">
      <c r="B114" s="577"/>
      <c r="C114" s="484"/>
      <c r="D114" s="505"/>
      <c r="E114" s="312" t="s">
        <v>246</v>
      </c>
      <c r="F114" s="225" t="s">
        <v>65</v>
      </c>
      <c r="G114" s="82">
        <v>75.760000000000005</v>
      </c>
      <c r="H114" s="82">
        <v>72.599999999999994</v>
      </c>
      <c r="I114" s="82">
        <v>72.92</v>
      </c>
      <c r="J114" s="82">
        <v>73.62</v>
      </c>
      <c r="K114" s="514"/>
      <c r="L114" s="556"/>
      <c r="M114" s="597"/>
    </row>
    <row r="115" spans="2:16" s="169" customFormat="1" ht="20.149999999999999" customHeight="1">
      <c r="B115" s="577"/>
      <c r="C115" s="484"/>
      <c r="D115" s="505"/>
      <c r="E115" s="312" t="s">
        <v>247</v>
      </c>
      <c r="F115" s="225" t="s">
        <v>65</v>
      </c>
      <c r="G115" s="82">
        <v>80.349999999999994</v>
      </c>
      <c r="H115" s="82">
        <v>79.66</v>
      </c>
      <c r="I115" s="82">
        <v>79.97</v>
      </c>
      <c r="J115" s="82">
        <v>79.73</v>
      </c>
      <c r="K115" s="514"/>
      <c r="L115" s="556"/>
      <c r="M115" s="597"/>
    </row>
    <row r="116" spans="2:16" s="169" customFormat="1" ht="20.149999999999999" customHeight="1">
      <c r="B116" s="577"/>
      <c r="C116" s="484"/>
      <c r="D116" s="505"/>
      <c r="E116" s="243" t="s">
        <v>248</v>
      </c>
      <c r="F116" s="225" t="s">
        <v>65</v>
      </c>
      <c r="G116" s="82">
        <v>56.26</v>
      </c>
      <c r="H116" s="82">
        <v>56.6</v>
      </c>
      <c r="I116" s="82">
        <v>57.93</v>
      </c>
      <c r="J116" s="82">
        <v>77.23</v>
      </c>
      <c r="K116" s="514"/>
      <c r="L116" s="556"/>
      <c r="M116" s="597"/>
    </row>
    <row r="117" spans="2:16" s="169" customFormat="1" ht="20.149999999999999" customHeight="1">
      <c r="B117" s="577"/>
      <c r="C117" s="484"/>
      <c r="D117" s="505"/>
      <c r="E117" s="243" t="s">
        <v>249</v>
      </c>
      <c r="F117" s="225" t="s">
        <v>65</v>
      </c>
      <c r="G117" s="82">
        <v>71.84</v>
      </c>
      <c r="H117" s="82">
        <v>72.25</v>
      </c>
      <c r="I117" s="82">
        <v>72.400000000000006</v>
      </c>
      <c r="J117" s="82">
        <v>67.41</v>
      </c>
      <c r="K117" s="514"/>
      <c r="L117" s="556"/>
      <c r="M117" s="597"/>
    </row>
    <row r="118" spans="2:16" s="169" customFormat="1" ht="20.149999999999999" customHeight="1">
      <c r="B118" s="577"/>
      <c r="C118" s="484"/>
      <c r="D118" s="505"/>
      <c r="E118" s="312" t="s">
        <v>250</v>
      </c>
      <c r="F118" s="225" t="s">
        <v>65</v>
      </c>
      <c r="G118" s="82">
        <v>33.6</v>
      </c>
      <c r="H118" s="82">
        <v>36.119999999999997</v>
      </c>
      <c r="I118" s="82">
        <v>40.229999999999997</v>
      </c>
      <c r="J118" s="82">
        <v>39.57</v>
      </c>
      <c r="K118" s="514"/>
      <c r="L118" s="556"/>
      <c r="M118" s="597"/>
    </row>
    <row r="119" spans="2:16" s="169" customFormat="1" ht="20.149999999999999" customHeight="1">
      <c r="B119" s="577"/>
      <c r="C119" s="484"/>
      <c r="D119" s="505"/>
      <c r="E119" s="312" t="s">
        <v>251</v>
      </c>
      <c r="F119" s="225" t="s">
        <v>65</v>
      </c>
      <c r="G119" s="82">
        <v>0</v>
      </c>
      <c r="H119" s="82">
        <v>0</v>
      </c>
      <c r="I119" s="82">
        <v>0</v>
      </c>
      <c r="J119" s="82">
        <v>0</v>
      </c>
      <c r="K119" s="514"/>
      <c r="L119" s="556"/>
      <c r="M119" s="597"/>
    </row>
    <row r="120" spans="2:16" s="169" customFormat="1" ht="20.149999999999999" customHeight="1">
      <c r="B120" s="577"/>
      <c r="C120" s="484"/>
      <c r="D120" s="519"/>
      <c r="E120" s="313" t="s">
        <v>252</v>
      </c>
      <c r="F120" s="123" t="s">
        <v>65</v>
      </c>
      <c r="G120" s="132">
        <v>3.81</v>
      </c>
      <c r="H120" s="132">
        <v>3.68</v>
      </c>
      <c r="I120" s="132">
        <v>3.93</v>
      </c>
      <c r="J120" s="132">
        <v>2.52</v>
      </c>
      <c r="K120" s="554"/>
      <c r="L120" s="557"/>
      <c r="M120" s="598"/>
    </row>
    <row r="121" spans="2:16" s="169" customFormat="1" ht="20.149999999999999" customHeight="1">
      <c r="B121" s="577"/>
      <c r="C121" s="484"/>
      <c r="D121" s="518" t="s">
        <v>258</v>
      </c>
      <c r="E121" s="315" t="s">
        <v>242</v>
      </c>
      <c r="F121" s="117" t="s">
        <v>65</v>
      </c>
      <c r="G121" s="127">
        <v>67.3</v>
      </c>
      <c r="H121" s="127">
        <v>70.34</v>
      </c>
      <c r="I121" s="127">
        <v>69.86</v>
      </c>
      <c r="J121" s="127">
        <v>63.29</v>
      </c>
      <c r="K121" s="488" t="s">
        <v>255</v>
      </c>
      <c r="L121" s="555" t="s">
        <v>256</v>
      </c>
      <c r="M121" s="596" t="s">
        <v>245</v>
      </c>
    </row>
    <row r="122" spans="2:16" s="169" customFormat="1" ht="20.149999999999999" customHeight="1">
      <c r="B122" s="577"/>
      <c r="C122" s="484"/>
      <c r="D122" s="505"/>
      <c r="E122" s="312" t="s">
        <v>246</v>
      </c>
      <c r="F122" s="225" t="s">
        <v>65</v>
      </c>
      <c r="G122" s="82">
        <v>24.24</v>
      </c>
      <c r="H122" s="82">
        <v>27.4</v>
      </c>
      <c r="I122" s="82">
        <v>27.08</v>
      </c>
      <c r="J122" s="82">
        <v>25.9</v>
      </c>
      <c r="K122" s="514"/>
      <c r="L122" s="556"/>
      <c r="M122" s="597"/>
    </row>
    <row r="123" spans="2:16" s="169" customFormat="1" ht="20.149999999999999" customHeight="1">
      <c r="B123" s="577"/>
      <c r="C123" s="484"/>
      <c r="D123" s="505"/>
      <c r="E123" s="312" t="s">
        <v>247</v>
      </c>
      <c r="F123" s="225" t="s">
        <v>65</v>
      </c>
      <c r="G123" s="82">
        <v>15.77</v>
      </c>
      <c r="H123" s="82">
        <v>16.61</v>
      </c>
      <c r="I123" s="82">
        <v>16.66</v>
      </c>
      <c r="J123" s="82">
        <v>19.25</v>
      </c>
      <c r="K123" s="514"/>
      <c r="L123" s="556"/>
      <c r="M123" s="597"/>
    </row>
    <row r="124" spans="2:16" s="169" customFormat="1" ht="20.149999999999999" customHeight="1">
      <c r="B124" s="577"/>
      <c r="C124" s="484"/>
      <c r="D124" s="505"/>
      <c r="E124" s="243" t="s">
        <v>248</v>
      </c>
      <c r="F124" s="225" t="s">
        <v>65</v>
      </c>
      <c r="G124" s="82">
        <v>21.19</v>
      </c>
      <c r="H124" s="82">
        <v>23.57</v>
      </c>
      <c r="I124" s="82">
        <v>24.2</v>
      </c>
      <c r="J124" s="82">
        <v>14.92</v>
      </c>
      <c r="K124" s="514"/>
      <c r="L124" s="556"/>
      <c r="M124" s="597"/>
    </row>
    <row r="125" spans="2:16" s="169" customFormat="1" ht="20.149999999999999" customHeight="1">
      <c r="B125" s="577"/>
      <c r="C125" s="484"/>
      <c r="D125" s="505"/>
      <c r="E125" s="243" t="s">
        <v>249</v>
      </c>
      <c r="F125" s="225" t="s">
        <v>65</v>
      </c>
      <c r="G125" s="82">
        <v>7.64</v>
      </c>
      <c r="H125" s="82">
        <v>7.89</v>
      </c>
      <c r="I125" s="82">
        <v>7.71</v>
      </c>
      <c r="J125" s="82">
        <v>8.76</v>
      </c>
      <c r="K125" s="514"/>
      <c r="L125" s="556"/>
      <c r="M125" s="597"/>
    </row>
    <row r="126" spans="2:16" s="169" customFormat="1" ht="20.149999999999999" customHeight="1">
      <c r="B126" s="577"/>
      <c r="C126" s="484"/>
      <c r="D126" s="505"/>
      <c r="E126" s="312" t="s">
        <v>250</v>
      </c>
      <c r="F126" s="225" t="s">
        <v>65</v>
      </c>
      <c r="G126" s="82">
        <v>7.02</v>
      </c>
      <c r="H126" s="82">
        <v>7.41</v>
      </c>
      <c r="I126" s="82">
        <v>7.95</v>
      </c>
      <c r="J126" s="82">
        <v>9.2200000000000006</v>
      </c>
      <c r="K126" s="514"/>
      <c r="L126" s="556"/>
      <c r="M126" s="597"/>
    </row>
    <row r="127" spans="2:16" s="169" customFormat="1" ht="20.149999999999999" customHeight="1">
      <c r="B127" s="577"/>
      <c r="C127" s="484"/>
      <c r="D127" s="505"/>
      <c r="E127" s="312" t="s">
        <v>251</v>
      </c>
      <c r="F127" s="225" t="s">
        <v>65</v>
      </c>
      <c r="G127" s="82">
        <v>0</v>
      </c>
      <c r="H127" s="82">
        <v>0</v>
      </c>
      <c r="I127" s="82">
        <v>0</v>
      </c>
      <c r="J127" s="82">
        <v>0</v>
      </c>
      <c r="K127" s="514"/>
      <c r="L127" s="556"/>
      <c r="M127" s="597"/>
      <c r="N127" s="362"/>
      <c r="O127" s="362"/>
      <c r="P127" s="362"/>
    </row>
    <row r="128" spans="2:16" s="169" customFormat="1" ht="20.149999999999999" customHeight="1">
      <c r="B128" s="577"/>
      <c r="C128" s="484"/>
      <c r="D128" s="519"/>
      <c r="E128" s="313" t="s">
        <v>252</v>
      </c>
      <c r="F128" s="123" t="s">
        <v>65</v>
      </c>
      <c r="G128" s="82">
        <v>0</v>
      </c>
      <c r="H128" s="82">
        <v>0</v>
      </c>
      <c r="I128" s="82">
        <v>0</v>
      </c>
      <c r="J128" s="82">
        <v>0</v>
      </c>
      <c r="K128" s="554"/>
      <c r="L128" s="557"/>
      <c r="M128" s="598"/>
      <c r="N128" s="363"/>
      <c r="O128" s="364"/>
      <c r="P128" s="364"/>
    </row>
    <row r="129" spans="2:32" s="169" customFormat="1" ht="20.149999999999999" customHeight="1">
      <c r="B129" s="577"/>
      <c r="C129" s="484"/>
      <c r="D129" s="518" t="s">
        <v>259</v>
      </c>
      <c r="E129" s="315" t="s">
        <v>260</v>
      </c>
      <c r="F129" s="117" t="s">
        <v>65</v>
      </c>
      <c r="G129" s="128">
        <v>69.760000000000005</v>
      </c>
      <c r="H129" s="128">
        <v>68.92</v>
      </c>
      <c r="I129" s="128">
        <v>68.33</v>
      </c>
      <c r="J129" s="128">
        <v>68</v>
      </c>
      <c r="K129" s="488" t="s">
        <v>261</v>
      </c>
      <c r="L129" s="555" t="s">
        <v>262</v>
      </c>
      <c r="M129" s="593"/>
    </row>
    <row r="130" spans="2:32" s="169" customFormat="1" ht="20.149999999999999" customHeight="1">
      <c r="B130" s="577"/>
      <c r="C130" s="484"/>
      <c r="D130" s="505"/>
      <c r="E130" s="312" t="s">
        <v>263</v>
      </c>
      <c r="F130" s="225" t="s">
        <v>65</v>
      </c>
      <c r="G130" s="120">
        <v>28.19</v>
      </c>
      <c r="H130" s="120">
        <v>29.01</v>
      </c>
      <c r="I130" s="120">
        <v>29.62</v>
      </c>
      <c r="J130" s="120">
        <v>30.02</v>
      </c>
      <c r="K130" s="514"/>
      <c r="L130" s="556"/>
      <c r="M130" s="594"/>
    </row>
    <row r="131" spans="2:32" s="169" customFormat="1" ht="20.149999999999999" customHeight="1">
      <c r="B131" s="577"/>
      <c r="C131" s="484"/>
      <c r="D131" s="505"/>
      <c r="E131" s="312" t="s">
        <v>264</v>
      </c>
      <c r="F131" s="225" t="s">
        <v>65</v>
      </c>
      <c r="G131" s="120">
        <v>1.25</v>
      </c>
      <c r="H131" s="120">
        <v>1.31</v>
      </c>
      <c r="I131" s="120">
        <v>1.44</v>
      </c>
      <c r="J131" s="120">
        <v>1.52</v>
      </c>
      <c r="K131" s="514"/>
      <c r="L131" s="556"/>
      <c r="M131" s="594"/>
    </row>
    <row r="132" spans="2:32" s="169" customFormat="1" ht="20.149999999999999" customHeight="1">
      <c r="B132" s="577"/>
      <c r="C132" s="484"/>
      <c r="D132" s="505"/>
      <c r="E132" s="312" t="s">
        <v>265</v>
      </c>
      <c r="F132" s="225" t="s">
        <v>65</v>
      </c>
      <c r="G132" s="120">
        <v>0.14000000000000001</v>
      </c>
      <c r="H132" s="120">
        <v>0.14000000000000001</v>
      </c>
      <c r="I132" s="120">
        <v>0.14000000000000001</v>
      </c>
      <c r="J132" s="120">
        <v>0.13</v>
      </c>
      <c r="K132" s="514"/>
      <c r="L132" s="556"/>
      <c r="M132" s="594"/>
    </row>
    <row r="133" spans="2:32" s="169" customFormat="1" ht="20.149999999999999" customHeight="1">
      <c r="B133" s="577"/>
      <c r="C133" s="484"/>
      <c r="D133" s="519"/>
      <c r="E133" s="313" t="s">
        <v>266</v>
      </c>
      <c r="F133" s="123" t="s">
        <v>65</v>
      </c>
      <c r="G133" s="124">
        <v>0.66</v>
      </c>
      <c r="H133" s="124">
        <v>0.62</v>
      </c>
      <c r="I133" s="124">
        <v>0.47</v>
      </c>
      <c r="J133" s="124">
        <v>0.33</v>
      </c>
      <c r="K133" s="554"/>
      <c r="L133" s="557"/>
      <c r="M133" s="595"/>
    </row>
    <row r="134" spans="2:32" s="169" customFormat="1" ht="20.149999999999999" customHeight="1">
      <c r="B134" s="577"/>
      <c r="C134" s="484"/>
      <c r="D134" s="518" t="s">
        <v>267</v>
      </c>
      <c r="E134" s="315" t="s">
        <v>242</v>
      </c>
      <c r="F134" s="117" t="s">
        <v>65</v>
      </c>
      <c r="G134" s="127">
        <v>3.14</v>
      </c>
      <c r="H134" s="127">
        <v>3.45</v>
      </c>
      <c r="I134" s="127">
        <v>5.48</v>
      </c>
      <c r="J134" s="127">
        <v>4.43</v>
      </c>
      <c r="K134" s="488" t="s">
        <v>261</v>
      </c>
      <c r="L134" s="555" t="s">
        <v>268</v>
      </c>
      <c r="M134" s="596" t="s">
        <v>245</v>
      </c>
    </row>
    <row r="135" spans="2:32" s="169" customFormat="1" ht="20.149999999999999" customHeight="1">
      <c r="B135" s="577"/>
      <c r="C135" s="484"/>
      <c r="D135" s="505"/>
      <c r="E135" s="312" t="s">
        <v>246</v>
      </c>
      <c r="F135" s="225" t="s">
        <v>65</v>
      </c>
      <c r="G135" s="82">
        <v>6.93</v>
      </c>
      <c r="H135" s="82">
        <v>5.94</v>
      </c>
      <c r="I135" s="82">
        <v>8</v>
      </c>
      <c r="J135" s="82">
        <v>10.79</v>
      </c>
      <c r="K135" s="514"/>
      <c r="L135" s="556"/>
      <c r="M135" s="597"/>
    </row>
    <row r="136" spans="2:32" s="169" customFormat="1" ht="20.149999999999999" customHeight="1">
      <c r="B136" s="577"/>
      <c r="C136" s="484"/>
      <c r="D136" s="505"/>
      <c r="E136" s="312" t="s">
        <v>247</v>
      </c>
      <c r="F136" s="225" t="s">
        <v>65</v>
      </c>
      <c r="G136" s="82">
        <v>22.55</v>
      </c>
      <c r="H136" s="82">
        <v>23.3</v>
      </c>
      <c r="I136" s="82">
        <v>23.56</v>
      </c>
      <c r="J136" s="82">
        <v>19.59</v>
      </c>
      <c r="K136" s="514"/>
      <c r="L136" s="556"/>
      <c r="M136" s="597"/>
    </row>
    <row r="137" spans="2:32" s="169" customFormat="1" ht="20.149999999999999" customHeight="1">
      <c r="B137" s="577"/>
      <c r="C137" s="484"/>
      <c r="D137" s="505"/>
      <c r="E137" s="243" t="s">
        <v>248</v>
      </c>
      <c r="F137" s="225" t="s">
        <v>65</v>
      </c>
      <c r="G137" s="82">
        <v>27.98</v>
      </c>
      <c r="H137" s="82">
        <v>28.53</v>
      </c>
      <c r="I137" s="82">
        <v>29.34</v>
      </c>
      <c r="J137" s="82">
        <v>27.09</v>
      </c>
      <c r="K137" s="514"/>
      <c r="L137" s="556"/>
      <c r="M137" s="597"/>
    </row>
    <row r="138" spans="2:32" s="169" customFormat="1" ht="20.149999999999999" customHeight="1">
      <c r="B138" s="577"/>
      <c r="C138" s="484"/>
      <c r="D138" s="505"/>
      <c r="E138" s="243" t="s">
        <v>249</v>
      </c>
      <c r="F138" s="225" t="s">
        <v>65</v>
      </c>
      <c r="G138" s="82">
        <v>25.3</v>
      </c>
      <c r="H138" s="82">
        <v>26.38</v>
      </c>
      <c r="I138" s="82">
        <v>27.52</v>
      </c>
      <c r="J138" s="82">
        <v>28.4</v>
      </c>
      <c r="K138" s="514"/>
      <c r="L138" s="556"/>
      <c r="M138" s="597"/>
    </row>
    <row r="139" spans="2:32" s="169" customFormat="1" ht="20.149999999999999" customHeight="1">
      <c r="B139" s="577"/>
      <c r="C139" s="484"/>
      <c r="D139" s="505"/>
      <c r="E139" s="312" t="s">
        <v>250</v>
      </c>
      <c r="F139" s="225" t="s">
        <v>65</v>
      </c>
      <c r="G139" s="82">
        <v>35.369999999999997</v>
      </c>
      <c r="H139" s="82">
        <v>36.119999999999997</v>
      </c>
      <c r="I139" s="82">
        <v>36.729999999999997</v>
      </c>
      <c r="J139" s="82">
        <v>37.200000000000003</v>
      </c>
      <c r="K139" s="514"/>
      <c r="L139" s="556"/>
      <c r="M139" s="597"/>
    </row>
    <row r="140" spans="2:32" s="169" customFormat="1" ht="20.149999999999999" customHeight="1">
      <c r="B140" s="577"/>
      <c r="C140" s="484"/>
      <c r="D140" s="505"/>
      <c r="E140" s="312" t="s">
        <v>251</v>
      </c>
      <c r="F140" s="225" t="s">
        <v>65</v>
      </c>
      <c r="G140" s="82">
        <v>42.75</v>
      </c>
      <c r="H140" s="82">
        <v>43.75</v>
      </c>
      <c r="I140" s="82">
        <v>43.62</v>
      </c>
      <c r="J140" s="82">
        <v>47.83</v>
      </c>
      <c r="K140" s="514"/>
      <c r="L140" s="556"/>
      <c r="M140" s="597"/>
    </row>
    <row r="141" spans="2:32" s="169" customFormat="1" ht="20.149999999999999" customHeight="1">
      <c r="B141" s="577"/>
      <c r="C141" s="484"/>
      <c r="D141" s="519"/>
      <c r="E141" s="313" t="s">
        <v>252</v>
      </c>
      <c r="F141" s="123" t="s">
        <v>65</v>
      </c>
      <c r="G141" s="132">
        <v>33.68</v>
      </c>
      <c r="H141" s="132">
        <v>32.200000000000003</v>
      </c>
      <c r="I141" s="132">
        <v>30.73</v>
      </c>
      <c r="J141" s="132">
        <v>28.74</v>
      </c>
      <c r="K141" s="554"/>
      <c r="L141" s="557"/>
      <c r="M141" s="598"/>
      <c r="N141" s="365"/>
      <c r="O141" s="365"/>
      <c r="P141" s="365"/>
      <c r="Q141" s="588"/>
      <c r="R141" s="588"/>
      <c r="S141" s="588"/>
      <c r="T141" s="588"/>
      <c r="U141" s="588"/>
      <c r="V141" s="588"/>
      <c r="W141" s="588"/>
      <c r="X141" s="588"/>
      <c r="Y141" s="588"/>
      <c r="Z141" s="588"/>
      <c r="AA141" s="588"/>
      <c r="AB141" s="588"/>
      <c r="AC141" s="588"/>
      <c r="AD141" s="588"/>
      <c r="AE141" s="588"/>
      <c r="AF141" s="588"/>
    </row>
    <row r="142" spans="2:32" s="169" customFormat="1" ht="20.149999999999999" customHeight="1">
      <c r="B142" s="577"/>
      <c r="C142" s="484"/>
      <c r="D142" s="518" t="s">
        <v>269</v>
      </c>
      <c r="E142" s="315" t="s">
        <v>242</v>
      </c>
      <c r="F142" s="117" t="s">
        <v>65</v>
      </c>
      <c r="G142" s="127">
        <v>0</v>
      </c>
      <c r="H142" s="127">
        <v>0</v>
      </c>
      <c r="I142" s="127">
        <v>0</v>
      </c>
      <c r="J142" s="127">
        <v>0</v>
      </c>
      <c r="K142" s="488" t="s">
        <v>261</v>
      </c>
      <c r="L142" s="529" t="s">
        <v>244</v>
      </c>
      <c r="M142" s="596" t="s">
        <v>245</v>
      </c>
      <c r="N142" s="365"/>
      <c r="O142" s="365"/>
      <c r="P142" s="365"/>
      <c r="Q142" s="365"/>
      <c r="R142" s="365"/>
      <c r="S142" s="365"/>
      <c r="T142" s="365"/>
      <c r="U142" s="365"/>
      <c r="V142" s="365"/>
      <c r="W142" s="365"/>
      <c r="X142" s="365"/>
      <c r="Y142" s="365"/>
      <c r="Z142" s="365"/>
      <c r="AA142" s="365"/>
      <c r="AB142" s="365"/>
      <c r="AC142" s="365"/>
      <c r="AD142" s="365"/>
      <c r="AE142" s="365"/>
      <c r="AF142" s="365"/>
    </row>
    <row r="143" spans="2:32" s="169" customFormat="1" ht="20.149999999999999" customHeight="1">
      <c r="B143" s="577"/>
      <c r="C143" s="484"/>
      <c r="D143" s="505"/>
      <c r="E143" s="312" t="s">
        <v>246</v>
      </c>
      <c r="F143" s="225" t="s">
        <v>65</v>
      </c>
      <c r="G143" s="82">
        <v>0</v>
      </c>
      <c r="H143" s="82">
        <v>0</v>
      </c>
      <c r="I143" s="82">
        <v>0</v>
      </c>
      <c r="J143" s="82">
        <v>0</v>
      </c>
      <c r="K143" s="514"/>
      <c r="L143" s="530"/>
      <c r="M143" s="597"/>
      <c r="N143" s="366"/>
      <c r="O143" s="366"/>
      <c r="P143" s="366"/>
      <c r="Q143" s="366"/>
      <c r="R143" s="366"/>
      <c r="S143" s="366"/>
      <c r="T143" s="366"/>
      <c r="U143" s="366"/>
      <c r="V143" s="366"/>
      <c r="W143" s="366"/>
      <c r="X143" s="366"/>
      <c r="Y143" s="366"/>
      <c r="Z143" s="366"/>
      <c r="AA143" s="366"/>
      <c r="AB143" s="366"/>
      <c r="AC143" s="366"/>
      <c r="AD143" s="366"/>
      <c r="AE143" s="366"/>
      <c r="AF143" s="366"/>
    </row>
    <row r="144" spans="2:32" s="169" customFormat="1" ht="20.149999999999999" customHeight="1">
      <c r="B144" s="577"/>
      <c r="C144" s="484"/>
      <c r="D144" s="505"/>
      <c r="E144" s="312" t="s">
        <v>247</v>
      </c>
      <c r="F144" s="225" t="s">
        <v>65</v>
      </c>
      <c r="G144" s="82">
        <v>0.13</v>
      </c>
      <c r="H144" s="82">
        <v>0.13</v>
      </c>
      <c r="I144" s="82">
        <v>0.13</v>
      </c>
      <c r="J144" s="82">
        <v>0.14000000000000001</v>
      </c>
      <c r="K144" s="514"/>
      <c r="L144" s="530"/>
      <c r="M144" s="597"/>
      <c r="N144" s="366"/>
      <c r="O144" s="366"/>
      <c r="P144" s="366"/>
      <c r="Q144" s="366"/>
      <c r="R144" s="366"/>
      <c r="S144" s="366"/>
      <c r="T144" s="366"/>
      <c r="U144" s="366"/>
      <c r="V144" s="366"/>
      <c r="W144" s="366"/>
      <c r="X144" s="366"/>
      <c r="Y144" s="366"/>
      <c r="Z144" s="366"/>
      <c r="AA144" s="366"/>
      <c r="AB144" s="366"/>
      <c r="AC144" s="366"/>
      <c r="AD144" s="366"/>
      <c r="AE144" s="366"/>
      <c r="AF144" s="366"/>
    </row>
    <row r="145" spans="2:32" s="169" customFormat="1" ht="20.149999999999999" customHeight="1">
      <c r="B145" s="577"/>
      <c r="C145" s="484"/>
      <c r="D145" s="505"/>
      <c r="E145" s="243" t="s">
        <v>248</v>
      </c>
      <c r="F145" s="225" t="s">
        <v>65</v>
      </c>
      <c r="G145" s="82">
        <v>0.08</v>
      </c>
      <c r="H145" s="82">
        <v>0.12</v>
      </c>
      <c r="I145" s="82">
        <v>0.13</v>
      </c>
      <c r="J145" s="82">
        <v>0.15</v>
      </c>
      <c r="K145" s="514"/>
      <c r="L145" s="530"/>
      <c r="M145" s="597"/>
      <c r="N145" s="366"/>
      <c r="O145" s="366"/>
      <c r="P145" s="366"/>
      <c r="Q145" s="366"/>
      <c r="R145" s="366"/>
      <c r="S145" s="366"/>
      <c r="T145" s="366"/>
      <c r="U145" s="366"/>
      <c r="V145" s="366"/>
      <c r="W145" s="366"/>
      <c r="X145" s="366"/>
      <c r="Y145" s="366"/>
      <c r="Z145" s="366"/>
      <c r="AA145" s="366"/>
      <c r="AB145" s="366"/>
      <c r="AC145" s="366"/>
      <c r="AD145" s="366"/>
      <c r="AE145" s="366"/>
      <c r="AF145" s="366"/>
    </row>
    <row r="146" spans="2:32" s="169" customFormat="1" ht="20.149999999999999" customHeight="1">
      <c r="B146" s="577"/>
      <c r="C146" s="484"/>
      <c r="D146" s="505"/>
      <c r="E146" s="243" t="s">
        <v>249</v>
      </c>
      <c r="F146" s="225" t="s">
        <v>65</v>
      </c>
      <c r="G146" s="82">
        <v>0.15</v>
      </c>
      <c r="H146" s="82">
        <v>0.13</v>
      </c>
      <c r="I146" s="82">
        <v>0.13</v>
      </c>
      <c r="J146" s="82">
        <v>0.12</v>
      </c>
      <c r="K146" s="514"/>
      <c r="L146" s="530"/>
      <c r="M146" s="597"/>
      <c r="N146" s="366"/>
      <c r="O146" s="366"/>
      <c r="P146" s="366"/>
      <c r="Q146" s="366"/>
      <c r="R146" s="366"/>
      <c r="S146" s="366"/>
      <c r="T146" s="366"/>
      <c r="U146" s="366"/>
      <c r="V146" s="366"/>
      <c r="W146" s="366"/>
      <c r="X146" s="366"/>
      <c r="Y146" s="366"/>
      <c r="Z146" s="366"/>
      <c r="AA146" s="366"/>
      <c r="AB146" s="366"/>
      <c r="AC146" s="366"/>
      <c r="AD146" s="366"/>
      <c r="AE146" s="366"/>
      <c r="AF146" s="366"/>
    </row>
    <row r="147" spans="2:32" s="169" customFormat="1" ht="20.149999999999999" customHeight="1">
      <c r="B147" s="577"/>
      <c r="C147" s="484"/>
      <c r="D147" s="505"/>
      <c r="E147" s="312" t="s">
        <v>250</v>
      </c>
      <c r="F147" s="225" t="s">
        <v>65</v>
      </c>
      <c r="G147" s="82">
        <v>0.15</v>
      </c>
      <c r="H147" s="82">
        <v>0.17</v>
      </c>
      <c r="I147" s="82">
        <v>0.18</v>
      </c>
      <c r="J147" s="82">
        <v>0.14000000000000001</v>
      </c>
      <c r="K147" s="514"/>
      <c r="L147" s="530"/>
      <c r="M147" s="597"/>
      <c r="N147" s="366"/>
      <c r="O147" s="366"/>
      <c r="P147" s="366"/>
      <c r="Q147" s="366"/>
      <c r="R147" s="366"/>
      <c r="S147" s="366"/>
      <c r="T147" s="366"/>
      <c r="U147" s="366"/>
      <c r="V147" s="366"/>
      <c r="W147" s="366"/>
      <c r="X147" s="366"/>
      <c r="Y147" s="366"/>
      <c r="Z147" s="366"/>
      <c r="AA147" s="366"/>
      <c r="AB147" s="366"/>
      <c r="AC147" s="366"/>
      <c r="AD147" s="366"/>
      <c r="AE147" s="366"/>
      <c r="AF147" s="366"/>
    </row>
    <row r="148" spans="2:32" s="169" customFormat="1" ht="20.149999999999999" customHeight="1">
      <c r="B148" s="577"/>
      <c r="C148" s="484"/>
      <c r="D148" s="505"/>
      <c r="E148" s="312" t="s">
        <v>251</v>
      </c>
      <c r="F148" s="225" t="s">
        <v>65</v>
      </c>
      <c r="G148" s="82">
        <v>0</v>
      </c>
      <c r="H148" s="82">
        <v>0.23</v>
      </c>
      <c r="I148" s="82">
        <v>0.19</v>
      </c>
      <c r="J148" s="82">
        <v>0.17</v>
      </c>
      <c r="K148" s="514"/>
      <c r="L148" s="530"/>
      <c r="M148" s="597"/>
      <c r="N148" s="366"/>
      <c r="O148" s="366"/>
      <c r="P148" s="366"/>
      <c r="Q148" s="366"/>
      <c r="R148" s="366"/>
      <c r="S148" s="366"/>
      <c r="T148" s="366"/>
      <c r="U148" s="366"/>
      <c r="V148" s="366"/>
      <c r="W148" s="366"/>
      <c r="X148" s="366"/>
      <c r="Y148" s="366"/>
      <c r="Z148" s="366"/>
      <c r="AA148" s="366"/>
      <c r="AB148" s="366"/>
      <c r="AC148" s="366"/>
      <c r="AD148" s="366"/>
      <c r="AE148" s="366"/>
      <c r="AF148" s="366"/>
    </row>
    <row r="149" spans="2:32" s="169" customFormat="1" ht="20.149999999999999" customHeight="1">
      <c r="B149" s="577"/>
      <c r="C149" s="484"/>
      <c r="D149" s="519"/>
      <c r="E149" s="313" t="s">
        <v>252</v>
      </c>
      <c r="F149" s="123" t="s">
        <v>65</v>
      </c>
      <c r="G149" s="132">
        <v>0.26</v>
      </c>
      <c r="H149" s="132">
        <v>0.16</v>
      </c>
      <c r="I149" s="132">
        <v>0.08</v>
      </c>
      <c r="J149" s="132">
        <v>0.04</v>
      </c>
      <c r="K149" s="554"/>
      <c r="L149" s="531"/>
      <c r="M149" s="598"/>
      <c r="N149" s="366"/>
      <c r="O149" s="366"/>
      <c r="P149" s="366"/>
      <c r="Q149" s="366"/>
      <c r="R149" s="366"/>
      <c r="S149" s="366"/>
      <c r="T149" s="366"/>
      <c r="U149" s="366"/>
      <c r="V149" s="366"/>
      <c r="W149" s="366"/>
      <c r="X149" s="366"/>
      <c r="Y149" s="366"/>
      <c r="Z149" s="366"/>
      <c r="AA149" s="366"/>
      <c r="AB149" s="366"/>
      <c r="AC149" s="366"/>
      <c r="AD149" s="366"/>
      <c r="AE149" s="366"/>
      <c r="AF149" s="366"/>
    </row>
    <row r="150" spans="2:32" s="169" customFormat="1" ht="20.149999999999999" customHeight="1">
      <c r="B150" s="577"/>
      <c r="C150" s="484"/>
      <c r="D150" s="518" t="s">
        <v>270</v>
      </c>
      <c r="E150" s="315" t="s">
        <v>242</v>
      </c>
      <c r="F150" s="117" t="s">
        <v>65</v>
      </c>
      <c r="G150" s="127">
        <v>1.89</v>
      </c>
      <c r="H150" s="127">
        <v>2.0699999999999998</v>
      </c>
      <c r="I150" s="127">
        <v>0.68</v>
      </c>
      <c r="J150" s="127">
        <v>0.63</v>
      </c>
      <c r="K150" s="488" t="s">
        <v>261</v>
      </c>
      <c r="L150" s="529" t="s">
        <v>244</v>
      </c>
      <c r="M150" s="596" t="s">
        <v>245</v>
      </c>
      <c r="N150" s="366"/>
      <c r="O150" s="366"/>
      <c r="P150" s="366"/>
      <c r="Q150" s="366"/>
      <c r="R150" s="366"/>
      <c r="S150" s="366"/>
      <c r="T150" s="366"/>
      <c r="U150" s="366"/>
      <c r="V150" s="366"/>
      <c r="W150" s="366"/>
      <c r="X150" s="366"/>
      <c r="Y150" s="366"/>
      <c r="Z150" s="366"/>
      <c r="AA150" s="366"/>
      <c r="AB150" s="366"/>
      <c r="AC150" s="366"/>
      <c r="AD150" s="366"/>
      <c r="AE150" s="366"/>
      <c r="AF150" s="366"/>
    </row>
    <row r="151" spans="2:32" s="169" customFormat="1" ht="20.149999999999999" customHeight="1">
      <c r="B151" s="577"/>
      <c r="C151" s="484"/>
      <c r="D151" s="505"/>
      <c r="E151" s="312" t="s">
        <v>246</v>
      </c>
      <c r="F151" s="225" t="s">
        <v>65</v>
      </c>
      <c r="G151" s="82">
        <v>2.6</v>
      </c>
      <c r="H151" s="82">
        <v>2.2799999999999998</v>
      </c>
      <c r="I151" s="82">
        <v>1.85</v>
      </c>
      <c r="J151" s="82">
        <v>2.64</v>
      </c>
      <c r="K151" s="514"/>
      <c r="L151" s="530"/>
      <c r="M151" s="597"/>
      <c r="N151" s="366"/>
      <c r="O151" s="366"/>
      <c r="P151" s="366"/>
      <c r="Q151" s="366"/>
      <c r="R151" s="366"/>
      <c r="S151" s="366"/>
      <c r="T151" s="366"/>
      <c r="U151" s="366"/>
      <c r="V151" s="366"/>
      <c r="W151" s="366"/>
      <c r="X151" s="366"/>
      <c r="Y151" s="366"/>
      <c r="Z151" s="366"/>
      <c r="AA151" s="366"/>
      <c r="AB151" s="366"/>
      <c r="AC151" s="366"/>
      <c r="AD151" s="366"/>
      <c r="AE151" s="366"/>
      <c r="AF151" s="366"/>
    </row>
    <row r="152" spans="2:32" s="169" customFormat="1" ht="20.149999999999999" customHeight="1">
      <c r="B152" s="577"/>
      <c r="C152" s="484"/>
      <c r="D152" s="505"/>
      <c r="E152" s="312" t="s">
        <v>247</v>
      </c>
      <c r="F152" s="225" t="s">
        <v>65</v>
      </c>
      <c r="G152" s="82">
        <v>1.8</v>
      </c>
      <c r="H152" s="82">
        <v>1.86</v>
      </c>
      <c r="I152" s="82">
        <v>1.93</v>
      </c>
      <c r="J152" s="82">
        <v>2.2400000000000002</v>
      </c>
      <c r="K152" s="514"/>
      <c r="L152" s="530"/>
      <c r="M152" s="597"/>
    </row>
    <row r="153" spans="2:32" s="169" customFormat="1" ht="20.149999999999999" customHeight="1">
      <c r="B153" s="577"/>
      <c r="C153" s="484"/>
      <c r="D153" s="505"/>
      <c r="E153" s="243" t="s">
        <v>248</v>
      </c>
      <c r="F153" s="225" t="s">
        <v>65</v>
      </c>
      <c r="G153" s="82">
        <v>1.4</v>
      </c>
      <c r="H153" s="82">
        <v>1.4</v>
      </c>
      <c r="I153" s="82">
        <v>1.37</v>
      </c>
      <c r="J153" s="82">
        <v>1.35</v>
      </c>
      <c r="K153" s="514"/>
      <c r="L153" s="530"/>
      <c r="M153" s="597"/>
    </row>
    <row r="154" spans="2:32" s="169" customFormat="1" ht="20.149999999999999" customHeight="1">
      <c r="B154" s="577"/>
      <c r="C154" s="484"/>
      <c r="D154" s="505"/>
      <c r="E154" s="243" t="s">
        <v>249</v>
      </c>
      <c r="F154" s="225" t="s">
        <v>65</v>
      </c>
      <c r="G154" s="82">
        <v>1.49</v>
      </c>
      <c r="H154" s="82">
        <v>1.53</v>
      </c>
      <c r="I154" s="82">
        <v>1.64</v>
      </c>
      <c r="J154" s="82">
        <v>1.72</v>
      </c>
      <c r="K154" s="514"/>
      <c r="L154" s="530"/>
      <c r="M154" s="597"/>
    </row>
    <row r="155" spans="2:32" s="169" customFormat="1" ht="20.149999999999999" customHeight="1">
      <c r="B155" s="577"/>
      <c r="C155" s="484"/>
      <c r="D155" s="505"/>
      <c r="E155" s="312" t="s">
        <v>250</v>
      </c>
      <c r="F155" s="225" t="s">
        <v>65</v>
      </c>
      <c r="G155" s="82">
        <v>0.67</v>
      </c>
      <c r="H155" s="82">
        <v>0.7</v>
      </c>
      <c r="I155" s="82">
        <v>0.8</v>
      </c>
      <c r="J155" s="82">
        <v>0.88</v>
      </c>
      <c r="K155" s="514"/>
      <c r="L155" s="530"/>
      <c r="M155" s="597"/>
    </row>
    <row r="156" spans="2:32" s="169" customFormat="1" ht="20.149999999999999" customHeight="1">
      <c r="B156" s="577"/>
      <c r="C156" s="484"/>
      <c r="D156" s="505"/>
      <c r="E156" s="312" t="s">
        <v>251</v>
      </c>
      <c r="F156" s="225" t="s">
        <v>65</v>
      </c>
      <c r="G156" s="82">
        <v>0</v>
      </c>
      <c r="H156" s="82">
        <v>0.69</v>
      </c>
      <c r="I156" s="82">
        <v>0.95</v>
      </c>
      <c r="J156" s="82">
        <v>1.17</v>
      </c>
      <c r="K156" s="514"/>
      <c r="L156" s="530"/>
      <c r="M156" s="597"/>
    </row>
    <row r="157" spans="2:32" s="169" customFormat="1" ht="20.149999999999999" customHeight="1">
      <c r="B157" s="577"/>
      <c r="C157" s="484"/>
      <c r="D157" s="519"/>
      <c r="E157" s="313" t="s">
        <v>252</v>
      </c>
      <c r="F157" s="123" t="s">
        <v>65</v>
      </c>
      <c r="G157" s="82">
        <v>0</v>
      </c>
      <c r="H157" s="82">
        <v>0.84</v>
      </c>
      <c r="I157" s="82">
        <v>1.93</v>
      </c>
      <c r="J157" s="82">
        <v>2.08</v>
      </c>
      <c r="K157" s="554"/>
      <c r="L157" s="531"/>
      <c r="M157" s="598"/>
    </row>
    <row r="158" spans="2:32" s="169" customFormat="1" ht="45" customHeight="1">
      <c r="B158" s="577"/>
      <c r="C158" s="484"/>
      <c r="D158" s="367" t="s">
        <v>271</v>
      </c>
      <c r="E158" s="368" t="s">
        <v>272</v>
      </c>
      <c r="F158" s="133" t="s">
        <v>65</v>
      </c>
      <c r="G158" s="134">
        <v>4.59</v>
      </c>
      <c r="H158" s="134">
        <v>4.71</v>
      </c>
      <c r="I158" s="134">
        <v>4.6100000000000003</v>
      </c>
      <c r="J158" s="134">
        <v>4.7699999999999996</v>
      </c>
      <c r="K158" s="253" t="s">
        <v>255</v>
      </c>
      <c r="L158" s="284" t="s">
        <v>273</v>
      </c>
      <c r="M158" s="338"/>
    </row>
    <row r="159" spans="2:32" s="169" customFormat="1" ht="20.149999999999999" customHeight="1">
      <c r="B159" s="577"/>
      <c r="C159" s="484"/>
      <c r="D159" s="518" t="s">
        <v>274</v>
      </c>
      <c r="E159" s="315" t="s">
        <v>242</v>
      </c>
      <c r="F159" s="117" t="s">
        <v>65</v>
      </c>
      <c r="G159" s="127">
        <v>0</v>
      </c>
      <c r="H159" s="127">
        <v>0</v>
      </c>
      <c r="I159" s="127">
        <v>0</v>
      </c>
      <c r="J159" s="127">
        <v>0</v>
      </c>
      <c r="K159" s="488" t="s">
        <v>255</v>
      </c>
      <c r="L159" s="555" t="s">
        <v>256</v>
      </c>
      <c r="M159" s="593" t="s">
        <v>245</v>
      </c>
    </row>
    <row r="160" spans="2:32" s="169" customFormat="1" ht="20.149999999999999" customHeight="1">
      <c r="B160" s="577"/>
      <c r="C160" s="484"/>
      <c r="D160" s="505"/>
      <c r="E160" s="312" t="s">
        <v>246</v>
      </c>
      <c r="F160" s="225" t="s">
        <v>65</v>
      </c>
      <c r="G160" s="82">
        <v>0</v>
      </c>
      <c r="H160" s="82">
        <v>0</v>
      </c>
      <c r="I160" s="82">
        <v>0</v>
      </c>
      <c r="J160" s="82">
        <v>0</v>
      </c>
      <c r="K160" s="514"/>
      <c r="L160" s="556"/>
      <c r="M160" s="594"/>
    </row>
    <row r="161" spans="2:13" s="169" customFormat="1" ht="20.149999999999999" customHeight="1">
      <c r="B161" s="577"/>
      <c r="C161" s="484"/>
      <c r="D161" s="505"/>
      <c r="E161" s="312" t="s">
        <v>247</v>
      </c>
      <c r="F161" s="225" t="s">
        <v>65</v>
      </c>
      <c r="G161" s="82">
        <v>0.87</v>
      </c>
      <c r="H161" s="82">
        <v>1.05</v>
      </c>
      <c r="I161" s="82">
        <v>1.1000000000000001</v>
      </c>
      <c r="J161" s="82">
        <v>1.33</v>
      </c>
      <c r="K161" s="514"/>
      <c r="L161" s="556"/>
      <c r="M161" s="594"/>
    </row>
    <row r="162" spans="2:13" s="169" customFormat="1" ht="20.149999999999999" customHeight="1">
      <c r="B162" s="577"/>
      <c r="C162" s="484"/>
      <c r="D162" s="505"/>
      <c r="E162" s="243" t="s">
        <v>248</v>
      </c>
      <c r="F162" s="225" t="s">
        <v>65</v>
      </c>
      <c r="G162" s="82">
        <v>4.62</v>
      </c>
      <c r="H162" s="82">
        <v>4.8899999999999997</v>
      </c>
      <c r="I162" s="82">
        <v>4.72</v>
      </c>
      <c r="J162" s="82">
        <v>1.62</v>
      </c>
      <c r="K162" s="514"/>
      <c r="L162" s="556"/>
      <c r="M162" s="594"/>
    </row>
    <row r="163" spans="2:13" s="169" customFormat="1" ht="20.149999999999999" customHeight="1">
      <c r="B163" s="577"/>
      <c r="C163" s="484"/>
      <c r="D163" s="505"/>
      <c r="E163" s="243" t="s">
        <v>249</v>
      </c>
      <c r="F163" s="225" t="s">
        <v>65</v>
      </c>
      <c r="G163" s="82">
        <v>2.0299999999999998</v>
      </c>
      <c r="H163" s="82">
        <v>2.19</v>
      </c>
      <c r="I163" s="82">
        <v>2.33</v>
      </c>
      <c r="J163" s="82">
        <v>2.87</v>
      </c>
      <c r="K163" s="514"/>
      <c r="L163" s="556"/>
      <c r="M163" s="594"/>
    </row>
    <row r="164" spans="2:13" s="169" customFormat="1" ht="20.149999999999999" customHeight="1">
      <c r="B164" s="577"/>
      <c r="C164" s="484"/>
      <c r="D164" s="505"/>
      <c r="E164" s="312" t="s">
        <v>250</v>
      </c>
      <c r="F164" s="225" t="s">
        <v>65</v>
      </c>
      <c r="G164" s="82">
        <v>11.12</v>
      </c>
      <c r="H164" s="82">
        <v>11.39</v>
      </c>
      <c r="I164" s="82">
        <v>11.41</v>
      </c>
      <c r="J164" s="82">
        <v>11</v>
      </c>
      <c r="K164" s="514"/>
      <c r="L164" s="556"/>
      <c r="M164" s="594"/>
    </row>
    <row r="165" spans="2:13" s="169" customFormat="1" ht="20.149999999999999" customHeight="1">
      <c r="B165" s="577"/>
      <c r="C165" s="484"/>
      <c r="D165" s="505"/>
      <c r="E165" s="312" t="s">
        <v>251</v>
      </c>
      <c r="F165" s="225" t="s">
        <v>65</v>
      </c>
      <c r="G165" s="82">
        <v>0</v>
      </c>
      <c r="H165" s="82">
        <v>0</v>
      </c>
      <c r="I165" s="82">
        <v>0</v>
      </c>
      <c r="J165" s="82">
        <v>0.83</v>
      </c>
      <c r="K165" s="514"/>
      <c r="L165" s="556"/>
      <c r="M165" s="594"/>
    </row>
    <row r="166" spans="2:13" s="169" customFormat="1" ht="20.149999999999999" customHeight="1">
      <c r="B166" s="577"/>
      <c r="C166" s="484"/>
      <c r="D166" s="519"/>
      <c r="E166" s="313" t="s">
        <v>252</v>
      </c>
      <c r="F166" s="123" t="s">
        <v>65</v>
      </c>
      <c r="G166" s="132">
        <v>0</v>
      </c>
      <c r="H166" s="132">
        <v>0.4</v>
      </c>
      <c r="I166" s="132">
        <v>0.83</v>
      </c>
      <c r="J166" s="132">
        <v>0.49</v>
      </c>
      <c r="K166" s="554"/>
      <c r="L166" s="557"/>
      <c r="M166" s="595"/>
    </row>
    <row r="167" spans="2:13" s="169" customFormat="1" ht="20.149999999999999" customHeight="1">
      <c r="B167" s="577"/>
      <c r="C167" s="484"/>
      <c r="D167" s="539" t="s">
        <v>275</v>
      </c>
      <c r="E167" s="315" t="s">
        <v>232</v>
      </c>
      <c r="F167" s="117" t="s">
        <v>65</v>
      </c>
      <c r="G167" s="127">
        <v>4.71</v>
      </c>
      <c r="H167" s="127">
        <v>4.8099999999999996</v>
      </c>
      <c r="I167" s="127">
        <v>4.76</v>
      </c>
      <c r="J167" s="127">
        <v>5.03</v>
      </c>
      <c r="K167" s="490" t="s">
        <v>255</v>
      </c>
      <c r="L167" s="555" t="s">
        <v>256</v>
      </c>
      <c r="M167" s="596"/>
    </row>
    <row r="168" spans="2:13" s="169" customFormat="1" ht="20.149999999999999" customHeight="1">
      <c r="B168" s="577"/>
      <c r="C168" s="484"/>
      <c r="D168" s="541"/>
      <c r="E168" s="313" t="s">
        <v>234</v>
      </c>
      <c r="F168" s="123" t="s">
        <v>65</v>
      </c>
      <c r="G168" s="132">
        <v>4.4800000000000004</v>
      </c>
      <c r="H168" s="132">
        <v>4.6100000000000003</v>
      </c>
      <c r="I168" s="132">
        <v>4.45</v>
      </c>
      <c r="J168" s="132">
        <v>4.5199999999999996</v>
      </c>
      <c r="K168" s="553"/>
      <c r="L168" s="557"/>
      <c r="M168" s="597"/>
    </row>
    <row r="169" spans="2:13" s="169" customFormat="1" ht="20.149999999999999" customHeight="1">
      <c r="B169" s="577"/>
      <c r="C169" s="484"/>
      <c r="D169" s="539" t="s">
        <v>276</v>
      </c>
      <c r="E169" s="315" t="s">
        <v>217</v>
      </c>
      <c r="F169" s="117" t="s">
        <v>65</v>
      </c>
      <c r="G169" s="127">
        <v>0.12</v>
      </c>
      <c r="H169" s="127">
        <v>0.13033524491692544</v>
      </c>
      <c r="I169" s="127">
        <v>0.13</v>
      </c>
      <c r="J169" s="127">
        <v>0.13</v>
      </c>
      <c r="K169" s="490" t="s">
        <v>255</v>
      </c>
      <c r="L169" s="555" t="s">
        <v>256</v>
      </c>
      <c r="M169" s="596"/>
    </row>
    <row r="170" spans="2:13" s="169" customFormat="1" ht="20.149999999999999" customHeight="1">
      <c r="B170" s="577"/>
      <c r="C170" s="484"/>
      <c r="D170" s="540"/>
      <c r="E170" s="312" t="s">
        <v>219</v>
      </c>
      <c r="F170" s="225" t="s">
        <v>65</v>
      </c>
      <c r="G170" s="82">
        <v>0.73</v>
      </c>
      <c r="H170" s="82">
        <v>0.7457442709159734</v>
      </c>
      <c r="I170" s="82">
        <v>0.78</v>
      </c>
      <c r="J170" s="82">
        <v>0.76</v>
      </c>
      <c r="K170" s="553"/>
      <c r="L170" s="556"/>
      <c r="M170" s="597"/>
    </row>
    <row r="171" spans="2:13" s="169" customFormat="1" ht="20.149999999999999" customHeight="1">
      <c r="B171" s="577"/>
      <c r="C171" s="484"/>
      <c r="D171" s="540"/>
      <c r="E171" s="312" t="s">
        <v>220</v>
      </c>
      <c r="F171" s="225" t="s">
        <v>65</v>
      </c>
      <c r="G171" s="82">
        <v>0.18</v>
      </c>
      <c r="H171" s="82">
        <v>0.1779359430604982</v>
      </c>
      <c r="I171" s="82">
        <v>0.16</v>
      </c>
      <c r="J171" s="82">
        <v>0.15</v>
      </c>
      <c r="K171" s="553"/>
      <c r="L171" s="556"/>
      <c r="M171" s="597"/>
    </row>
    <row r="172" spans="2:13" s="169" customFormat="1" ht="20.149999999999999" customHeight="1">
      <c r="B172" s="577"/>
      <c r="C172" s="484"/>
      <c r="D172" s="540"/>
      <c r="E172" s="312" t="s">
        <v>221</v>
      </c>
      <c r="F172" s="225" t="s">
        <v>65</v>
      </c>
      <c r="G172" s="82">
        <v>2.97</v>
      </c>
      <c r="H172" s="82">
        <v>3.0589115307024501</v>
      </c>
      <c r="I172" s="82">
        <v>2.96</v>
      </c>
      <c r="J172" s="82">
        <v>3.17</v>
      </c>
      <c r="K172" s="553"/>
      <c r="L172" s="556"/>
      <c r="M172" s="597"/>
    </row>
    <row r="173" spans="2:13" s="169" customFormat="1" ht="20.149999999999999" customHeight="1" thickBot="1">
      <c r="B173" s="577"/>
      <c r="C173" s="499"/>
      <c r="D173" s="573"/>
      <c r="E173" s="318" t="s">
        <v>222</v>
      </c>
      <c r="F173" s="226" t="s">
        <v>65</v>
      </c>
      <c r="G173" s="83">
        <v>0.59</v>
      </c>
      <c r="H173" s="83">
        <v>0.59614207675045894</v>
      </c>
      <c r="I173" s="83">
        <v>0.56999999999999995</v>
      </c>
      <c r="J173" s="83">
        <v>0.56000000000000005</v>
      </c>
      <c r="K173" s="491"/>
      <c r="L173" s="559"/>
      <c r="M173" s="599"/>
    </row>
    <row r="174" spans="2:13" s="169" customFormat="1" ht="93.65" customHeight="1">
      <c r="B174" s="577"/>
      <c r="C174" s="589" t="s">
        <v>277</v>
      </c>
      <c r="D174" s="590"/>
      <c r="E174" s="311" t="s">
        <v>278</v>
      </c>
      <c r="F174" s="217" t="s">
        <v>168</v>
      </c>
      <c r="G174" s="126">
        <v>8332</v>
      </c>
      <c r="H174" s="126">
        <v>68829</v>
      </c>
      <c r="I174" s="126">
        <v>43950</v>
      </c>
      <c r="J174" s="126">
        <v>35151</v>
      </c>
      <c r="K174" s="513" t="s">
        <v>279</v>
      </c>
      <c r="L174" s="294" t="s">
        <v>280</v>
      </c>
      <c r="M174" s="600" t="s">
        <v>281</v>
      </c>
    </row>
    <row r="175" spans="2:13" s="169" customFormat="1" ht="20.149999999999999" customHeight="1" thickBot="1">
      <c r="B175" s="577"/>
      <c r="C175" s="591"/>
      <c r="D175" s="592"/>
      <c r="E175" s="312" t="s">
        <v>282</v>
      </c>
      <c r="F175" s="225" t="s">
        <v>168</v>
      </c>
      <c r="G175" s="135">
        <v>1915</v>
      </c>
      <c r="H175" s="135">
        <v>2497</v>
      </c>
      <c r="I175" s="135">
        <v>2545</v>
      </c>
      <c r="J175" s="135">
        <v>2262</v>
      </c>
      <c r="K175" s="489"/>
      <c r="L175" s="369" t="s">
        <v>283</v>
      </c>
      <c r="M175" s="599"/>
    </row>
    <row r="176" spans="2:13" s="169" customFormat="1" ht="20.149999999999999" customHeight="1">
      <c r="B176" s="577"/>
      <c r="C176" s="478" t="s">
        <v>284</v>
      </c>
      <c r="D176" s="574" t="s">
        <v>285</v>
      </c>
      <c r="E176" s="564" t="s">
        <v>232</v>
      </c>
      <c r="F176" s="55" t="s">
        <v>168</v>
      </c>
      <c r="G176" s="105">
        <v>4406</v>
      </c>
      <c r="H176" s="105">
        <v>3049</v>
      </c>
      <c r="I176" s="105">
        <v>3023</v>
      </c>
      <c r="J176" s="105">
        <v>3392</v>
      </c>
      <c r="K176" s="552" t="s">
        <v>286</v>
      </c>
      <c r="L176" s="542" t="s">
        <v>287</v>
      </c>
      <c r="M176" s="600"/>
    </row>
    <row r="177" spans="2:13" s="169" customFormat="1" ht="20.149999999999999" customHeight="1">
      <c r="B177" s="577"/>
      <c r="C177" s="485"/>
      <c r="D177" s="575"/>
      <c r="E177" s="534"/>
      <c r="F177" s="217" t="s">
        <v>65</v>
      </c>
      <c r="G177" s="120">
        <v>4.99</v>
      </c>
      <c r="H177" s="120">
        <v>3.54</v>
      </c>
      <c r="I177" s="120">
        <v>3.6</v>
      </c>
      <c r="J177" s="120">
        <v>4.17</v>
      </c>
      <c r="K177" s="553"/>
      <c r="L177" s="530"/>
      <c r="M177" s="597"/>
    </row>
    <row r="178" spans="2:13" s="169" customFormat="1" ht="20.149999999999999" customHeight="1">
      <c r="B178" s="577"/>
      <c r="C178" s="485"/>
      <c r="D178" s="575"/>
      <c r="E178" s="533" t="s">
        <v>234</v>
      </c>
      <c r="F178" s="225" t="s">
        <v>168</v>
      </c>
      <c r="G178" s="106">
        <v>4692</v>
      </c>
      <c r="H178" s="106">
        <v>3114</v>
      </c>
      <c r="I178" s="106">
        <v>4152</v>
      </c>
      <c r="J178" s="106">
        <v>4832</v>
      </c>
      <c r="K178" s="553"/>
      <c r="L178" s="530"/>
      <c r="M178" s="597"/>
    </row>
    <row r="179" spans="2:13" s="169" customFormat="1" ht="20.149999999999999" customHeight="1">
      <c r="B179" s="577"/>
      <c r="C179" s="479"/>
      <c r="D179" s="541"/>
      <c r="E179" s="537"/>
      <c r="F179" s="123" t="s">
        <v>65</v>
      </c>
      <c r="G179" s="124">
        <v>5.31</v>
      </c>
      <c r="H179" s="124">
        <v>3.61</v>
      </c>
      <c r="I179" s="124">
        <v>4.9400000000000004</v>
      </c>
      <c r="J179" s="124">
        <v>5.94</v>
      </c>
      <c r="K179" s="546"/>
      <c r="L179" s="531"/>
      <c r="M179" s="598"/>
    </row>
    <row r="180" spans="2:13" s="169" customFormat="1" ht="20.149999999999999" customHeight="1">
      <c r="B180" s="577"/>
      <c r="C180" s="479"/>
      <c r="D180" s="585" t="s">
        <v>288</v>
      </c>
      <c r="E180" s="538" t="s">
        <v>260</v>
      </c>
      <c r="F180" s="117" t="s">
        <v>168</v>
      </c>
      <c r="G180" s="118">
        <v>5978</v>
      </c>
      <c r="H180" s="118">
        <v>3860</v>
      </c>
      <c r="I180" s="118">
        <v>4535</v>
      </c>
      <c r="J180" s="118">
        <v>5289</v>
      </c>
      <c r="K180" s="490" t="s">
        <v>289</v>
      </c>
      <c r="L180" s="529" t="s">
        <v>287</v>
      </c>
      <c r="M180" s="596"/>
    </row>
    <row r="181" spans="2:13" s="169" customFormat="1" ht="20.149999999999999" customHeight="1">
      <c r="B181" s="577"/>
      <c r="C181" s="479"/>
      <c r="D181" s="586"/>
      <c r="E181" s="534"/>
      <c r="F181" s="225" t="s">
        <v>65</v>
      </c>
      <c r="G181" s="120">
        <v>6.76</v>
      </c>
      <c r="H181" s="136">
        <v>4.4800000000000004</v>
      </c>
      <c r="I181" s="120">
        <v>5.4</v>
      </c>
      <c r="J181" s="120">
        <v>6.51</v>
      </c>
      <c r="K181" s="553"/>
      <c r="L181" s="530"/>
      <c r="M181" s="597"/>
    </row>
    <row r="182" spans="2:13" s="169" customFormat="1" ht="20.149999999999999" customHeight="1">
      <c r="B182" s="577"/>
      <c r="C182" s="479"/>
      <c r="D182" s="586"/>
      <c r="E182" s="533" t="s">
        <v>263</v>
      </c>
      <c r="F182" s="225" t="s">
        <v>168</v>
      </c>
      <c r="G182" s="106">
        <v>2991</v>
      </c>
      <c r="H182" s="106">
        <v>2194</v>
      </c>
      <c r="I182" s="106">
        <v>2462</v>
      </c>
      <c r="J182" s="106">
        <v>2747</v>
      </c>
      <c r="K182" s="553"/>
      <c r="L182" s="530"/>
      <c r="M182" s="597"/>
    </row>
    <row r="183" spans="2:13" s="169" customFormat="1" ht="20.149999999999999" customHeight="1">
      <c r="B183" s="577"/>
      <c r="C183" s="479"/>
      <c r="D183" s="586"/>
      <c r="E183" s="534"/>
      <c r="F183" s="225" t="s">
        <v>65</v>
      </c>
      <c r="G183" s="120">
        <v>3.38</v>
      </c>
      <c r="H183" s="136">
        <v>2.54</v>
      </c>
      <c r="I183" s="120">
        <v>2.93</v>
      </c>
      <c r="J183" s="120">
        <v>3.38</v>
      </c>
      <c r="K183" s="553"/>
      <c r="L183" s="530"/>
      <c r="M183" s="597"/>
    </row>
    <row r="184" spans="2:13" s="169" customFormat="1" ht="20.149999999999999" customHeight="1">
      <c r="B184" s="577"/>
      <c r="C184" s="479"/>
      <c r="D184" s="586"/>
      <c r="E184" s="533" t="s">
        <v>264</v>
      </c>
      <c r="F184" s="225" t="s">
        <v>168</v>
      </c>
      <c r="G184" s="106">
        <v>2</v>
      </c>
      <c r="H184" s="106">
        <v>70</v>
      </c>
      <c r="I184" s="106">
        <v>163</v>
      </c>
      <c r="J184" s="106">
        <v>182</v>
      </c>
      <c r="K184" s="553"/>
      <c r="L184" s="530"/>
      <c r="M184" s="597"/>
    </row>
    <row r="185" spans="2:13" s="169" customFormat="1" ht="20.149999999999999" customHeight="1">
      <c r="B185" s="577"/>
      <c r="C185" s="479"/>
      <c r="D185" s="586"/>
      <c r="E185" s="534"/>
      <c r="F185" s="225" t="s">
        <v>65</v>
      </c>
      <c r="G185" s="120">
        <v>0</v>
      </c>
      <c r="H185" s="136">
        <v>0.08</v>
      </c>
      <c r="I185" s="120">
        <v>0.19</v>
      </c>
      <c r="J185" s="120">
        <v>0.22</v>
      </c>
      <c r="K185" s="553"/>
      <c r="L185" s="530"/>
      <c r="M185" s="597"/>
    </row>
    <row r="186" spans="2:13" s="169" customFormat="1" ht="20.149999999999999" customHeight="1">
      <c r="B186" s="577"/>
      <c r="C186" s="479"/>
      <c r="D186" s="586"/>
      <c r="E186" s="533" t="s">
        <v>265</v>
      </c>
      <c r="F186" s="225" t="s">
        <v>168</v>
      </c>
      <c r="G186" s="106">
        <v>6</v>
      </c>
      <c r="H186" s="106">
        <v>12</v>
      </c>
      <c r="I186" s="106">
        <v>11</v>
      </c>
      <c r="J186" s="106">
        <v>6</v>
      </c>
      <c r="K186" s="553"/>
      <c r="L186" s="530"/>
      <c r="M186" s="597"/>
    </row>
    <row r="187" spans="2:13" s="169" customFormat="1" ht="20.149999999999999" customHeight="1">
      <c r="B187" s="577"/>
      <c r="C187" s="479"/>
      <c r="D187" s="586"/>
      <c r="E187" s="534"/>
      <c r="F187" s="225" t="s">
        <v>65</v>
      </c>
      <c r="G187" s="120">
        <v>0.01</v>
      </c>
      <c r="H187" s="136">
        <v>0.01</v>
      </c>
      <c r="I187" s="120">
        <v>0.01</v>
      </c>
      <c r="J187" s="120">
        <v>0.01</v>
      </c>
      <c r="K187" s="553"/>
      <c r="L187" s="530"/>
      <c r="M187" s="597"/>
    </row>
    <row r="188" spans="2:13" s="169" customFormat="1" ht="20.149999999999999" customHeight="1">
      <c r="B188" s="577"/>
      <c r="C188" s="479"/>
      <c r="D188" s="586"/>
      <c r="E188" s="533" t="s">
        <v>266</v>
      </c>
      <c r="F188" s="225" t="s">
        <v>168</v>
      </c>
      <c r="G188" s="106">
        <v>121</v>
      </c>
      <c r="H188" s="106">
        <v>27</v>
      </c>
      <c r="I188" s="106">
        <v>4</v>
      </c>
      <c r="J188" s="106">
        <v>0</v>
      </c>
      <c r="K188" s="553"/>
      <c r="L188" s="530"/>
      <c r="M188" s="597"/>
    </row>
    <row r="189" spans="2:13" s="169" customFormat="1" ht="20.149999999999999" customHeight="1">
      <c r="B189" s="577"/>
      <c r="C189" s="479"/>
      <c r="D189" s="587"/>
      <c r="E189" s="537"/>
      <c r="F189" s="123" t="s">
        <v>65</v>
      </c>
      <c r="G189" s="124">
        <v>0.14000000000000001</v>
      </c>
      <c r="H189" s="124">
        <v>0.03</v>
      </c>
      <c r="I189" s="227">
        <v>0</v>
      </c>
      <c r="J189" s="227">
        <v>0</v>
      </c>
      <c r="K189" s="546"/>
      <c r="L189" s="531"/>
      <c r="M189" s="598"/>
    </row>
    <row r="190" spans="2:13" s="169" customFormat="1" ht="20.149999999999999" customHeight="1">
      <c r="B190" s="577"/>
      <c r="C190" s="479"/>
      <c r="D190" s="585" t="s">
        <v>290</v>
      </c>
      <c r="E190" s="538" t="s">
        <v>217</v>
      </c>
      <c r="F190" s="117" t="s">
        <v>168</v>
      </c>
      <c r="G190" s="118">
        <v>291</v>
      </c>
      <c r="H190" s="118">
        <v>318</v>
      </c>
      <c r="I190" s="118">
        <v>239</v>
      </c>
      <c r="J190" s="118">
        <v>184</v>
      </c>
      <c r="K190" s="490" t="s">
        <v>286</v>
      </c>
      <c r="L190" s="529" t="s">
        <v>287</v>
      </c>
      <c r="M190" s="596"/>
    </row>
    <row r="191" spans="2:13" s="169" customFormat="1" ht="20.149999999999999" customHeight="1">
      <c r="B191" s="577"/>
      <c r="C191" s="479"/>
      <c r="D191" s="586"/>
      <c r="E191" s="534"/>
      <c r="F191" s="225" t="s">
        <v>65</v>
      </c>
      <c r="G191" s="120">
        <v>0.33</v>
      </c>
      <c r="H191" s="136">
        <v>0.37</v>
      </c>
      <c r="I191" s="136">
        <v>0.28000000000000003</v>
      </c>
      <c r="J191" s="136">
        <v>0.23</v>
      </c>
      <c r="K191" s="553"/>
      <c r="L191" s="530"/>
      <c r="M191" s="597"/>
    </row>
    <row r="192" spans="2:13" s="169" customFormat="1" ht="20.149999999999999" customHeight="1">
      <c r="B192" s="577"/>
      <c r="C192" s="479"/>
      <c r="D192" s="586"/>
      <c r="E192" s="533" t="s">
        <v>219</v>
      </c>
      <c r="F192" s="225" t="s">
        <v>168</v>
      </c>
      <c r="G192" s="106">
        <v>686</v>
      </c>
      <c r="H192" s="106">
        <v>742</v>
      </c>
      <c r="I192" s="106">
        <v>636</v>
      </c>
      <c r="J192" s="106">
        <v>667</v>
      </c>
      <c r="K192" s="553"/>
      <c r="L192" s="530"/>
      <c r="M192" s="597"/>
    </row>
    <row r="193" spans="2:17" s="169" customFormat="1" ht="20.149999999999999" customHeight="1">
      <c r="B193" s="577"/>
      <c r="C193" s="479"/>
      <c r="D193" s="586"/>
      <c r="E193" s="534"/>
      <c r="F193" s="225" t="s">
        <v>65</v>
      </c>
      <c r="G193" s="120">
        <v>0.78</v>
      </c>
      <c r="H193" s="120">
        <v>0.86</v>
      </c>
      <c r="I193" s="120">
        <v>0.76</v>
      </c>
      <c r="J193" s="120">
        <v>0.82</v>
      </c>
      <c r="K193" s="553"/>
      <c r="L193" s="530"/>
      <c r="M193" s="597"/>
      <c r="Q193" s="171"/>
    </row>
    <row r="194" spans="2:17" s="169" customFormat="1" ht="20.149999999999999" customHeight="1">
      <c r="B194" s="577"/>
      <c r="C194" s="479"/>
      <c r="D194" s="586"/>
      <c r="E194" s="533" t="s">
        <v>220</v>
      </c>
      <c r="F194" s="225" t="s">
        <v>168</v>
      </c>
      <c r="G194" s="106">
        <v>522</v>
      </c>
      <c r="H194" s="106">
        <v>401</v>
      </c>
      <c r="I194" s="106">
        <v>294</v>
      </c>
      <c r="J194" s="106">
        <v>249</v>
      </c>
      <c r="K194" s="553"/>
      <c r="L194" s="530"/>
      <c r="M194" s="597"/>
    </row>
    <row r="195" spans="2:17" s="169" customFormat="1" ht="20.149999999999999" customHeight="1">
      <c r="B195" s="577"/>
      <c r="C195" s="479"/>
      <c r="D195" s="586"/>
      <c r="E195" s="534"/>
      <c r="F195" s="225" t="s">
        <v>65</v>
      </c>
      <c r="G195" s="120">
        <v>0.59</v>
      </c>
      <c r="H195" s="136">
        <v>0.47</v>
      </c>
      <c r="I195" s="136">
        <v>0.35</v>
      </c>
      <c r="J195" s="136">
        <v>0.31</v>
      </c>
      <c r="K195" s="553"/>
      <c r="L195" s="530"/>
      <c r="M195" s="597"/>
    </row>
    <row r="196" spans="2:17" s="169" customFormat="1" ht="20.149999999999999" customHeight="1">
      <c r="B196" s="577"/>
      <c r="C196" s="479"/>
      <c r="D196" s="586"/>
      <c r="E196" s="533" t="s">
        <v>221</v>
      </c>
      <c r="F196" s="225" t="s">
        <v>168</v>
      </c>
      <c r="G196" s="106">
        <v>6476</v>
      </c>
      <c r="H196" s="106">
        <v>3912</v>
      </c>
      <c r="I196" s="106">
        <v>5367</v>
      </c>
      <c r="J196" s="106">
        <v>6278</v>
      </c>
      <c r="K196" s="553"/>
      <c r="L196" s="530"/>
      <c r="M196" s="597"/>
    </row>
    <row r="197" spans="2:17" s="169" customFormat="1" ht="20.149999999999999" customHeight="1">
      <c r="B197" s="577"/>
      <c r="C197" s="479"/>
      <c r="D197" s="586"/>
      <c r="E197" s="534"/>
      <c r="F197" s="225" t="s">
        <v>65</v>
      </c>
      <c r="G197" s="120">
        <v>7.33</v>
      </c>
      <c r="H197" s="136">
        <v>4.54</v>
      </c>
      <c r="I197" s="136">
        <v>6.39</v>
      </c>
      <c r="J197" s="136">
        <v>7.72</v>
      </c>
      <c r="K197" s="553"/>
      <c r="L197" s="530"/>
      <c r="M197" s="597"/>
    </row>
    <row r="198" spans="2:17" s="169" customFormat="1" ht="20.149999999999999" customHeight="1">
      <c r="B198" s="577"/>
      <c r="C198" s="479"/>
      <c r="D198" s="586"/>
      <c r="E198" s="533" t="s">
        <v>222</v>
      </c>
      <c r="F198" s="225" t="s">
        <v>168</v>
      </c>
      <c r="G198" s="106">
        <v>1123</v>
      </c>
      <c r="H198" s="106">
        <v>790</v>
      </c>
      <c r="I198" s="106">
        <v>639</v>
      </c>
      <c r="J198" s="106">
        <v>846</v>
      </c>
      <c r="K198" s="553"/>
      <c r="L198" s="530"/>
      <c r="M198" s="597"/>
    </row>
    <row r="199" spans="2:17" s="169" customFormat="1" ht="20.149999999999999" customHeight="1">
      <c r="B199" s="577"/>
      <c r="C199" s="479"/>
      <c r="D199" s="587"/>
      <c r="E199" s="537"/>
      <c r="F199" s="123" t="s">
        <v>65</v>
      </c>
      <c r="G199" s="124">
        <v>1.27</v>
      </c>
      <c r="H199" s="124">
        <v>0.92</v>
      </c>
      <c r="I199" s="124">
        <v>0.76</v>
      </c>
      <c r="J199" s="124">
        <v>1.04</v>
      </c>
      <c r="K199" s="546"/>
      <c r="L199" s="531"/>
      <c r="M199" s="598"/>
    </row>
    <row r="200" spans="2:17" s="169" customFormat="1" ht="20.149999999999999" customHeight="1">
      <c r="B200" s="577"/>
      <c r="C200" s="479"/>
      <c r="D200" s="585" t="s">
        <v>291</v>
      </c>
      <c r="E200" s="538" t="s">
        <v>254</v>
      </c>
      <c r="F200" s="117" t="s">
        <v>168</v>
      </c>
      <c r="G200" s="118">
        <v>6506</v>
      </c>
      <c r="H200" s="118">
        <v>4613</v>
      </c>
      <c r="I200" s="118">
        <v>4239</v>
      </c>
      <c r="J200" s="118">
        <v>4453</v>
      </c>
      <c r="K200" s="490" t="s">
        <v>286</v>
      </c>
      <c r="L200" s="529" t="s">
        <v>287</v>
      </c>
      <c r="M200" s="596"/>
    </row>
    <row r="201" spans="2:17" s="169" customFormat="1" ht="20.149999999999999" customHeight="1">
      <c r="B201" s="577"/>
      <c r="C201" s="479"/>
      <c r="D201" s="586"/>
      <c r="E201" s="534"/>
      <c r="F201" s="225" t="s">
        <v>65</v>
      </c>
      <c r="G201" s="120">
        <v>7.36</v>
      </c>
      <c r="H201" s="120">
        <v>5.35</v>
      </c>
      <c r="I201" s="120">
        <v>5.05</v>
      </c>
      <c r="J201" s="120">
        <v>5.48</v>
      </c>
      <c r="K201" s="553"/>
      <c r="L201" s="530"/>
      <c r="M201" s="597"/>
    </row>
    <row r="202" spans="2:17" s="169" customFormat="1" ht="20.149999999999999" customHeight="1">
      <c r="B202" s="577"/>
      <c r="C202" s="479"/>
      <c r="D202" s="586"/>
      <c r="E202" s="533" t="s">
        <v>257</v>
      </c>
      <c r="F202" s="225" t="s">
        <v>168</v>
      </c>
      <c r="G202" s="106">
        <v>2552</v>
      </c>
      <c r="H202" s="106">
        <v>1516</v>
      </c>
      <c r="I202" s="106">
        <v>2851</v>
      </c>
      <c r="J202" s="106">
        <v>3638</v>
      </c>
      <c r="K202" s="553"/>
      <c r="L202" s="530"/>
      <c r="M202" s="597"/>
    </row>
    <row r="203" spans="2:17" s="169" customFormat="1" ht="20.149999999999999" customHeight="1">
      <c r="B203" s="577"/>
      <c r="C203" s="479"/>
      <c r="D203" s="586"/>
      <c r="E203" s="534"/>
      <c r="F203" s="225" t="s">
        <v>65</v>
      </c>
      <c r="G203" s="120">
        <v>2.89</v>
      </c>
      <c r="H203" s="120">
        <v>1.76</v>
      </c>
      <c r="I203" s="120">
        <v>3.39</v>
      </c>
      <c r="J203" s="120">
        <v>4.4800000000000004</v>
      </c>
      <c r="K203" s="553"/>
      <c r="L203" s="530"/>
      <c r="M203" s="597"/>
    </row>
    <row r="204" spans="2:17" s="169" customFormat="1" ht="20.149999999999999" customHeight="1">
      <c r="B204" s="577"/>
      <c r="C204" s="479"/>
      <c r="D204" s="586"/>
      <c r="E204" s="533" t="s">
        <v>258</v>
      </c>
      <c r="F204" s="225" t="s">
        <v>168</v>
      </c>
      <c r="G204" s="106">
        <v>40</v>
      </c>
      <c r="H204" s="106">
        <v>34</v>
      </c>
      <c r="I204" s="106">
        <v>85</v>
      </c>
      <c r="J204" s="106">
        <v>133</v>
      </c>
      <c r="K204" s="553"/>
      <c r="L204" s="530"/>
      <c r="M204" s="597"/>
    </row>
    <row r="205" spans="2:17" s="169" customFormat="1" ht="20.149999999999999" customHeight="1">
      <c r="B205" s="577"/>
      <c r="C205" s="479"/>
      <c r="D205" s="587"/>
      <c r="E205" s="537"/>
      <c r="F205" s="123" t="s">
        <v>65</v>
      </c>
      <c r="G205" s="124">
        <v>0.05</v>
      </c>
      <c r="H205" s="124">
        <v>0.04</v>
      </c>
      <c r="I205" s="124">
        <v>0.1</v>
      </c>
      <c r="J205" s="124">
        <v>0.16</v>
      </c>
      <c r="K205" s="546"/>
      <c r="L205" s="531"/>
      <c r="M205" s="598"/>
    </row>
    <row r="206" spans="2:17" s="169" customFormat="1" ht="20.149999999999999" customHeight="1">
      <c r="B206" s="577"/>
      <c r="C206" s="479"/>
      <c r="D206" s="514" t="s">
        <v>292</v>
      </c>
      <c r="E206" s="561" t="s">
        <v>246</v>
      </c>
      <c r="F206" s="217" t="s">
        <v>168</v>
      </c>
      <c r="G206" s="126">
        <v>5</v>
      </c>
      <c r="H206" s="126">
        <v>5</v>
      </c>
      <c r="I206" s="126">
        <v>22</v>
      </c>
      <c r="J206" s="126">
        <v>51</v>
      </c>
      <c r="K206" s="490" t="s">
        <v>286</v>
      </c>
      <c r="L206" s="529" t="s">
        <v>287</v>
      </c>
      <c r="M206" s="596"/>
    </row>
    <row r="207" spans="2:17" s="169" customFormat="1" ht="20.149999999999999" customHeight="1">
      <c r="B207" s="577"/>
      <c r="C207" s="479"/>
      <c r="D207" s="514"/>
      <c r="E207" s="534"/>
      <c r="F207" s="225" t="s">
        <v>65</v>
      </c>
      <c r="G207" s="120">
        <v>0.01</v>
      </c>
      <c r="H207" s="120">
        <v>0.01</v>
      </c>
      <c r="I207" s="120">
        <v>0.03</v>
      </c>
      <c r="J207" s="120">
        <v>0.06</v>
      </c>
      <c r="K207" s="553"/>
      <c r="L207" s="530"/>
      <c r="M207" s="597"/>
    </row>
    <row r="208" spans="2:17" s="169" customFormat="1" ht="20.149999999999999" customHeight="1">
      <c r="B208" s="577"/>
      <c r="C208" s="479"/>
      <c r="D208" s="514"/>
      <c r="E208" s="533" t="s">
        <v>247</v>
      </c>
      <c r="F208" s="225" t="s">
        <v>168</v>
      </c>
      <c r="G208" s="106">
        <v>150</v>
      </c>
      <c r="H208" s="106">
        <v>60</v>
      </c>
      <c r="I208" s="106">
        <v>181</v>
      </c>
      <c r="J208" s="106">
        <v>282</v>
      </c>
      <c r="K208" s="553"/>
      <c r="L208" s="530"/>
      <c r="M208" s="597"/>
    </row>
    <row r="209" spans="2:13" s="169" customFormat="1" ht="20.149999999999999" customHeight="1">
      <c r="B209" s="577"/>
      <c r="C209" s="479"/>
      <c r="D209" s="514"/>
      <c r="E209" s="534"/>
      <c r="F209" s="225" t="s">
        <v>65</v>
      </c>
      <c r="G209" s="136">
        <v>0.17</v>
      </c>
      <c r="H209" s="136">
        <v>7.0000000000000007E-2</v>
      </c>
      <c r="I209" s="136">
        <v>0.22</v>
      </c>
      <c r="J209" s="136">
        <v>0.35</v>
      </c>
      <c r="K209" s="553"/>
      <c r="L209" s="530"/>
      <c r="M209" s="597"/>
    </row>
    <row r="210" spans="2:13" s="169" customFormat="1" ht="20.149999999999999" customHeight="1">
      <c r="B210" s="577"/>
      <c r="C210" s="479"/>
      <c r="D210" s="514"/>
      <c r="E210" s="562" t="s">
        <v>293</v>
      </c>
      <c r="F210" s="225" t="s">
        <v>168</v>
      </c>
      <c r="G210" s="106">
        <v>61</v>
      </c>
      <c r="H210" s="106">
        <v>24</v>
      </c>
      <c r="I210" s="106">
        <v>38</v>
      </c>
      <c r="J210" s="106">
        <v>39</v>
      </c>
      <c r="K210" s="553"/>
      <c r="L210" s="530"/>
      <c r="M210" s="597"/>
    </row>
    <row r="211" spans="2:13" s="169" customFormat="1" ht="20.149999999999999" customHeight="1">
      <c r="B211" s="577"/>
      <c r="C211" s="479"/>
      <c r="D211" s="514"/>
      <c r="E211" s="563"/>
      <c r="F211" s="225" t="s">
        <v>65</v>
      </c>
      <c r="G211" s="136">
        <v>7.0000000000000007E-2</v>
      </c>
      <c r="H211" s="136">
        <v>0.03</v>
      </c>
      <c r="I211" s="136">
        <v>0.05</v>
      </c>
      <c r="J211" s="136">
        <v>0.05</v>
      </c>
      <c r="K211" s="553"/>
      <c r="L211" s="530"/>
      <c r="M211" s="597"/>
    </row>
    <row r="212" spans="2:13" s="169" customFormat="1" ht="20.149999999999999" customHeight="1">
      <c r="B212" s="577"/>
      <c r="C212" s="479"/>
      <c r="D212" s="514"/>
      <c r="E212" s="562" t="s">
        <v>249</v>
      </c>
      <c r="F212" s="225" t="s">
        <v>168</v>
      </c>
      <c r="G212" s="106">
        <v>2968</v>
      </c>
      <c r="H212" s="106">
        <v>1849</v>
      </c>
      <c r="I212" s="106">
        <v>3497</v>
      </c>
      <c r="J212" s="106">
        <v>4392</v>
      </c>
      <c r="K212" s="553"/>
      <c r="L212" s="530"/>
      <c r="M212" s="597"/>
    </row>
    <row r="213" spans="2:13" s="169" customFormat="1" ht="20.149999999999999" customHeight="1">
      <c r="B213" s="577"/>
      <c r="C213" s="479"/>
      <c r="D213" s="514"/>
      <c r="E213" s="563"/>
      <c r="F213" s="225" t="s">
        <v>65</v>
      </c>
      <c r="G213" s="136">
        <v>3.36</v>
      </c>
      <c r="H213" s="136">
        <v>2.14</v>
      </c>
      <c r="I213" s="136">
        <v>4.16</v>
      </c>
      <c r="J213" s="136">
        <v>5.4</v>
      </c>
      <c r="K213" s="553"/>
      <c r="L213" s="530"/>
      <c r="M213" s="597"/>
    </row>
    <row r="214" spans="2:13" s="169" customFormat="1" ht="20.149999999999999" customHeight="1">
      <c r="B214" s="577"/>
      <c r="C214" s="479"/>
      <c r="D214" s="514"/>
      <c r="E214" s="562" t="s">
        <v>250</v>
      </c>
      <c r="F214" s="225" t="s">
        <v>168</v>
      </c>
      <c r="G214" s="106">
        <v>5838</v>
      </c>
      <c r="H214" s="106">
        <v>3785</v>
      </c>
      <c r="I214" s="106">
        <v>3099</v>
      </c>
      <c r="J214" s="106">
        <v>2948</v>
      </c>
      <c r="K214" s="553"/>
      <c r="L214" s="530"/>
      <c r="M214" s="597"/>
    </row>
    <row r="215" spans="2:13" s="169" customFormat="1" ht="20.149999999999999" customHeight="1">
      <c r="B215" s="577"/>
      <c r="C215" s="479"/>
      <c r="D215" s="514"/>
      <c r="E215" s="563"/>
      <c r="F215" s="225" t="s">
        <v>65</v>
      </c>
      <c r="G215" s="136">
        <v>6.61</v>
      </c>
      <c r="H215" s="136">
        <v>4.3899999999999997</v>
      </c>
      <c r="I215" s="136">
        <v>3.69</v>
      </c>
      <c r="J215" s="136">
        <v>3.63</v>
      </c>
      <c r="K215" s="553"/>
      <c r="L215" s="530"/>
      <c r="M215" s="597"/>
    </row>
    <row r="216" spans="2:13" s="169" customFormat="1" ht="20.149999999999999" customHeight="1">
      <c r="B216" s="577"/>
      <c r="C216" s="479"/>
      <c r="D216" s="514"/>
      <c r="E216" s="562" t="s">
        <v>251</v>
      </c>
      <c r="F216" s="225" t="s">
        <v>168</v>
      </c>
      <c r="G216" s="106">
        <v>76</v>
      </c>
      <c r="H216" s="106">
        <v>440</v>
      </c>
      <c r="I216" s="106">
        <v>338</v>
      </c>
      <c r="J216" s="106">
        <v>512</v>
      </c>
      <c r="K216" s="553"/>
      <c r="L216" s="530"/>
      <c r="M216" s="597"/>
    </row>
    <row r="217" spans="2:13" s="169" customFormat="1" ht="20.149999999999999" customHeight="1" thickBot="1">
      <c r="B217" s="577"/>
      <c r="C217" s="503"/>
      <c r="D217" s="489"/>
      <c r="E217" s="491"/>
      <c r="F217" s="226" t="s">
        <v>65</v>
      </c>
      <c r="G217" s="137">
        <v>0.09</v>
      </c>
      <c r="H217" s="137">
        <v>0.51</v>
      </c>
      <c r="I217" s="137">
        <v>0.4</v>
      </c>
      <c r="J217" s="137">
        <v>0.63</v>
      </c>
      <c r="K217" s="491"/>
      <c r="L217" s="532"/>
      <c r="M217" s="599"/>
    </row>
    <row r="218" spans="2:13" s="169" customFormat="1" ht="20.149999999999999" customHeight="1">
      <c r="B218" s="577"/>
      <c r="C218" s="513" t="s">
        <v>294</v>
      </c>
      <c r="D218" s="513" t="s">
        <v>295</v>
      </c>
      <c r="E218" s="251" t="s">
        <v>232</v>
      </c>
      <c r="F218" s="225" t="s">
        <v>65</v>
      </c>
      <c r="G218" s="120">
        <v>48.6</v>
      </c>
      <c r="H218" s="120">
        <v>48.14</v>
      </c>
      <c r="I218" s="120">
        <v>47.61</v>
      </c>
      <c r="J218" s="120">
        <v>49.48</v>
      </c>
      <c r="K218" s="513" t="s">
        <v>296</v>
      </c>
      <c r="L218" s="558" t="s">
        <v>297</v>
      </c>
      <c r="M218" s="339"/>
    </row>
    <row r="219" spans="2:13" s="169" customFormat="1" ht="20.149999999999999" customHeight="1">
      <c r="B219" s="577"/>
      <c r="C219" s="514"/>
      <c r="D219" s="554"/>
      <c r="E219" s="253" t="s">
        <v>234</v>
      </c>
      <c r="F219" s="123" t="s">
        <v>65</v>
      </c>
      <c r="G219" s="124">
        <v>51.4</v>
      </c>
      <c r="H219" s="124">
        <v>51.86</v>
      </c>
      <c r="I219" s="124">
        <v>52.39</v>
      </c>
      <c r="J219" s="124">
        <v>50.52</v>
      </c>
      <c r="K219" s="554"/>
      <c r="L219" s="556"/>
      <c r="M219" s="340"/>
    </row>
    <row r="220" spans="2:13" s="169" customFormat="1" ht="20.149999999999999" customHeight="1">
      <c r="B220" s="577"/>
      <c r="C220" s="514"/>
      <c r="D220" s="488" t="s">
        <v>298</v>
      </c>
      <c r="E220" s="315" t="s">
        <v>260</v>
      </c>
      <c r="F220" s="225" t="s">
        <v>65</v>
      </c>
      <c r="G220" s="120">
        <v>70.67</v>
      </c>
      <c r="H220" s="136">
        <v>69.2</v>
      </c>
      <c r="I220" s="120">
        <v>68.88</v>
      </c>
      <c r="J220" s="120">
        <v>68.650000000000006</v>
      </c>
      <c r="K220" s="553" t="s">
        <v>296</v>
      </c>
      <c r="L220" s="556"/>
      <c r="M220" s="341"/>
    </row>
    <row r="221" spans="2:13" s="169" customFormat="1" ht="20.149999999999999" customHeight="1">
      <c r="B221" s="577"/>
      <c r="C221" s="514"/>
      <c r="D221" s="514"/>
      <c r="E221" s="312" t="s">
        <v>263</v>
      </c>
      <c r="F221" s="225" t="s">
        <v>65</v>
      </c>
      <c r="G221" s="120">
        <v>27.56</v>
      </c>
      <c r="H221" s="120">
        <v>29.11</v>
      </c>
      <c r="I221" s="120">
        <v>29.5</v>
      </c>
      <c r="J221" s="120">
        <v>29.58</v>
      </c>
      <c r="K221" s="553"/>
      <c r="L221" s="556"/>
      <c r="M221" s="341"/>
    </row>
    <row r="222" spans="2:13" s="169" customFormat="1" ht="20.149999999999999" customHeight="1">
      <c r="B222" s="577"/>
      <c r="C222" s="514"/>
      <c r="D222" s="514"/>
      <c r="E222" s="312" t="s">
        <v>264</v>
      </c>
      <c r="F222" s="225" t="s">
        <v>65</v>
      </c>
      <c r="G222" s="120">
        <v>1.35</v>
      </c>
      <c r="H222" s="120">
        <v>1.1599999999999999</v>
      </c>
      <c r="I222" s="120">
        <v>1.1399999999999999</v>
      </c>
      <c r="J222" s="120">
        <v>1.49</v>
      </c>
      <c r="K222" s="553"/>
      <c r="L222" s="556"/>
      <c r="M222" s="341"/>
    </row>
    <row r="223" spans="2:13" s="169" customFormat="1" ht="20.149999999999999" customHeight="1">
      <c r="B223" s="577"/>
      <c r="C223" s="514"/>
      <c r="D223" s="514"/>
      <c r="E223" s="312" t="s">
        <v>265</v>
      </c>
      <c r="F223" s="225" t="s">
        <v>65</v>
      </c>
      <c r="G223" s="120">
        <v>0.14000000000000001</v>
      </c>
      <c r="H223" s="120">
        <v>0.19</v>
      </c>
      <c r="I223" s="120">
        <v>0.14000000000000001</v>
      </c>
      <c r="J223" s="120">
        <v>0.1</v>
      </c>
      <c r="K223" s="553"/>
      <c r="L223" s="556"/>
      <c r="M223" s="341"/>
    </row>
    <row r="224" spans="2:13" s="169" customFormat="1" ht="20.149999999999999" customHeight="1">
      <c r="B224" s="577"/>
      <c r="C224" s="514"/>
      <c r="D224" s="554"/>
      <c r="E224" s="313" t="s">
        <v>266</v>
      </c>
      <c r="F224" s="123" t="s">
        <v>65</v>
      </c>
      <c r="G224" s="124">
        <v>0.28000000000000003</v>
      </c>
      <c r="H224" s="124">
        <v>0.34</v>
      </c>
      <c r="I224" s="227">
        <v>0.34</v>
      </c>
      <c r="J224" s="227">
        <v>0.18</v>
      </c>
      <c r="K224" s="546"/>
      <c r="L224" s="556"/>
      <c r="M224" s="342"/>
    </row>
    <row r="225" spans="2:13" s="169" customFormat="1" ht="20.149999999999999" customHeight="1">
      <c r="B225" s="577"/>
      <c r="C225" s="514"/>
      <c r="D225" s="488" t="s">
        <v>299</v>
      </c>
      <c r="E225" s="315" t="s">
        <v>254</v>
      </c>
      <c r="F225" s="225" t="s">
        <v>65</v>
      </c>
      <c r="G225" s="120">
        <v>34.14</v>
      </c>
      <c r="H225" s="120">
        <v>30.31</v>
      </c>
      <c r="I225" s="120">
        <v>29.2</v>
      </c>
      <c r="J225" s="120">
        <v>26.42</v>
      </c>
      <c r="K225" s="553" t="s">
        <v>296</v>
      </c>
      <c r="L225" s="556"/>
      <c r="M225" s="341"/>
    </row>
    <row r="226" spans="2:13" s="169" customFormat="1" ht="20.149999999999999" customHeight="1">
      <c r="B226" s="577"/>
      <c r="C226" s="514"/>
      <c r="D226" s="514"/>
      <c r="E226" s="312" t="s">
        <v>257</v>
      </c>
      <c r="F226" s="225" t="s">
        <v>65</v>
      </c>
      <c r="G226" s="120">
        <v>62.99</v>
      </c>
      <c r="H226" s="120">
        <v>66.430000000000007</v>
      </c>
      <c r="I226" s="120">
        <v>67.61</v>
      </c>
      <c r="J226" s="120">
        <v>69.989999999999995</v>
      </c>
      <c r="K226" s="553"/>
      <c r="L226" s="556"/>
      <c r="M226" s="341"/>
    </row>
    <row r="227" spans="2:13" s="169" customFormat="1" ht="20.149999999999999" customHeight="1">
      <c r="B227" s="577"/>
      <c r="C227" s="514"/>
      <c r="D227" s="554"/>
      <c r="E227" s="313" t="s">
        <v>258</v>
      </c>
      <c r="F227" s="123" t="s">
        <v>65</v>
      </c>
      <c r="G227" s="124">
        <v>2.87</v>
      </c>
      <c r="H227" s="124">
        <v>3.26</v>
      </c>
      <c r="I227" s="124">
        <v>3.18</v>
      </c>
      <c r="J227" s="124">
        <v>3.59</v>
      </c>
      <c r="K227" s="546"/>
      <c r="L227" s="556"/>
      <c r="M227" s="342"/>
    </row>
    <row r="228" spans="2:13" s="169" customFormat="1" ht="20.149999999999999" customHeight="1">
      <c r="B228" s="577"/>
      <c r="C228" s="514"/>
      <c r="D228" s="488" t="s">
        <v>300</v>
      </c>
      <c r="E228" s="312" t="s">
        <v>246</v>
      </c>
      <c r="F228" s="225" t="s">
        <v>65</v>
      </c>
      <c r="G228" s="122">
        <v>0.16</v>
      </c>
      <c r="H228" s="122">
        <v>0.02</v>
      </c>
      <c r="I228" s="122">
        <v>0.09</v>
      </c>
      <c r="J228" s="122">
        <v>0.37</v>
      </c>
      <c r="K228" s="553" t="s">
        <v>296</v>
      </c>
      <c r="L228" s="556"/>
      <c r="M228" s="341"/>
    </row>
    <row r="229" spans="2:13" s="169" customFormat="1" ht="20.149999999999999" customHeight="1">
      <c r="B229" s="577"/>
      <c r="C229" s="514"/>
      <c r="D229" s="514"/>
      <c r="E229" s="312" t="s">
        <v>247</v>
      </c>
      <c r="F229" s="225" t="s">
        <v>65</v>
      </c>
      <c r="G229" s="120">
        <v>18.34</v>
      </c>
      <c r="H229" s="120">
        <v>20.81</v>
      </c>
      <c r="I229" s="120">
        <v>21.11</v>
      </c>
      <c r="J229" s="120">
        <v>15.13</v>
      </c>
      <c r="K229" s="553"/>
      <c r="L229" s="556"/>
      <c r="M229" s="341"/>
    </row>
    <row r="230" spans="2:13" s="169" customFormat="1" ht="20.149999999999999" customHeight="1">
      <c r="B230" s="577"/>
      <c r="C230" s="514"/>
      <c r="D230" s="514"/>
      <c r="E230" s="243" t="s">
        <v>248</v>
      </c>
      <c r="F230" s="225" t="s">
        <v>65</v>
      </c>
      <c r="G230" s="120">
        <v>5.15</v>
      </c>
      <c r="H230" s="120">
        <v>4.13</v>
      </c>
      <c r="I230" s="120">
        <v>3.91</v>
      </c>
      <c r="J230" s="120">
        <v>5.93</v>
      </c>
      <c r="K230" s="553"/>
      <c r="L230" s="556"/>
      <c r="M230" s="341"/>
    </row>
    <row r="231" spans="2:13" s="169" customFormat="1" ht="20.149999999999999" customHeight="1">
      <c r="B231" s="577"/>
      <c r="C231" s="514"/>
      <c r="D231" s="514"/>
      <c r="E231" s="243" t="s">
        <v>249</v>
      </c>
      <c r="F231" s="225" t="s">
        <v>65</v>
      </c>
      <c r="G231" s="120">
        <v>55.08</v>
      </c>
      <c r="H231" s="120">
        <v>55.79</v>
      </c>
      <c r="I231" s="120">
        <v>57.77</v>
      </c>
      <c r="J231" s="120">
        <v>59.19</v>
      </c>
      <c r="K231" s="553"/>
      <c r="L231" s="556"/>
      <c r="M231" s="341"/>
    </row>
    <row r="232" spans="2:13" s="169" customFormat="1" ht="20.149999999999999" customHeight="1">
      <c r="B232" s="577"/>
      <c r="C232" s="514"/>
      <c r="D232" s="514"/>
      <c r="E232" s="312" t="s">
        <v>250</v>
      </c>
      <c r="F232" s="225" t="s">
        <v>65</v>
      </c>
      <c r="G232" s="120">
        <v>20.77</v>
      </c>
      <c r="H232" s="120">
        <v>19.23</v>
      </c>
      <c r="I232" s="120">
        <v>17.07</v>
      </c>
      <c r="J232" s="120">
        <v>19.22</v>
      </c>
      <c r="K232" s="553"/>
      <c r="L232" s="556"/>
      <c r="M232" s="341"/>
    </row>
    <row r="233" spans="2:13" s="169" customFormat="1" ht="20.149999999999999" customHeight="1" thickBot="1">
      <c r="B233" s="577"/>
      <c r="C233" s="489"/>
      <c r="D233" s="489"/>
      <c r="E233" s="312" t="s">
        <v>251</v>
      </c>
      <c r="F233" s="226" t="s">
        <v>65</v>
      </c>
      <c r="G233" s="137">
        <v>0.49</v>
      </c>
      <c r="H233" s="137">
        <v>0.02</v>
      </c>
      <c r="I233" s="137">
        <v>0.05</v>
      </c>
      <c r="J233" s="137">
        <v>0.16</v>
      </c>
      <c r="K233" s="491"/>
      <c r="L233" s="559"/>
      <c r="M233" s="341"/>
    </row>
    <row r="234" spans="2:13" s="169" customFormat="1" ht="20.149999999999999" customHeight="1">
      <c r="B234" s="577"/>
      <c r="C234" s="498" t="s">
        <v>301</v>
      </c>
      <c r="D234" s="507" t="s">
        <v>302</v>
      </c>
      <c r="E234" s="564" t="s">
        <v>232</v>
      </c>
      <c r="F234" s="55" t="s">
        <v>168</v>
      </c>
      <c r="G234" s="105">
        <v>4415</v>
      </c>
      <c r="H234" s="105">
        <v>4317</v>
      </c>
      <c r="I234" s="105">
        <v>5113</v>
      </c>
      <c r="J234" s="105">
        <v>5456</v>
      </c>
      <c r="K234" s="552" t="s">
        <v>286</v>
      </c>
      <c r="L234" s="542" t="s">
        <v>303</v>
      </c>
      <c r="M234" s="600"/>
    </row>
    <row r="235" spans="2:13" s="169" customFormat="1" ht="20.149999999999999" customHeight="1">
      <c r="B235" s="577"/>
      <c r="C235" s="484"/>
      <c r="D235" s="505"/>
      <c r="E235" s="534"/>
      <c r="F235" s="225" t="s">
        <v>65</v>
      </c>
      <c r="G235" s="120">
        <v>5</v>
      </c>
      <c r="H235" s="120">
        <v>5.01</v>
      </c>
      <c r="I235" s="120">
        <v>6.09</v>
      </c>
      <c r="J235" s="120">
        <v>6.71</v>
      </c>
      <c r="K235" s="553"/>
      <c r="L235" s="530"/>
      <c r="M235" s="597"/>
    </row>
    <row r="236" spans="2:13" s="169" customFormat="1" ht="20.149999999999999" customHeight="1">
      <c r="B236" s="577"/>
      <c r="C236" s="484"/>
      <c r="D236" s="505"/>
      <c r="E236" s="533" t="s">
        <v>234</v>
      </c>
      <c r="F236" s="225" t="s">
        <v>168</v>
      </c>
      <c r="G236" s="106">
        <v>4460</v>
      </c>
      <c r="H236" s="106">
        <v>4630</v>
      </c>
      <c r="I236" s="106">
        <v>5098</v>
      </c>
      <c r="J236" s="106">
        <v>5749</v>
      </c>
      <c r="K236" s="553"/>
      <c r="L236" s="530"/>
      <c r="M236" s="597"/>
    </row>
    <row r="237" spans="2:13" s="169" customFormat="1" ht="20.149999999999999" customHeight="1">
      <c r="B237" s="577"/>
      <c r="C237" s="484"/>
      <c r="D237" s="519"/>
      <c r="E237" s="537"/>
      <c r="F237" s="123" t="s">
        <v>65</v>
      </c>
      <c r="G237" s="124">
        <v>5.05</v>
      </c>
      <c r="H237" s="124">
        <v>5.37</v>
      </c>
      <c r="I237" s="124">
        <v>6.07</v>
      </c>
      <c r="J237" s="124">
        <v>7.07</v>
      </c>
      <c r="K237" s="546"/>
      <c r="L237" s="531"/>
      <c r="M237" s="598"/>
    </row>
    <row r="238" spans="2:13" s="169" customFormat="1" ht="20.149999999999999" customHeight="1">
      <c r="B238" s="577"/>
      <c r="C238" s="484"/>
      <c r="D238" s="539" t="s">
        <v>304</v>
      </c>
      <c r="E238" s="534" t="s">
        <v>260</v>
      </c>
      <c r="F238" s="117" t="s">
        <v>168</v>
      </c>
      <c r="G238" s="118">
        <v>6351</v>
      </c>
      <c r="H238" s="118">
        <v>6460</v>
      </c>
      <c r="I238" s="118">
        <v>7057</v>
      </c>
      <c r="J238" s="118">
        <v>7623</v>
      </c>
      <c r="K238" s="490" t="s">
        <v>286</v>
      </c>
      <c r="L238" s="529" t="s">
        <v>303</v>
      </c>
      <c r="M238" s="596"/>
    </row>
    <row r="239" spans="2:13" s="169" customFormat="1" ht="20.149999999999999" customHeight="1">
      <c r="B239" s="577"/>
      <c r="C239" s="484"/>
      <c r="D239" s="540"/>
      <c r="E239" s="560"/>
      <c r="F239" s="225" t="s">
        <v>65</v>
      </c>
      <c r="G239" s="120">
        <v>7.19</v>
      </c>
      <c r="H239" s="136">
        <v>7.49</v>
      </c>
      <c r="I239" s="136">
        <v>8.4</v>
      </c>
      <c r="J239" s="136">
        <v>9.3800000000000008</v>
      </c>
      <c r="K239" s="553"/>
      <c r="L239" s="530"/>
      <c r="M239" s="597"/>
    </row>
    <row r="240" spans="2:13" s="169" customFormat="1" ht="20.149999999999999" customHeight="1">
      <c r="B240" s="577"/>
      <c r="C240" s="484"/>
      <c r="D240" s="540"/>
      <c r="E240" s="560" t="s">
        <v>263</v>
      </c>
      <c r="F240" s="225" t="s">
        <v>168</v>
      </c>
      <c r="G240" s="106">
        <v>2351</v>
      </c>
      <c r="H240" s="106">
        <v>2343</v>
      </c>
      <c r="I240" s="106">
        <v>2943</v>
      </c>
      <c r="J240" s="106">
        <v>3331</v>
      </c>
      <c r="K240" s="553"/>
      <c r="L240" s="530"/>
      <c r="M240" s="597"/>
    </row>
    <row r="241" spans="2:13" s="169" customFormat="1" ht="20.149999999999999" customHeight="1">
      <c r="B241" s="577"/>
      <c r="C241" s="484"/>
      <c r="D241" s="540"/>
      <c r="E241" s="560"/>
      <c r="F241" s="225" t="s">
        <v>65</v>
      </c>
      <c r="G241" s="120">
        <v>2.66</v>
      </c>
      <c r="H241" s="136">
        <v>2.72</v>
      </c>
      <c r="I241" s="136">
        <v>3.5</v>
      </c>
      <c r="J241" s="136">
        <v>4.0999999999999996</v>
      </c>
      <c r="K241" s="553"/>
      <c r="L241" s="530"/>
      <c r="M241" s="597"/>
    </row>
    <row r="242" spans="2:13" s="169" customFormat="1" ht="20.149999999999999" customHeight="1">
      <c r="B242" s="577"/>
      <c r="C242" s="484"/>
      <c r="D242" s="540"/>
      <c r="E242" s="560" t="s">
        <v>264</v>
      </c>
      <c r="F242" s="225" t="s">
        <v>168</v>
      </c>
      <c r="G242" s="106">
        <v>102</v>
      </c>
      <c r="H242" s="106">
        <v>83</v>
      </c>
      <c r="I242" s="106">
        <v>122</v>
      </c>
      <c r="J242" s="106">
        <v>170</v>
      </c>
      <c r="K242" s="553"/>
      <c r="L242" s="530"/>
      <c r="M242" s="597"/>
    </row>
    <row r="243" spans="2:13" s="169" customFormat="1" ht="20.149999999999999" customHeight="1">
      <c r="B243" s="577"/>
      <c r="C243" s="484"/>
      <c r="D243" s="540"/>
      <c r="E243" s="560"/>
      <c r="F243" s="225" t="s">
        <v>65</v>
      </c>
      <c r="G243" s="120">
        <v>0.12</v>
      </c>
      <c r="H243" s="136">
        <v>0.1</v>
      </c>
      <c r="I243" s="136">
        <v>0.15</v>
      </c>
      <c r="J243" s="136">
        <v>0.21</v>
      </c>
      <c r="K243" s="553"/>
      <c r="L243" s="530"/>
      <c r="M243" s="597"/>
    </row>
    <row r="244" spans="2:13" s="169" customFormat="1" ht="20.149999999999999" customHeight="1">
      <c r="B244" s="577"/>
      <c r="C244" s="484"/>
      <c r="D244" s="540"/>
      <c r="E244" s="560" t="s">
        <v>265</v>
      </c>
      <c r="F244" s="225" t="s">
        <v>168</v>
      </c>
      <c r="G244" s="106">
        <v>12</v>
      </c>
      <c r="H244" s="120">
        <v>10</v>
      </c>
      <c r="I244" s="120">
        <v>15</v>
      </c>
      <c r="J244" s="120">
        <v>18</v>
      </c>
      <c r="K244" s="553"/>
      <c r="L244" s="530"/>
      <c r="M244" s="597"/>
    </row>
    <row r="245" spans="2:13" s="169" customFormat="1" ht="20.149999999999999" customHeight="1">
      <c r="B245" s="577"/>
      <c r="C245" s="484"/>
      <c r="D245" s="540"/>
      <c r="E245" s="560"/>
      <c r="F245" s="225" t="s">
        <v>65</v>
      </c>
      <c r="G245" s="120">
        <v>0.01</v>
      </c>
      <c r="H245" s="136">
        <v>0.01</v>
      </c>
      <c r="I245" s="136">
        <v>0.02</v>
      </c>
      <c r="J245" s="136">
        <v>0.02</v>
      </c>
      <c r="K245" s="553"/>
      <c r="L245" s="530"/>
      <c r="M245" s="597"/>
    </row>
    <row r="246" spans="2:13" s="169" customFormat="1" ht="20.149999999999999" customHeight="1">
      <c r="B246" s="577"/>
      <c r="C246" s="484"/>
      <c r="D246" s="540"/>
      <c r="E246" s="560" t="s">
        <v>266</v>
      </c>
      <c r="F246" s="225" t="s">
        <v>168</v>
      </c>
      <c r="G246" s="106">
        <v>59</v>
      </c>
      <c r="H246" s="106">
        <v>51</v>
      </c>
      <c r="I246" s="106">
        <v>74</v>
      </c>
      <c r="J246" s="106">
        <v>63</v>
      </c>
      <c r="K246" s="553"/>
      <c r="L246" s="530"/>
      <c r="M246" s="597"/>
    </row>
    <row r="247" spans="2:13" s="169" customFormat="1" ht="20.149999999999999" customHeight="1">
      <c r="B247" s="577"/>
      <c r="C247" s="484"/>
      <c r="D247" s="541"/>
      <c r="E247" s="565"/>
      <c r="F247" s="123" t="s">
        <v>65</v>
      </c>
      <c r="G247" s="124">
        <v>7.0000000000000007E-2</v>
      </c>
      <c r="H247" s="124">
        <v>0.06</v>
      </c>
      <c r="I247" s="124">
        <v>0.09</v>
      </c>
      <c r="J247" s="124">
        <v>0.08</v>
      </c>
      <c r="K247" s="546"/>
      <c r="L247" s="531"/>
      <c r="M247" s="598"/>
    </row>
    <row r="248" spans="2:13" s="169" customFormat="1" ht="20.149999999999999" customHeight="1">
      <c r="B248" s="577"/>
      <c r="C248" s="484"/>
      <c r="D248" s="539" t="s">
        <v>305</v>
      </c>
      <c r="E248" s="538" t="s">
        <v>217</v>
      </c>
      <c r="F248" s="117" t="s">
        <v>168</v>
      </c>
      <c r="G248" s="118">
        <v>334</v>
      </c>
      <c r="H248" s="118">
        <v>387</v>
      </c>
      <c r="I248" s="118">
        <v>433</v>
      </c>
      <c r="J248" s="118">
        <v>476</v>
      </c>
      <c r="K248" s="490" t="s">
        <v>286</v>
      </c>
      <c r="L248" s="529" t="s">
        <v>303</v>
      </c>
      <c r="M248" s="596"/>
    </row>
    <row r="249" spans="2:13" s="169" customFormat="1" ht="20.149999999999999" customHeight="1">
      <c r="B249" s="577"/>
      <c r="C249" s="484"/>
      <c r="D249" s="540"/>
      <c r="E249" s="534"/>
      <c r="F249" s="225" t="s">
        <v>65</v>
      </c>
      <c r="G249" s="120">
        <v>0.38</v>
      </c>
      <c r="H249" s="136">
        <v>0.45</v>
      </c>
      <c r="I249" s="136">
        <v>0.52</v>
      </c>
      <c r="J249" s="136">
        <v>0.59</v>
      </c>
      <c r="K249" s="553"/>
      <c r="L249" s="530"/>
      <c r="M249" s="597"/>
    </row>
    <row r="250" spans="2:13" s="169" customFormat="1" ht="20.149999999999999" customHeight="1">
      <c r="B250" s="577"/>
      <c r="C250" s="484"/>
      <c r="D250" s="540"/>
      <c r="E250" s="533" t="s">
        <v>219</v>
      </c>
      <c r="F250" s="225" t="s">
        <v>168</v>
      </c>
      <c r="G250" s="106">
        <v>969</v>
      </c>
      <c r="H250" s="106">
        <v>895</v>
      </c>
      <c r="I250" s="106">
        <v>1200</v>
      </c>
      <c r="J250" s="106">
        <v>1551</v>
      </c>
      <c r="K250" s="553"/>
      <c r="L250" s="530"/>
      <c r="M250" s="597"/>
    </row>
    <row r="251" spans="2:13" s="169" customFormat="1" ht="20.149999999999999" customHeight="1">
      <c r="B251" s="577"/>
      <c r="C251" s="484"/>
      <c r="D251" s="540"/>
      <c r="E251" s="534"/>
      <c r="F251" s="225" t="s">
        <v>65</v>
      </c>
      <c r="G251" s="120">
        <v>1.1000000000000001</v>
      </c>
      <c r="H251" s="136">
        <v>1.04</v>
      </c>
      <c r="I251" s="136">
        <v>1.43</v>
      </c>
      <c r="J251" s="136">
        <v>1.91</v>
      </c>
      <c r="K251" s="553"/>
      <c r="L251" s="530"/>
      <c r="M251" s="597"/>
    </row>
    <row r="252" spans="2:13" s="169" customFormat="1" ht="20.149999999999999" customHeight="1">
      <c r="B252" s="577"/>
      <c r="C252" s="484"/>
      <c r="D252" s="540"/>
      <c r="E252" s="533" t="s">
        <v>220</v>
      </c>
      <c r="F252" s="225" t="s">
        <v>168</v>
      </c>
      <c r="G252" s="106">
        <v>532</v>
      </c>
      <c r="H252" s="106">
        <v>508</v>
      </c>
      <c r="I252" s="106">
        <v>585</v>
      </c>
      <c r="J252" s="106">
        <v>615</v>
      </c>
      <c r="K252" s="553"/>
      <c r="L252" s="530"/>
      <c r="M252" s="597"/>
    </row>
    <row r="253" spans="2:13" s="169" customFormat="1" ht="20.149999999999999" customHeight="1">
      <c r="B253" s="577"/>
      <c r="C253" s="484"/>
      <c r="D253" s="540"/>
      <c r="E253" s="534"/>
      <c r="F253" s="225" t="s">
        <v>65</v>
      </c>
      <c r="G253" s="120">
        <v>0.6</v>
      </c>
      <c r="H253" s="136">
        <v>0.59</v>
      </c>
      <c r="I253" s="136">
        <v>0.7</v>
      </c>
      <c r="J253" s="136">
        <v>0.76</v>
      </c>
      <c r="K253" s="553"/>
      <c r="L253" s="530"/>
      <c r="M253" s="597"/>
    </row>
    <row r="254" spans="2:13" s="169" customFormat="1" ht="20.149999999999999" customHeight="1">
      <c r="B254" s="577"/>
      <c r="C254" s="484"/>
      <c r="D254" s="540"/>
      <c r="E254" s="533" t="s">
        <v>221</v>
      </c>
      <c r="F254" s="225" t="s">
        <v>168</v>
      </c>
      <c r="G254" s="106">
        <v>5771</v>
      </c>
      <c r="H254" s="106">
        <v>5984</v>
      </c>
      <c r="I254" s="106">
        <v>6621</v>
      </c>
      <c r="J254" s="106">
        <v>7112</v>
      </c>
      <c r="K254" s="553"/>
      <c r="L254" s="530"/>
      <c r="M254" s="597"/>
    </row>
    <row r="255" spans="2:13" s="169" customFormat="1" ht="20.149999999999999" customHeight="1">
      <c r="B255" s="577"/>
      <c r="C255" s="484"/>
      <c r="D255" s="540"/>
      <c r="E255" s="534"/>
      <c r="F255" s="225" t="s">
        <v>65</v>
      </c>
      <c r="G255" s="120">
        <v>6.53</v>
      </c>
      <c r="H255" s="136">
        <v>6.94</v>
      </c>
      <c r="I255" s="136">
        <v>7.88</v>
      </c>
      <c r="J255" s="136">
        <v>8.75</v>
      </c>
      <c r="K255" s="553"/>
      <c r="L255" s="530"/>
      <c r="M255" s="597"/>
    </row>
    <row r="256" spans="2:13" s="169" customFormat="1" ht="20.149999999999999" customHeight="1">
      <c r="B256" s="577"/>
      <c r="C256" s="484"/>
      <c r="D256" s="540"/>
      <c r="E256" s="533" t="s">
        <v>222</v>
      </c>
      <c r="F256" s="225" t="s">
        <v>168</v>
      </c>
      <c r="G256" s="106">
        <v>1269</v>
      </c>
      <c r="H256" s="106">
        <v>1173</v>
      </c>
      <c r="I256" s="106">
        <v>1372</v>
      </c>
      <c r="J256" s="106">
        <v>1451</v>
      </c>
      <c r="K256" s="553"/>
      <c r="L256" s="530"/>
      <c r="M256" s="597"/>
    </row>
    <row r="257" spans="2:13" s="169" customFormat="1" ht="20.149999999999999" customHeight="1">
      <c r="B257" s="577"/>
      <c r="C257" s="484"/>
      <c r="D257" s="541"/>
      <c r="E257" s="537"/>
      <c r="F257" s="123" t="s">
        <v>65</v>
      </c>
      <c r="G257" s="124">
        <v>1.44</v>
      </c>
      <c r="H257" s="124">
        <v>1.36</v>
      </c>
      <c r="I257" s="124">
        <v>1.63</v>
      </c>
      <c r="J257" s="124">
        <v>1.79</v>
      </c>
      <c r="K257" s="546"/>
      <c r="L257" s="531"/>
      <c r="M257" s="598"/>
    </row>
    <row r="258" spans="2:13" s="169" customFormat="1" ht="20.149999999999999" customHeight="1">
      <c r="B258" s="577"/>
      <c r="C258" s="484"/>
      <c r="D258" s="539" t="s">
        <v>306</v>
      </c>
      <c r="E258" s="538" t="s">
        <v>254</v>
      </c>
      <c r="F258" s="117" t="s">
        <v>168</v>
      </c>
      <c r="G258" s="118">
        <v>3045</v>
      </c>
      <c r="H258" s="118">
        <v>2724</v>
      </c>
      <c r="I258" s="118">
        <v>2755</v>
      </c>
      <c r="J258" s="118">
        <v>3023</v>
      </c>
      <c r="K258" s="490" t="s">
        <v>286</v>
      </c>
      <c r="L258" s="529" t="s">
        <v>303</v>
      </c>
      <c r="M258" s="596"/>
    </row>
    <row r="259" spans="2:13" s="169" customFormat="1" ht="20.149999999999999" customHeight="1">
      <c r="B259" s="577"/>
      <c r="C259" s="484"/>
      <c r="D259" s="540"/>
      <c r="E259" s="534"/>
      <c r="F259" s="225" t="s">
        <v>65</v>
      </c>
      <c r="G259" s="120">
        <v>3.45</v>
      </c>
      <c r="H259" s="136">
        <v>3.16</v>
      </c>
      <c r="I259" s="136">
        <v>3.28</v>
      </c>
      <c r="J259" s="136">
        <v>3.72</v>
      </c>
      <c r="K259" s="553"/>
      <c r="L259" s="530"/>
      <c r="M259" s="597"/>
    </row>
    <row r="260" spans="2:13" s="169" customFormat="1" ht="20.149999999999999" customHeight="1">
      <c r="B260" s="577"/>
      <c r="C260" s="484"/>
      <c r="D260" s="540"/>
      <c r="E260" s="533" t="s">
        <v>257</v>
      </c>
      <c r="F260" s="225" t="s">
        <v>168</v>
      </c>
      <c r="G260" s="106">
        <v>4961</v>
      </c>
      <c r="H260" s="106">
        <v>5178</v>
      </c>
      <c r="I260" s="106">
        <v>6034</v>
      </c>
      <c r="J260" s="106">
        <v>6749</v>
      </c>
      <c r="K260" s="553"/>
      <c r="L260" s="530"/>
      <c r="M260" s="597"/>
    </row>
    <row r="261" spans="2:13" s="169" customFormat="1" ht="20.149999999999999" customHeight="1">
      <c r="B261" s="577"/>
      <c r="C261" s="484"/>
      <c r="D261" s="540"/>
      <c r="E261" s="534"/>
      <c r="F261" s="225" t="s">
        <v>65</v>
      </c>
      <c r="G261" s="120">
        <v>5.61</v>
      </c>
      <c r="H261" s="136">
        <v>6.01</v>
      </c>
      <c r="I261" s="136">
        <v>7.18</v>
      </c>
      <c r="J261" s="136">
        <v>8.3000000000000007</v>
      </c>
      <c r="K261" s="553"/>
      <c r="L261" s="530"/>
      <c r="M261" s="597"/>
    </row>
    <row r="262" spans="2:13" s="169" customFormat="1" ht="20.149999999999999" customHeight="1">
      <c r="B262" s="577"/>
      <c r="C262" s="484"/>
      <c r="D262" s="540"/>
      <c r="E262" s="533" t="s">
        <v>258</v>
      </c>
      <c r="F262" s="225" t="s">
        <v>168</v>
      </c>
      <c r="G262" s="106">
        <v>869</v>
      </c>
      <c r="H262" s="106">
        <v>1045</v>
      </c>
      <c r="I262" s="106">
        <v>1422</v>
      </c>
      <c r="J262" s="106">
        <v>1433</v>
      </c>
      <c r="K262" s="553"/>
      <c r="L262" s="530"/>
      <c r="M262" s="597"/>
    </row>
    <row r="263" spans="2:13" s="169" customFormat="1" ht="20.149999999999999" customHeight="1">
      <c r="B263" s="577"/>
      <c r="C263" s="484"/>
      <c r="D263" s="541"/>
      <c r="E263" s="537"/>
      <c r="F263" s="123" t="s">
        <v>65</v>
      </c>
      <c r="G263" s="124">
        <v>0.98</v>
      </c>
      <c r="H263" s="124">
        <v>1.21</v>
      </c>
      <c r="I263" s="124">
        <v>1.69</v>
      </c>
      <c r="J263" s="124">
        <v>1.76</v>
      </c>
      <c r="K263" s="546"/>
      <c r="L263" s="531"/>
      <c r="M263" s="598"/>
    </row>
    <row r="264" spans="2:13" s="169" customFormat="1" ht="20.149999999999999" customHeight="1">
      <c r="B264" s="577"/>
      <c r="C264" s="484"/>
      <c r="D264" s="488" t="s">
        <v>307</v>
      </c>
      <c r="E264" s="561" t="s">
        <v>246</v>
      </c>
      <c r="F264" s="117" t="s">
        <v>168</v>
      </c>
      <c r="G264" s="118">
        <v>28</v>
      </c>
      <c r="H264" s="118">
        <v>24</v>
      </c>
      <c r="I264" s="118">
        <v>23</v>
      </c>
      <c r="J264" s="118">
        <v>50</v>
      </c>
      <c r="K264" s="490" t="s">
        <v>286</v>
      </c>
      <c r="L264" s="529" t="s">
        <v>303</v>
      </c>
      <c r="M264" s="596"/>
    </row>
    <row r="265" spans="2:13" s="169" customFormat="1" ht="20.149999999999999" customHeight="1">
      <c r="B265" s="577"/>
      <c r="C265" s="484"/>
      <c r="D265" s="514"/>
      <c r="E265" s="534"/>
      <c r="F265" s="225" t="s">
        <v>65</v>
      </c>
      <c r="G265" s="136">
        <v>0.03</v>
      </c>
      <c r="H265" s="136">
        <v>0.03</v>
      </c>
      <c r="I265" s="136">
        <v>0.03</v>
      </c>
      <c r="J265" s="136">
        <v>0.06</v>
      </c>
      <c r="K265" s="553"/>
      <c r="L265" s="530"/>
      <c r="M265" s="597"/>
    </row>
    <row r="266" spans="2:13" s="169" customFormat="1" ht="20.149999999999999" customHeight="1">
      <c r="B266" s="577"/>
      <c r="C266" s="484"/>
      <c r="D266" s="514"/>
      <c r="E266" s="533" t="s">
        <v>247</v>
      </c>
      <c r="F266" s="225" t="s">
        <v>168</v>
      </c>
      <c r="G266" s="106">
        <v>1053</v>
      </c>
      <c r="H266" s="106">
        <v>1201</v>
      </c>
      <c r="I266" s="106">
        <v>1387</v>
      </c>
      <c r="J266" s="106">
        <v>1024</v>
      </c>
      <c r="K266" s="553"/>
      <c r="L266" s="530"/>
      <c r="M266" s="597"/>
    </row>
    <row r="267" spans="2:13" s="169" customFormat="1" ht="20.149999999999999" customHeight="1">
      <c r="B267" s="577"/>
      <c r="C267" s="484"/>
      <c r="D267" s="514"/>
      <c r="E267" s="534"/>
      <c r="F267" s="225" t="s">
        <v>65</v>
      </c>
      <c r="G267" s="136">
        <v>1.19</v>
      </c>
      <c r="H267" s="136">
        <v>1.39</v>
      </c>
      <c r="I267" s="136">
        <v>1.65</v>
      </c>
      <c r="J267" s="136">
        <v>1.26</v>
      </c>
      <c r="K267" s="553"/>
      <c r="L267" s="530"/>
      <c r="M267" s="597"/>
    </row>
    <row r="268" spans="2:13" s="169" customFormat="1" ht="20.149999999999999" customHeight="1">
      <c r="B268" s="577"/>
      <c r="C268" s="484"/>
      <c r="D268" s="514"/>
      <c r="E268" s="562" t="s">
        <v>293</v>
      </c>
      <c r="F268" s="225" t="s">
        <v>168</v>
      </c>
      <c r="G268" s="106">
        <v>474</v>
      </c>
      <c r="H268" s="106">
        <v>465</v>
      </c>
      <c r="I268" s="106">
        <v>633</v>
      </c>
      <c r="J268" s="106">
        <v>413</v>
      </c>
      <c r="K268" s="553"/>
      <c r="L268" s="530"/>
      <c r="M268" s="597"/>
    </row>
    <row r="269" spans="2:13" s="169" customFormat="1" ht="20.149999999999999" customHeight="1">
      <c r="B269" s="577"/>
      <c r="C269" s="484"/>
      <c r="D269" s="514"/>
      <c r="E269" s="563"/>
      <c r="F269" s="225" t="s">
        <v>65</v>
      </c>
      <c r="G269" s="120">
        <v>0.54</v>
      </c>
      <c r="H269" s="120">
        <v>0.54</v>
      </c>
      <c r="I269" s="120">
        <v>0.75</v>
      </c>
      <c r="J269" s="120">
        <v>0.51</v>
      </c>
      <c r="K269" s="553"/>
      <c r="L269" s="530"/>
      <c r="M269" s="597"/>
    </row>
    <row r="270" spans="2:13" s="169" customFormat="1" ht="20.149999999999999" customHeight="1">
      <c r="B270" s="577"/>
      <c r="C270" s="484"/>
      <c r="D270" s="514"/>
      <c r="E270" s="562" t="s">
        <v>249</v>
      </c>
      <c r="F270" s="225" t="s">
        <v>168</v>
      </c>
      <c r="G270" s="106">
        <v>4494</v>
      </c>
      <c r="H270" s="106">
        <v>4536</v>
      </c>
      <c r="I270" s="106">
        <v>5390</v>
      </c>
      <c r="J270" s="106">
        <v>2909</v>
      </c>
      <c r="K270" s="553"/>
      <c r="L270" s="530"/>
      <c r="M270" s="597"/>
    </row>
    <row r="271" spans="2:13" s="169" customFormat="1" ht="20.149999999999999" customHeight="1">
      <c r="B271" s="577"/>
      <c r="C271" s="484"/>
      <c r="D271" s="514"/>
      <c r="E271" s="563"/>
      <c r="F271" s="225" t="s">
        <v>65</v>
      </c>
      <c r="G271" s="120">
        <v>5.08</v>
      </c>
      <c r="H271" s="120">
        <v>5.26</v>
      </c>
      <c r="I271" s="120">
        <v>6.41</v>
      </c>
      <c r="J271" s="120">
        <v>3.58</v>
      </c>
      <c r="K271" s="553"/>
      <c r="L271" s="530"/>
      <c r="M271" s="597"/>
    </row>
    <row r="272" spans="2:13" s="169" customFormat="1" ht="20.149999999999999" customHeight="1">
      <c r="B272" s="577"/>
      <c r="C272" s="484"/>
      <c r="D272" s="514"/>
      <c r="E272" s="562" t="s">
        <v>250</v>
      </c>
      <c r="F272" s="225" t="s">
        <v>168</v>
      </c>
      <c r="G272" s="106">
        <v>2391</v>
      </c>
      <c r="H272" s="106">
        <v>2317</v>
      </c>
      <c r="I272" s="106">
        <v>2534</v>
      </c>
      <c r="J272" s="106">
        <v>6371</v>
      </c>
      <c r="K272" s="553"/>
      <c r="L272" s="530"/>
      <c r="M272" s="597"/>
    </row>
    <row r="273" spans="2:13" s="169" customFormat="1" ht="20.149999999999999" customHeight="1">
      <c r="B273" s="577"/>
      <c r="C273" s="484"/>
      <c r="D273" s="514"/>
      <c r="E273" s="563"/>
      <c r="F273" s="225" t="s">
        <v>65</v>
      </c>
      <c r="G273" s="136">
        <v>2.71</v>
      </c>
      <c r="H273" s="136">
        <v>2.69</v>
      </c>
      <c r="I273" s="136">
        <v>3.02</v>
      </c>
      <c r="J273" s="136">
        <v>7.84</v>
      </c>
      <c r="K273" s="553"/>
      <c r="L273" s="530"/>
      <c r="M273" s="597"/>
    </row>
    <row r="274" spans="2:13" s="169" customFormat="1" ht="20.149999999999999" customHeight="1">
      <c r="B274" s="577"/>
      <c r="C274" s="484"/>
      <c r="D274" s="514"/>
      <c r="E274" s="562" t="s">
        <v>251</v>
      </c>
      <c r="F274" s="225" t="s">
        <v>168</v>
      </c>
      <c r="G274" s="106">
        <v>435</v>
      </c>
      <c r="H274" s="106">
        <v>404</v>
      </c>
      <c r="I274" s="106">
        <v>244</v>
      </c>
      <c r="J274" s="106">
        <v>438</v>
      </c>
      <c r="K274" s="553"/>
      <c r="L274" s="530"/>
      <c r="M274" s="597"/>
    </row>
    <row r="275" spans="2:13" s="169" customFormat="1" ht="20.149999999999999" customHeight="1" thickBot="1">
      <c r="B275" s="577"/>
      <c r="C275" s="499"/>
      <c r="D275" s="489"/>
      <c r="E275" s="491"/>
      <c r="F275" s="226" t="s">
        <v>65</v>
      </c>
      <c r="G275" s="137">
        <v>0.49</v>
      </c>
      <c r="H275" s="137">
        <v>0.47</v>
      </c>
      <c r="I275" s="137">
        <v>0.28999999999999998</v>
      </c>
      <c r="J275" s="137">
        <v>0.54</v>
      </c>
      <c r="K275" s="491"/>
      <c r="L275" s="532"/>
      <c r="M275" s="599"/>
    </row>
    <row r="276" spans="2:13" s="169" customFormat="1" ht="20.149999999999999" customHeight="1">
      <c r="B276" s="577"/>
      <c r="C276" s="498" t="s">
        <v>308</v>
      </c>
      <c r="D276" s="478" t="s">
        <v>308</v>
      </c>
      <c r="E276" s="564" t="s">
        <v>201</v>
      </c>
      <c r="F276" s="55" t="s">
        <v>168</v>
      </c>
      <c r="G276" s="105">
        <v>8987</v>
      </c>
      <c r="H276" s="105">
        <v>7555</v>
      </c>
      <c r="I276" s="105">
        <v>8693</v>
      </c>
      <c r="J276" s="105">
        <v>9715</v>
      </c>
      <c r="K276" s="513" t="s">
        <v>286</v>
      </c>
      <c r="L276" s="607" t="s">
        <v>309</v>
      </c>
      <c r="M276" s="612"/>
    </row>
    <row r="277" spans="2:13" s="169" customFormat="1" ht="20.149999999999999" customHeight="1">
      <c r="B277" s="577"/>
      <c r="C277" s="484"/>
      <c r="D277" s="479"/>
      <c r="E277" s="534"/>
      <c r="F277" s="225" t="s">
        <v>65</v>
      </c>
      <c r="G277" s="120">
        <v>10.17</v>
      </c>
      <c r="H277" s="120">
        <v>8.76</v>
      </c>
      <c r="I277" s="120">
        <v>10.35</v>
      </c>
      <c r="J277" s="120">
        <v>11.95</v>
      </c>
      <c r="K277" s="613"/>
      <c r="L277" s="604"/>
      <c r="M277" s="609"/>
    </row>
    <row r="278" spans="2:13" s="169" customFormat="1" ht="20.149999999999999" customHeight="1">
      <c r="B278" s="577"/>
      <c r="C278" s="484"/>
      <c r="D278" s="479"/>
      <c r="E278" s="533" t="s">
        <v>310</v>
      </c>
      <c r="F278" s="225" t="s">
        <v>168</v>
      </c>
      <c r="G278" s="106">
        <v>2867</v>
      </c>
      <c r="H278" s="106">
        <v>2171</v>
      </c>
      <c r="I278" s="106">
        <v>2361</v>
      </c>
      <c r="J278" s="106">
        <v>2390</v>
      </c>
      <c r="K278" s="506" t="s">
        <v>311</v>
      </c>
      <c r="L278" s="604"/>
      <c r="M278" s="609"/>
    </row>
    <row r="279" spans="2:13" s="169" customFormat="1" ht="20.149999999999999" customHeight="1">
      <c r="B279" s="577"/>
      <c r="C279" s="484"/>
      <c r="D279" s="480"/>
      <c r="E279" s="537"/>
      <c r="F279" s="123" t="s">
        <v>65</v>
      </c>
      <c r="G279" s="124">
        <v>3.24</v>
      </c>
      <c r="H279" s="124">
        <v>2.52</v>
      </c>
      <c r="I279" s="124">
        <v>2.81</v>
      </c>
      <c r="J279" s="124">
        <v>2.94</v>
      </c>
      <c r="K279" s="554"/>
      <c r="L279" s="606"/>
      <c r="M279" s="610"/>
    </row>
    <row r="280" spans="2:13" s="169" customFormat="1" ht="20.149999999999999" customHeight="1">
      <c r="B280" s="577"/>
      <c r="C280" s="484"/>
      <c r="D280" s="575" t="s">
        <v>312</v>
      </c>
      <c r="E280" s="312" t="s">
        <v>232</v>
      </c>
      <c r="F280" s="225" t="s">
        <v>65</v>
      </c>
      <c r="G280" s="119">
        <v>4.99</v>
      </c>
      <c r="H280" s="119">
        <v>4.2699999999999996</v>
      </c>
      <c r="I280" s="119">
        <v>5.51</v>
      </c>
      <c r="J280" s="119">
        <v>5.44</v>
      </c>
      <c r="K280" s="490" t="s">
        <v>286</v>
      </c>
      <c r="L280" s="529" t="s">
        <v>309</v>
      </c>
      <c r="M280" s="596"/>
    </row>
    <row r="281" spans="2:13" s="169" customFormat="1" ht="20.149999999999999" customHeight="1">
      <c r="B281" s="577"/>
      <c r="C281" s="484"/>
      <c r="D281" s="541"/>
      <c r="E281" s="313" t="s">
        <v>234</v>
      </c>
      <c r="F281" s="123" t="s">
        <v>65</v>
      </c>
      <c r="G281" s="124">
        <v>5.18</v>
      </c>
      <c r="H281" s="124">
        <v>4.49</v>
      </c>
      <c r="I281" s="124">
        <v>5.5</v>
      </c>
      <c r="J281" s="124">
        <v>6.51</v>
      </c>
      <c r="K281" s="546"/>
      <c r="L281" s="531"/>
      <c r="M281" s="598"/>
    </row>
    <row r="282" spans="2:13" s="169" customFormat="1" ht="25.5" customHeight="1">
      <c r="B282" s="577"/>
      <c r="C282" s="484"/>
      <c r="D282" s="575" t="s">
        <v>313</v>
      </c>
      <c r="E282" s="312" t="s">
        <v>232</v>
      </c>
      <c r="F282" s="217" t="s">
        <v>65</v>
      </c>
      <c r="G282" s="119">
        <v>1.53</v>
      </c>
      <c r="H282" s="119">
        <v>1.1599999999999999</v>
      </c>
      <c r="I282" s="119">
        <v>1.33</v>
      </c>
      <c r="J282" s="119">
        <v>1.25</v>
      </c>
      <c r="K282" s="490" t="s">
        <v>311</v>
      </c>
      <c r="L282" s="529" t="s">
        <v>314</v>
      </c>
      <c r="M282" s="596"/>
    </row>
    <row r="283" spans="2:13" s="169" customFormat="1" ht="25.5" customHeight="1">
      <c r="B283" s="577"/>
      <c r="C283" s="484"/>
      <c r="D283" s="541"/>
      <c r="E283" s="313" t="s">
        <v>234</v>
      </c>
      <c r="F283" s="123" t="s">
        <v>65</v>
      </c>
      <c r="G283" s="124">
        <v>1.72</v>
      </c>
      <c r="H283" s="124">
        <v>1.36</v>
      </c>
      <c r="I283" s="124">
        <v>1.48</v>
      </c>
      <c r="J283" s="124">
        <v>1.69</v>
      </c>
      <c r="K283" s="546"/>
      <c r="L283" s="531"/>
      <c r="M283" s="598"/>
    </row>
    <row r="284" spans="2:13" s="169" customFormat="1" ht="20.149999999999999" customHeight="1">
      <c r="B284" s="577"/>
      <c r="C284" s="484"/>
      <c r="D284" s="540" t="s">
        <v>315</v>
      </c>
      <c r="E284" s="312" t="s">
        <v>260</v>
      </c>
      <c r="F284" s="225" t="s">
        <v>65</v>
      </c>
      <c r="G284" s="119">
        <v>6.97</v>
      </c>
      <c r="H284" s="119">
        <v>5.98</v>
      </c>
      <c r="I284" s="119">
        <v>6.9</v>
      </c>
      <c r="J284" s="119">
        <v>7.94</v>
      </c>
      <c r="K284" s="490" t="s">
        <v>286</v>
      </c>
      <c r="L284" s="529" t="s">
        <v>309</v>
      </c>
      <c r="M284" s="596"/>
    </row>
    <row r="285" spans="2:13" s="169" customFormat="1" ht="20.149999999999999" customHeight="1">
      <c r="B285" s="577"/>
      <c r="C285" s="484"/>
      <c r="D285" s="540"/>
      <c r="E285" s="312" t="s">
        <v>263</v>
      </c>
      <c r="F285" s="225" t="s">
        <v>65</v>
      </c>
      <c r="G285" s="120">
        <v>3.02</v>
      </c>
      <c r="H285" s="120">
        <v>2.63</v>
      </c>
      <c r="I285" s="120">
        <v>3.22</v>
      </c>
      <c r="J285" s="120">
        <v>3.74</v>
      </c>
      <c r="K285" s="553"/>
      <c r="L285" s="530"/>
      <c r="M285" s="597"/>
    </row>
    <row r="286" spans="2:13" s="169" customFormat="1" ht="20.149999999999999" customHeight="1">
      <c r="B286" s="577"/>
      <c r="C286" s="484"/>
      <c r="D286" s="540"/>
      <c r="E286" s="312" t="s">
        <v>264</v>
      </c>
      <c r="F286" s="225" t="s">
        <v>65</v>
      </c>
      <c r="G286" s="120">
        <v>0.06</v>
      </c>
      <c r="H286" s="120">
        <v>0.09</v>
      </c>
      <c r="I286" s="120">
        <v>0.17</v>
      </c>
      <c r="J286" s="120">
        <v>0.22</v>
      </c>
      <c r="K286" s="553"/>
      <c r="L286" s="530"/>
      <c r="M286" s="597"/>
    </row>
    <row r="287" spans="2:13" s="169" customFormat="1" ht="20.149999999999999" customHeight="1">
      <c r="B287" s="577"/>
      <c r="C287" s="484"/>
      <c r="D287" s="540"/>
      <c r="E287" s="312" t="s">
        <v>265</v>
      </c>
      <c r="F287" s="225" t="s">
        <v>65</v>
      </c>
      <c r="G287" s="120">
        <v>0.01</v>
      </c>
      <c r="H287" s="120">
        <v>0.01</v>
      </c>
      <c r="I287" s="120">
        <v>0.02</v>
      </c>
      <c r="J287" s="120">
        <v>0.01</v>
      </c>
      <c r="K287" s="553"/>
      <c r="L287" s="530"/>
      <c r="M287" s="597"/>
    </row>
    <row r="288" spans="2:13" s="169" customFormat="1" ht="20.149999999999999" customHeight="1">
      <c r="B288" s="577"/>
      <c r="C288" s="484"/>
      <c r="D288" s="541"/>
      <c r="E288" s="313" t="s">
        <v>266</v>
      </c>
      <c r="F288" s="123" t="s">
        <v>65</v>
      </c>
      <c r="G288" s="124">
        <v>0.1</v>
      </c>
      <c r="H288" s="124">
        <v>0.05</v>
      </c>
      <c r="I288" s="124">
        <v>0.05</v>
      </c>
      <c r="J288" s="124">
        <v>0.04</v>
      </c>
      <c r="K288" s="546"/>
      <c r="L288" s="531"/>
      <c r="M288" s="598"/>
    </row>
    <row r="289" spans="2:13" s="169" customFormat="1" ht="20.149999999999999" customHeight="1">
      <c r="B289" s="577"/>
      <c r="C289" s="484"/>
      <c r="D289" s="575" t="s">
        <v>316</v>
      </c>
      <c r="E289" s="312" t="s">
        <v>260</v>
      </c>
      <c r="F289" s="217" t="s">
        <v>65</v>
      </c>
      <c r="G289" s="119">
        <v>2.37</v>
      </c>
      <c r="H289" s="119">
        <v>1.77</v>
      </c>
      <c r="I289" s="119">
        <v>1.92</v>
      </c>
      <c r="J289" s="119">
        <v>2.06</v>
      </c>
      <c r="K289" s="490" t="s">
        <v>311</v>
      </c>
      <c r="L289" s="529" t="s">
        <v>314</v>
      </c>
      <c r="M289" s="596"/>
    </row>
    <row r="290" spans="2:13" s="169" customFormat="1" ht="20.149999999999999" customHeight="1">
      <c r="B290" s="577"/>
      <c r="C290" s="484"/>
      <c r="D290" s="540"/>
      <c r="E290" s="312" t="s">
        <v>263</v>
      </c>
      <c r="F290" s="225" t="s">
        <v>65</v>
      </c>
      <c r="G290" s="120">
        <v>0.85</v>
      </c>
      <c r="H290" s="120">
        <v>0.71</v>
      </c>
      <c r="I290" s="120">
        <v>0.84</v>
      </c>
      <c r="J290" s="120">
        <v>0.82</v>
      </c>
      <c r="K290" s="553"/>
      <c r="L290" s="530"/>
      <c r="M290" s="597"/>
    </row>
    <row r="291" spans="2:13" s="169" customFormat="1" ht="20.149999999999999" customHeight="1">
      <c r="B291" s="577"/>
      <c r="C291" s="484"/>
      <c r="D291" s="540"/>
      <c r="E291" s="312" t="s">
        <v>264</v>
      </c>
      <c r="F291" s="225" t="s">
        <v>65</v>
      </c>
      <c r="G291" s="120">
        <v>0.03</v>
      </c>
      <c r="H291" s="120">
        <v>0.02</v>
      </c>
      <c r="I291" s="120">
        <v>0.03</v>
      </c>
      <c r="J291" s="120">
        <v>0.04</v>
      </c>
      <c r="K291" s="553"/>
      <c r="L291" s="530"/>
      <c r="M291" s="597"/>
    </row>
    <row r="292" spans="2:13" s="169" customFormat="1" ht="20.149999999999999" customHeight="1">
      <c r="B292" s="577"/>
      <c r="C292" s="484"/>
      <c r="D292" s="540"/>
      <c r="E292" s="312" t="s">
        <v>265</v>
      </c>
      <c r="F292" s="225" t="s">
        <v>65</v>
      </c>
      <c r="G292" s="228">
        <v>0</v>
      </c>
      <c r="H292" s="228">
        <v>0</v>
      </c>
      <c r="I292" s="228">
        <v>0</v>
      </c>
      <c r="J292" s="228">
        <v>0</v>
      </c>
      <c r="K292" s="553"/>
      <c r="L292" s="530"/>
      <c r="M292" s="597"/>
    </row>
    <row r="293" spans="2:13" s="169" customFormat="1" ht="20.149999999999999" customHeight="1">
      <c r="B293" s="577"/>
      <c r="C293" s="484"/>
      <c r="D293" s="541"/>
      <c r="E293" s="313" t="s">
        <v>266</v>
      </c>
      <c r="F293" s="123" t="s">
        <v>65</v>
      </c>
      <c r="G293" s="124">
        <v>0.03</v>
      </c>
      <c r="H293" s="124">
        <v>0.02</v>
      </c>
      <c r="I293" s="124">
        <v>0.02</v>
      </c>
      <c r="J293" s="124">
        <v>0.02</v>
      </c>
      <c r="K293" s="546"/>
      <c r="L293" s="531"/>
      <c r="M293" s="598"/>
    </row>
    <row r="294" spans="2:13" s="169" customFormat="1" ht="20.149999999999999" customHeight="1">
      <c r="B294" s="577"/>
      <c r="C294" s="484"/>
      <c r="D294" s="585" t="s">
        <v>317</v>
      </c>
      <c r="E294" s="315" t="s">
        <v>254</v>
      </c>
      <c r="F294" s="117" t="s">
        <v>65</v>
      </c>
      <c r="G294" s="128">
        <v>5.4</v>
      </c>
      <c r="H294" s="128">
        <v>4.25</v>
      </c>
      <c r="I294" s="128">
        <v>4.16</v>
      </c>
      <c r="J294" s="128">
        <v>4.5999999999999996</v>
      </c>
      <c r="K294" s="490" t="s">
        <v>286</v>
      </c>
      <c r="L294" s="529" t="s">
        <v>309</v>
      </c>
      <c r="M294" s="596"/>
    </row>
    <row r="295" spans="2:13" s="169" customFormat="1" ht="20.149999999999999" customHeight="1">
      <c r="B295" s="577"/>
      <c r="C295" s="484"/>
      <c r="D295" s="586"/>
      <c r="E295" s="312" t="s">
        <v>257</v>
      </c>
      <c r="F295" s="225" t="s">
        <v>65</v>
      </c>
      <c r="G295" s="120">
        <v>4.25</v>
      </c>
      <c r="H295" s="120">
        <v>3.88</v>
      </c>
      <c r="I295" s="120">
        <v>5.29</v>
      </c>
      <c r="J295" s="120">
        <v>6.39</v>
      </c>
      <c r="K295" s="553"/>
      <c r="L295" s="530"/>
      <c r="M295" s="597"/>
    </row>
    <row r="296" spans="2:13" s="169" customFormat="1" ht="20.149999999999999" customHeight="1">
      <c r="B296" s="577"/>
      <c r="C296" s="484"/>
      <c r="D296" s="587"/>
      <c r="E296" s="313" t="s">
        <v>258</v>
      </c>
      <c r="F296" s="123" t="s">
        <v>65</v>
      </c>
      <c r="G296" s="124">
        <v>0.51</v>
      </c>
      <c r="H296" s="124">
        <v>0.63</v>
      </c>
      <c r="I296" s="124">
        <v>0.9</v>
      </c>
      <c r="J296" s="124">
        <v>0.96</v>
      </c>
      <c r="K296" s="546"/>
      <c r="L296" s="531"/>
      <c r="M296" s="598"/>
    </row>
    <row r="297" spans="2:13" s="169" customFormat="1" ht="20.149999999999999" customHeight="1">
      <c r="B297" s="577"/>
      <c r="C297" s="484"/>
      <c r="D297" s="566" t="s">
        <v>318</v>
      </c>
      <c r="E297" s="315" t="s">
        <v>254</v>
      </c>
      <c r="F297" s="117" t="s">
        <v>65</v>
      </c>
      <c r="G297" s="128">
        <v>1.67</v>
      </c>
      <c r="H297" s="128">
        <v>1.29</v>
      </c>
      <c r="I297" s="128">
        <v>1.52</v>
      </c>
      <c r="J297" s="128">
        <v>1.46</v>
      </c>
      <c r="K297" s="490" t="s">
        <v>311</v>
      </c>
      <c r="L297" s="529" t="s">
        <v>314</v>
      </c>
      <c r="M297" s="341"/>
    </row>
    <row r="298" spans="2:13" s="169" customFormat="1" ht="20.149999999999999" customHeight="1">
      <c r="B298" s="577"/>
      <c r="C298" s="484"/>
      <c r="D298" s="567"/>
      <c r="E298" s="312" t="s">
        <v>257</v>
      </c>
      <c r="F298" s="225" t="s">
        <v>65</v>
      </c>
      <c r="G298" s="120">
        <v>1.54</v>
      </c>
      <c r="H298" s="120">
        <v>1.21</v>
      </c>
      <c r="I298" s="120">
        <v>1.28</v>
      </c>
      <c r="J298" s="120">
        <v>1.44</v>
      </c>
      <c r="K298" s="553"/>
      <c r="L298" s="530"/>
      <c r="M298" s="341"/>
    </row>
    <row r="299" spans="2:13" s="169" customFormat="1" ht="20.149999999999999" customHeight="1">
      <c r="B299" s="577"/>
      <c r="C299" s="484"/>
      <c r="D299" s="568"/>
      <c r="E299" s="313" t="s">
        <v>258</v>
      </c>
      <c r="F299" s="123" t="s">
        <v>65</v>
      </c>
      <c r="G299" s="124">
        <v>0.03</v>
      </c>
      <c r="H299" s="124">
        <v>0.02</v>
      </c>
      <c r="I299" s="124">
        <v>0.02</v>
      </c>
      <c r="J299" s="124">
        <v>0.03</v>
      </c>
      <c r="K299" s="546"/>
      <c r="L299" s="531"/>
      <c r="M299" s="341"/>
    </row>
    <row r="300" spans="2:13" s="169" customFormat="1" ht="20.149999999999999" customHeight="1">
      <c r="B300" s="577"/>
      <c r="C300" s="484"/>
      <c r="D300" s="539" t="s">
        <v>319</v>
      </c>
      <c r="E300" s="315" t="s">
        <v>217</v>
      </c>
      <c r="F300" s="117" t="s">
        <v>65</v>
      </c>
      <c r="G300" s="128">
        <v>0.35</v>
      </c>
      <c r="H300" s="128">
        <v>0.41</v>
      </c>
      <c r="I300" s="128">
        <v>0.4</v>
      </c>
      <c r="J300" s="128">
        <v>0.41</v>
      </c>
      <c r="K300" s="566" t="s">
        <v>286</v>
      </c>
      <c r="L300" s="603" t="s">
        <v>309</v>
      </c>
      <c r="M300" s="608"/>
    </row>
    <row r="301" spans="2:13" s="169" customFormat="1" ht="20.149999999999999" customHeight="1">
      <c r="B301" s="577"/>
      <c r="C301" s="484"/>
      <c r="D301" s="540"/>
      <c r="E301" s="312" t="s">
        <v>219</v>
      </c>
      <c r="F301" s="225" t="s">
        <v>65</v>
      </c>
      <c r="G301" s="120">
        <v>0.94</v>
      </c>
      <c r="H301" s="120">
        <v>0.95</v>
      </c>
      <c r="I301" s="120">
        <v>1.0900000000000001</v>
      </c>
      <c r="J301" s="120">
        <v>1.36</v>
      </c>
      <c r="K301" s="567"/>
      <c r="L301" s="604"/>
      <c r="M301" s="609"/>
    </row>
    <row r="302" spans="2:13" s="169" customFormat="1" ht="20.149999999999999" customHeight="1">
      <c r="B302" s="577"/>
      <c r="C302" s="484"/>
      <c r="D302" s="540"/>
      <c r="E302" s="312" t="s">
        <v>220</v>
      </c>
      <c r="F302" s="225" t="s">
        <v>65</v>
      </c>
      <c r="G302" s="120">
        <v>0.6</v>
      </c>
      <c r="H302" s="120">
        <v>0.53</v>
      </c>
      <c r="I302" s="120">
        <v>0.52</v>
      </c>
      <c r="J302" s="120">
        <v>0.53</v>
      </c>
      <c r="K302" s="567"/>
      <c r="L302" s="604"/>
      <c r="M302" s="609"/>
    </row>
    <row r="303" spans="2:13" s="169" customFormat="1" ht="20.149999999999999" customHeight="1">
      <c r="B303" s="577"/>
      <c r="C303" s="484"/>
      <c r="D303" s="540"/>
      <c r="E303" s="312" t="s">
        <v>221</v>
      </c>
      <c r="F303" s="225" t="s">
        <v>65</v>
      </c>
      <c r="G303" s="120">
        <v>6.93</v>
      </c>
      <c r="H303" s="120">
        <v>5.74</v>
      </c>
      <c r="I303" s="120">
        <v>7.13</v>
      </c>
      <c r="J303" s="120">
        <v>8.24</v>
      </c>
      <c r="K303" s="567"/>
      <c r="L303" s="604"/>
      <c r="M303" s="609"/>
    </row>
    <row r="304" spans="2:13" s="169" customFormat="1" ht="20.149999999999999" customHeight="1">
      <c r="B304" s="577"/>
      <c r="C304" s="484"/>
      <c r="D304" s="541"/>
      <c r="E304" s="313" t="s">
        <v>222</v>
      </c>
      <c r="F304" s="123" t="s">
        <v>65</v>
      </c>
      <c r="G304" s="124">
        <v>1.35</v>
      </c>
      <c r="H304" s="124">
        <v>1.1399999999999999</v>
      </c>
      <c r="I304" s="124">
        <v>1.2</v>
      </c>
      <c r="J304" s="124">
        <v>1.41</v>
      </c>
      <c r="K304" s="568"/>
      <c r="L304" s="606"/>
      <c r="M304" s="610"/>
    </row>
    <row r="305" spans="2:13" s="169" customFormat="1" ht="20.149999999999999" customHeight="1">
      <c r="B305" s="577"/>
      <c r="C305" s="484"/>
      <c r="D305" s="518" t="s">
        <v>320</v>
      </c>
      <c r="E305" s="311" t="s">
        <v>246</v>
      </c>
      <c r="F305" s="117" t="s">
        <v>65</v>
      </c>
      <c r="G305" s="128">
        <v>0.02</v>
      </c>
      <c r="H305" s="128">
        <v>0.02</v>
      </c>
      <c r="I305" s="128">
        <v>0.03</v>
      </c>
      <c r="J305" s="128">
        <v>0.06</v>
      </c>
      <c r="K305" s="566" t="s">
        <v>286</v>
      </c>
      <c r="L305" s="603" t="s">
        <v>309</v>
      </c>
      <c r="M305" s="608"/>
    </row>
    <row r="306" spans="2:13" s="169" customFormat="1" ht="20.149999999999999" customHeight="1">
      <c r="B306" s="577"/>
      <c r="C306" s="484"/>
      <c r="D306" s="505"/>
      <c r="E306" s="312" t="s">
        <v>247</v>
      </c>
      <c r="F306" s="225" t="s">
        <v>65</v>
      </c>
      <c r="G306" s="82">
        <v>0.68</v>
      </c>
      <c r="H306" s="82">
        <v>0.73</v>
      </c>
      <c r="I306" s="82">
        <v>0.93</v>
      </c>
      <c r="J306" s="82">
        <v>0.8</v>
      </c>
      <c r="K306" s="567"/>
      <c r="L306" s="604"/>
      <c r="M306" s="609"/>
    </row>
    <row r="307" spans="2:13" s="169" customFormat="1" ht="20.149999999999999" customHeight="1">
      <c r="B307" s="577"/>
      <c r="C307" s="484"/>
      <c r="D307" s="505"/>
      <c r="E307" s="243" t="s">
        <v>293</v>
      </c>
      <c r="F307" s="225" t="s">
        <v>65</v>
      </c>
      <c r="G307" s="82">
        <v>0.3</v>
      </c>
      <c r="H307" s="82">
        <v>0.28000000000000003</v>
      </c>
      <c r="I307" s="82">
        <v>0.4</v>
      </c>
      <c r="J307" s="82">
        <v>0.28000000000000003</v>
      </c>
      <c r="K307" s="567"/>
      <c r="L307" s="604"/>
      <c r="M307" s="609"/>
    </row>
    <row r="308" spans="2:13" s="169" customFormat="1" ht="20.149999999999999" customHeight="1">
      <c r="B308" s="577"/>
      <c r="C308" s="484"/>
      <c r="D308" s="505"/>
      <c r="E308" s="243" t="s">
        <v>249</v>
      </c>
      <c r="F308" s="225" t="s">
        <v>65</v>
      </c>
      <c r="G308" s="120">
        <v>4.22</v>
      </c>
      <c r="H308" s="120">
        <v>3.7</v>
      </c>
      <c r="I308" s="120">
        <v>5.29</v>
      </c>
      <c r="J308" s="120">
        <v>4.49</v>
      </c>
      <c r="K308" s="567"/>
      <c r="L308" s="604"/>
      <c r="M308" s="609"/>
    </row>
    <row r="309" spans="2:13" s="169" customFormat="1" ht="20.149999999999999" customHeight="1">
      <c r="B309" s="577"/>
      <c r="C309" s="484"/>
      <c r="D309" s="506"/>
      <c r="E309" s="252" t="s">
        <v>250</v>
      </c>
      <c r="F309" s="225" t="s">
        <v>65</v>
      </c>
      <c r="G309" s="122">
        <v>4.66</v>
      </c>
      <c r="H309" s="122">
        <v>3.54</v>
      </c>
      <c r="I309" s="122">
        <v>3.35</v>
      </c>
      <c r="J309" s="122">
        <v>5.73</v>
      </c>
      <c r="K309" s="562"/>
      <c r="L309" s="605"/>
      <c r="M309" s="611"/>
    </row>
    <row r="310" spans="2:13" s="169" customFormat="1" ht="20.149999999999999" customHeight="1">
      <c r="B310" s="577"/>
      <c r="C310" s="484"/>
      <c r="D310" s="506"/>
      <c r="E310" s="244" t="s">
        <v>251</v>
      </c>
      <c r="F310" s="123" t="s">
        <v>65</v>
      </c>
      <c r="G310" s="124">
        <v>0.28999999999999998</v>
      </c>
      <c r="H310" s="124">
        <v>0.49</v>
      </c>
      <c r="I310" s="124">
        <v>0.35</v>
      </c>
      <c r="J310" s="124">
        <v>0.57999999999999996</v>
      </c>
      <c r="K310" s="568"/>
      <c r="L310" s="606"/>
      <c r="M310" s="610"/>
    </row>
    <row r="311" spans="2:13" s="169" customFormat="1" ht="20.149999999999999" customHeight="1">
      <c r="B311" s="577"/>
      <c r="C311" s="484"/>
      <c r="D311" s="518" t="s">
        <v>321</v>
      </c>
      <c r="E311" s="311" t="s">
        <v>246</v>
      </c>
      <c r="F311" s="117" t="s">
        <v>65</v>
      </c>
      <c r="G311" s="128">
        <v>0.02</v>
      </c>
      <c r="H311" s="128">
        <v>0.01</v>
      </c>
      <c r="I311" s="128">
        <v>0.01</v>
      </c>
      <c r="J311" s="128">
        <v>0.03</v>
      </c>
      <c r="K311" s="490" t="s">
        <v>311</v>
      </c>
      <c r="L311" s="529" t="s">
        <v>314</v>
      </c>
      <c r="M311" s="341"/>
    </row>
    <row r="312" spans="2:13" s="169" customFormat="1" ht="20.149999999999999" customHeight="1">
      <c r="B312" s="577"/>
      <c r="C312" s="484"/>
      <c r="D312" s="505"/>
      <c r="E312" s="312" t="s">
        <v>247</v>
      </c>
      <c r="F312" s="225" t="s">
        <v>65</v>
      </c>
      <c r="G312" s="82">
        <v>0.18</v>
      </c>
      <c r="H312" s="82">
        <v>0.15</v>
      </c>
      <c r="I312" s="82">
        <v>0.1</v>
      </c>
      <c r="J312" s="82">
        <v>0.15</v>
      </c>
      <c r="K312" s="553"/>
      <c r="L312" s="530"/>
      <c r="M312" s="341"/>
    </row>
    <row r="313" spans="2:13" s="169" customFormat="1" ht="20.149999999999999" customHeight="1">
      <c r="B313" s="577"/>
      <c r="C313" s="484"/>
      <c r="D313" s="505"/>
      <c r="E313" s="243" t="s">
        <v>293</v>
      </c>
      <c r="F313" s="225" t="s">
        <v>65</v>
      </c>
      <c r="G313" s="82">
        <v>7.0000000000000007E-2</v>
      </c>
      <c r="H313" s="82">
        <v>0.08</v>
      </c>
      <c r="I313" s="82">
        <v>7.0000000000000007E-2</v>
      </c>
      <c r="J313" s="82">
        <v>0.04</v>
      </c>
      <c r="K313" s="553"/>
      <c r="L313" s="530"/>
      <c r="M313" s="341"/>
    </row>
    <row r="314" spans="2:13" s="169" customFormat="1" ht="20.149999999999999" customHeight="1">
      <c r="B314" s="577"/>
      <c r="C314" s="484"/>
      <c r="D314" s="505"/>
      <c r="E314" s="243" t="s">
        <v>249</v>
      </c>
      <c r="F314" s="225" t="s">
        <v>65</v>
      </c>
      <c r="G314" s="120">
        <v>1.81</v>
      </c>
      <c r="H314" s="120">
        <v>1.36</v>
      </c>
      <c r="I314" s="120">
        <v>1.59</v>
      </c>
      <c r="J314" s="120">
        <v>0.8</v>
      </c>
      <c r="K314" s="553"/>
      <c r="L314" s="530"/>
      <c r="M314" s="341"/>
    </row>
    <row r="315" spans="2:13" s="169" customFormat="1" ht="20.149999999999999" customHeight="1">
      <c r="B315" s="577"/>
      <c r="C315" s="484"/>
      <c r="D315" s="506"/>
      <c r="E315" s="252" t="s">
        <v>250</v>
      </c>
      <c r="F315" s="225" t="s">
        <v>65</v>
      </c>
      <c r="G315" s="122">
        <v>1</v>
      </c>
      <c r="H315" s="122">
        <v>0.86</v>
      </c>
      <c r="I315" s="122">
        <v>0.9</v>
      </c>
      <c r="J315" s="122">
        <v>1.74</v>
      </c>
      <c r="K315" s="553"/>
      <c r="L315" s="530"/>
      <c r="M315" s="341"/>
    </row>
    <row r="316" spans="2:13" s="169" customFormat="1" ht="20.149999999999999" customHeight="1" thickBot="1">
      <c r="B316" s="577"/>
      <c r="C316" s="499"/>
      <c r="D316" s="506"/>
      <c r="E316" s="252" t="s">
        <v>251</v>
      </c>
      <c r="F316" s="123" t="s">
        <v>65</v>
      </c>
      <c r="G316" s="124">
        <v>0.17</v>
      </c>
      <c r="H316" s="124">
        <v>0.06</v>
      </c>
      <c r="I316" s="124">
        <v>0.14000000000000001</v>
      </c>
      <c r="J316" s="124">
        <v>0.19</v>
      </c>
      <c r="K316" s="491"/>
      <c r="L316" s="532"/>
      <c r="M316" s="341"/>
    </row>
    <row r="317" spans="2:13" s="169" customFormat="1" ht="25" customHeight="1">
      <c r="B317" s="577"/>
      <c r="C317" s="498" t="s">
        <v>322</v>
      </c>
      <c r="D317" s="507" t="s">
        <v>323</v>
      </c>
      <c r="E317" s="242" t="s">
        <v>234</v>
      </c>
      <c r="F317" s="55" t="s">
        <v>168</v>
      </c>
      <c r="G317" s="138">
        <f>G76</f>
        <v>43159</v>
      </c>
      <c r="H317" s="105">
        <f>H76</f>
        <v>41958</v>
      </c>
      <c r="I317" s="105">
        <v>41365</v>
      </c>
      <c r="J317" s="105">
        <v>40930</v>
      </c>
      <c r="K317" s="552" t="s">
        <v>324</v>
      </c>
      <c r="L317" s="542" t="s">
        <v>325</v>
      </c>
      <c r="M317" s="600"/>
    </row>
    <row r="318" spans="2:13" s="169" customFormat="1" ht="25" customHeight="1">
      <c r="B318" s="577"/>
      <c r="C318" s="484"/>
      <c r="D318" s="506"/>
      <c r="E318" s="252" t="s">
        <v>232</v>
      </c>
      <c r="F318" s="121" t="s">
        <v>168</v>
      </c>
      <c r="G318" s="139">
        <f>G74</f>
        <v>44641</v>
      </c>
      <c r="H318" s="140">
        <f>H74</f>
        <v>43634</v>
      </c>
      <c r="I318" s="140">
        <v>41920</v>
      </c>
      <c r="J318" s="140">
        <v>40350</v>
      </c>
      <c r="K318" s="553"/>
      <c r="L318" s="531"/>
      <c r="M318" s="598"/>
    </row>
    <row r="319" spans="2:13" s="169" customFormat="1" ht="25" customHeight="1">
      <c r="B319" s="577"/>
      <c r="C319" s="484"/>
      <c r="D319" s="518" t="s">
        <v>326</v>
      </c>
      <c r="E319" s="249" t="s">
        <v>234</v>
      </c>
      <c r="F319" s="117" t="s">
        <v>168</v>
      </c>
      <c r="G319" s="141">
        <v>1787</v>
      </c>
      <c r="H319" s="118">
        <v>1842</v>
      </c>
      <c r="I319" s="118">
        <v>1611</v>
      </c>
      <c r="J319" s="118">
        <v>1604</v>
      </c>
      <c r="K319" s="553"/>
      <c r="L319" s="529" t="s">
        <v>327</v>
      </c>
      <c r="M319" s="601"/>
    </row>
    <row r="320" spans="2:13" s="169" customFormat="1" ht="25" customHeight="1">
      <c r="B320" s="577"/>
      <c r="C320" s="484"/>
      <c r="D320" s="519"/>
      <c r="E320" s="244" t="s">
        <v>232</v>
      </c>
      <c r="F320" s="123" t="s">
        <v>168</v>
      </c>
      <c r="G320" s="139">
        <v>2905</v>
      </c>
      <c r="H320" s="140">
        <v>2090</v>
      </c>
      <c r="I320" s="140">
        <v>1961</v>
      </c>
      <c r="J320" s="140">
        <v>1763</v>
      </c>
      <c r="K320" s="553"/>
      <c r="L320" s="530"/>
      <c r="M320" s="602"/>
    </row>
    <row r="321" spans="2:13" s="169" customFormat="1" ht="25" customHeight="1">
      <c r="B321" s="577"/>
      <c r="C321" s="484"/>
      <c r="D321" s="518" t="s">
        <v>328</v>
      </c>
      <c r="E321" s="249" t="s">
        <v>234</v>
      </c>
      <c r="F321" s="225" t="s">
        <v>168</v>
      </c>
      <c r="G321" s="141">
        <v>1733</v>
      </c>
      <c r="H321" s="118">
        <v>1758</v>
      </c>
      <c r="I321" s="118">
        <v>1549</v>
      </c>
      <c r="J321" s="118">
        <v>1572</v>
      </c>
      <c r="K321" s="553"/>
      <c r="L321" s="530"/>
      <c r="M321" s="601"/>
    </row>
    <row r="322" spans="2:13" s="169" customFormat="1" ht="25" customHeight="1">
      <c r="B322" s="577"/>
      <c r="C322" s="484"/>
      <c r="D322" s="519"/>
      <c r="E322" s="244" t="s">
        <v>232</v>
      </c>
      <c r="F322" s="123" t="s">
        <v>168</v>
      </c>
      <c r="G322" s="139">
        <v>1852</v>
      </c>
      <c r="H322" s="140">
        <v>1131</v>
      </c>
      <c r="I322" s="140">
        <v>1070</v>
      </c>
      <c r="J322" s="140">
        <v>962</v>
      </c>
      <c r="K322" s="553"/>
      <c r="L322" s="530"/>
      <c r="M322" s="602"/>
    </row>
    <row r="323" spans="2:13" s="169" customFormat="1" ht="25" customHeight="1">
      <c r="B323" s="577"/>
      <c r="C323" s="484"/>
      <c r="D323" s="518" t="s">
        <v>329</v>
      </c>
      <c r="E323" s="249" t="s">
        <v>234</v>
      </c>
      <c r="F323" s="117" t="s">
        <v>168</v>
      </c>
      <c r="G323" s="141">
        <v>54</v>
      </c>
      <c r="H323" s="118">
        <v>84</v>
      </c>
      <c r="I323" s="118">
        <v>62</v>
      </c>
      <c r="J323" s="118">
        <v>32</v>
      </c>
      <c r="K323" s="553"/>
      <c r="L323" s="530"/>
      <c r="M323" s="601"/>
    </row>
    <row r="324" spans="2:13" s="169" customFormat="1" ht="25" customHeight="1">
      <c r="B324" s="577"/>
      <c r="C324" s="484"/>
      <c r="D324" s="519"/>
      <c r="E324" s="244" t="s">
        <v>232</v>
      </c>
      <c r="F324" s="123" t="s">
        <v>168</v>
      </c>
      <c r="G324" s="139">
        <v>1053</v>
      </c>
      <c r="H324" s="140">
        <v>959</v>
      </c>
      <c r="I324" s="140">
        <v>891</v>
      </c>
      <c r="J324" s="140">
        <v>801</v>
      </c>
      <c r="K324" s="553"/>
      <c r="L324" s="530"/>
      <c r="M324" s="602"/>
    </row>
    <row r="325" spans="2:13" s="169" customFormat="1" ht="25" customHeight="1">
      <c r="B325" s="577"/>
      <c r="C325" s="484"/>
      <c r="D325" s="518" t="s">
        <v>330</v>
      </c>
      <c r="E325" s="249" t="s">
        <v>234</v>
      </c>
      <c r="F325" s="117" t="s">
        <v>168</v>
      </c>
      <c r="G325" s="141">
        <v>1813</v>
      </c>
      <c r="H325" s="118">
        <v>1812</v>
      </c>
      <c r="I325" s="118">
        <v>1633</v>
      </c>
      <c r="J325" s="118">
        <v>1634</v>
      </c>
      <c r="K325" s="553"/>
      <c r="L325" s="530"/>
      <c r="M325" s="601"/>
    </row>
    <row r="326" spans="2:13" s="169" customFormat="1" ht="25" customHeight="1">
      <c r="B326" s="577"/>
      <c r="C326" s="484"/>
      <c r="D326" s="519"/>
      <c r="E326" s="244" t="s">
        <v>232</v>
      </c>
      <c r="F326" s="123" t="s">
        <v>168</v>
      </c>
      <c r="G326" s="139">
        <v>2944</v>
      </c>
      <c r="H326" s="140">
        <v>2184</v>
      </c>
      <c r="I326" s="140">
        <v>2029</v>
      </c>
      <c r="J326" s="140">
        <v>1853</v>
      </c>
      <c r="K326" s="553"/>
      <c r="L326" s="530"/>
      <c r="M326" s="602"/>
    </row>
    <row r="327" spans="2:13" s="169" customFormat="1" ht="25" customHeight="1">
      <c r="B327" s="577"/>
      <c r="C327" s="484"/>
      <c r="D327" s="518" t="s">
        <v>331</v>
      </c>
      <c r="E327" s="249" t="s">
        <v>234</v>
      </c>
      <c r="F327" s="117" t="s">
        <v>168</v>
      </c>
      <c r="G327" s="141">
        <v>1799</v>
      </c>
      <c r="H327" s="118">
        <v>1803</v>
      </c>
      <c r="I327" s="118">
        <v>1629</v>
      </c>
      <c r="J327" s="118">
        <v>1622</v>
      </c>
      <c r="K327" s="553"/>
      <c r="L327" s="530"/>
      <c r="M327" s="601"/>
    </row>
    <row r="328" spans="2:13" s="169" customFormat="1" ht="25" customHeight="1">
      <c r="B328" s="577"/>
      <c r="C328" s="484"/>
      <c r="D328" s="519"/>
      <c r="E328" s="244" t="s">
        <v>232</v>
      </c>
      <c r="F328" s="123" t="s">
        <v>168</v>
      </c>
      <c r="G328" s="139">
        <v>2923</v>
      </c>
      <c r="H328" s="140">
        <v>2169</v>
      </c>
      <c r="I328" s="140">
        <v>2007</v>
      </c>
      <c r="J328" s="140">
        <v>1833</v>
      </c>
      <c r="K328" s="553"/>
      <c r="L328" s="530"/>
      <c r="M328" s="602"/>
    </row>
    <row r="329" spans="2:13" s="169" customFormat="1" ht="25" customHeight="1">
      <c r="B329" s="577"/>
      <c r="C329" s="484"/>
      <c r="D329" s="518" t="s">
        <v>332</v>
      </c>
      <c r="E329" s="249" t="s">
        <v>234</v>
      </c>
      <c r="F329" s="117" t="s">
        <v>168</v>
      </c>
      <c r="G329" s="141">
        <v>14</v>
      </c>
      <c r="H329" s="118">
        <v>9</v>
      </c>
      <c r="I329" s="118">
        <v>4</v>
      </c>
      <c r="J329" s="118">
        <v>12</v>
      </c>
      <c r="K329" s="553"/>
      <c r="L329" s="530"/>
      <c r="M329" s="601"/>
    </row>
    <row r="330" spans="2:13" s="169" customFormat="1" ht="25" customHeight="1">
      <c r="B330" s="577"/>
      <c r="C330" s="484"/>
      <c r="D330" s="519"/>
      <c r="E330" s="244" t="s">
        <v>232</v>
      </c>
      <c r="F330" s="123" t="s">
        <v>168</v>
      </c>
      <c r="G330" s="139">
        <v>21</v>
      </c>
      <c r="H330" s="140">
        <v>15</v>
      </c>
      <c r="I330" s="140">
        <v>22</v>
      </c>
      <c r="J330" s="140">
        <v>20</v>
      </c>
      <c r="K330" s="553"/>
      <c r="L330" s="530"/>
      <c r="M330" s="602"/>
    </row>
    <row r="331" spans="2:13" s="169" customFormat="1" ht="25" customHeight="1">
      <c r="B331" s="577"/>
      <c r="C331" s="484"/>
      <c r="D331" s="518" t="s">
        <v>333</v>
      </c>
      <c r="E331" s="249" t="s">
        <v>234</v>
      </c>
      <c r="F331" s="117" t="s">
        <v>168</v>
      </c>
      <c r="G331" s="141">
        <v>1625</v>
      </c>
      <c r="H331" s="118">
        <v>1630</v>
      </c>
      <c r="I331" s="118">
        <v>1636</v>
      </c>
      <c r="J331" s="118">
        <v>1297</v>
      </c>
      <c r="K331" s="553"/>
      <c r="L331" s="530"/>
      <c r="M331" s="601"/>
    </row>
    <row r="332" spans="2:13" s="169" customFormat="1" ht="25" customHeight="1">
      <c r="B332" s="577"/>
      <c r="C332" s="484"/>
      <c r="D332" s="519"/>
      <c r="E332" s="244" t="s">
        <v>232</v>
      </c>
      <c r="F332" s="123" t="s">
        <v>168</v>
      </c>
      <c r="G332" s="139">
        <v>2087</v>
      </c>
      <c r="H332" s="140">
        <v>2547</v>
      </c>
      <c r="I332" s="140">
        <v>1880</v>
      </c>
      <c r="J332" s="140">
        <v>824</v>
      </c>
      <c r="K332" s="553"/>
      <c r="L332" s="531"/>
      <c r="M332" s="602"/>
    </row>
    <row r="333" spans="2:13" s="169" customFormat="1" ht="25" customHeight="1">
      <c r="B333" s="577"/>
      <c r="C333" s="484"/>
      <c r="D333" s="518" t="s">
        <v>334</v>
      </c>
      <c r="E333" s="249" t="s">
        <v>234</v>
      </c>
      <c r="F333" s="117" t="s">
        <v>65</v>
      </c>
      <c r="G333" s="142">
        <v>99.22999999999999</v>
      </c>
      <c r="H333" s="128">
        <v>99.5</v>
      </c>
      <c r="I333" s="128">
        <v>99.76</v>
      </c>
      <c r="J333" s="128">
        <v>99.27</v>
      </c>
      <c r="K333" s="553"/>
      <c r="L333" s="529" t="s">
        <v>335</v>
      </c>
      <c r="M333" s="601"/>
    </row>
    <row r="334" spans="2:13" s="169" customFormat="1" ht="25" customHeight="1">
      <c r="B334" s="577"/>
      <c r="C334" s="484"/>
      <c r="D334" s="519"/>
      <c r="E334" s="244" t="s">
        <v>232</v>
      </c>
      <c r="F334" s="123" t="s">
        <v>65</v>
      </c>
      <c r="G334" s="143">
        <v>99.29</v>
      </c>
      <c r="H334" s="124">
        <v>99.31</v>
      </c>
      <c r="I334" s="124">
        <v>98.92</v>
      </c>
      <c r="J334" s="124">
        <v>98.92</v>
      </c>
      <c r="K334" s="553"/>
      <c r="L334" s="531"/>
      <c r="M334" s="602"/>
    </row>
    <row r="335" spans="2:13" s="169" customFormat="1" ht="25" customHeight="1">
      <c r="B335" s="577"/>
      <c r="C335" s="484"/>
      <c r="D335" s="518" t="s">
        <v>336</v>
      </c>
      <c r="E335" s="249" t="s">
        <v>234</v>
      </c>
      <c r="F335" s="117" t="s">
        <v>65</v>
      </c>
      <c r="G335" s="142">
        <v>90.53</v>
      </c>
      <c r="H335" s="128">
        <v>90.61</v>
      </c>
      <c r="I335" s="128">
        <v>90.74</v>
      </c>
      <c r="J335" s="128">
        <v>88.03</v>
      </c>
      <c r="K335" s="553"/>
      <c r="L335" s="529" t="s">
        <v>337</v>
      </c>
      <c r="M335" s="601"/>
    </row>
    <row r="336" spans="2:13" s="169" customFormat="1" ht="25" customHeight="1" thickBot="1">
      <c r="B336" s="577"/>
      <c r="C336" s="499"/>
      <c r="D336" s="519"/>
      <c r="E336" s="244" t="s">
        <v>232</v>
      </c>
      <c r="F336" s="123" t="s">
        <v>65</v>
      </c>
      <c r="G336" s="143">
        <v>85.78</v>
      </c>
      <c r="H336" s="124">
        <v>87.14</v>
      </c>
      <c r="I336" s="124">
        <v>86.68</v>
      </c>
      <c r="J336" s="124">
        <v>81.510000000000005</v>
      </c>
      <c r="K336" s="491"/>
      <c r="L336" s="532"/>
      <c r="M336" s="615"/>
    </row>
    <row r="337" spans="2:13" s="169" customFormat="1" ht="50.15" customHeight="1" thickBot="1">
      <c r="B337" s="577"/>
      <c r="C337" s="535" t="s">
        <v>338</v>
      </c>
      <c r="D337" s="536"/>
      <c r="E337" s="104" t="s">
        <v>339</v>
      </c>
      <c r="F337" s="114" t="s">
        <v>65</v>
      </c>
      <c r="G337" s="144">
        <v>4.3899999999999997</v>
      </c>
      <c r="H337" s="144">
        <v>4.55</v>
      </c>
      <c r="I337" s="144">
        <v>5.24</v>
      </c>
      <c r="J337" s="144">
        <v>5.48</v>
      </c>
      <c r="K337" s="104"/>
      <c r="L337" s="286" t="s">
        <v>340</v>
      </c>
      <c r="M337" s="336"/>
    </row>
    <row r="338" spans="2:13" s="169" customFormat="1" ht="20.149999999999999" customHeight="1">
      <c r="B338" s="577"/>
      <c r="C338" s="498" t="s">
        <v>341</v>
      </c>
      <c r="D338" s="507" t="s">
        <v>342</v>
      </c>
      <c r="E338" s="315" t="s">
        <v>242</v>
      </c>
      <c r="F338" s="55" t="s">
        <v>168</v>
      </c>
      <c r="G338" s="105">
        <v>51</v>
      </c>
      <c r="H338" s="105">
        <v>33</v>
      </c>
      <c r="I338" s="105">
        <v>52.09</v>
      </c>
      <c r="J338" s="105">
        <v>32.79462025316456</v>
      </c>
      <c r="K338" s="507" t="s">
        <v>343</v>
      </c>
      <c r="L338" s="542" t="s">
        <v>344</v>
      </c>
      <c r="M338" s="622"/>
    </row>
    <row r="339" spans="2:13" s="169" customFormat="1" ht="20.149999999999999" customHeight="1">
      <c r="B339" s="577"/>
      <c r="C339" s="484"/>
      <c r="D339" s="505"/>
      <c r="E339" s="312" t="s">
        <v>246</v>
      </c>
      <c r="F339" s="225" t="s">
        <v>168</v>
      </c>
      <c r="G339" s="106">
        <v>81</v>
      </c>
      <c r="H339" s="106">
        <v>46</v>
      </c>
      <c r="I339" s="106">
        <v>63.74</v>
      </c>
      <c r="J339" s="106">
        <v>58.168848920863297</v>
      </c>
      <c r="K339" s="505"/>
      <c r="L339" s="530"/>
      <c r="M339" s="623"/>
    </row>
    <row r="340" spans="2:13" s="169" customFormat="1" ht="20.149999999999999" customHeight="1">
      <c r="B340" s="577"/>
      <c r="C340" s="484"/>
      <c r="D340" s="505"/>
      <c r="E340" s="312" t="s">
        <v>247</v>
      </c>
      <c r="F340" s="225" t="s">
        <v>168</v>
      </c>
      <c r="G340" s="106">
        <v>49</v>
      </c>
      <c r="H340" s="106">
        <v>39</v>
      </c>
      <c r="I340" s="106">
        <v>36.94</v>
      </c>
      <c r="J340" s="106">
        <v>31.347840060929233</v>
      </c>
      <c r="K340" s="505"/>
      <c r="L340" s="530"/>
      <c r="M340" s="623"/>
    </row>
    <row r="341" spans="2:13" s="169" customFormat="1" ht="20.149999999999999" customHeight="1">
      <c r="B341" s="577"/>
      <c r="C341" s="484"/>
      <c r="D341" s="505"/>
      <c r="E341" s="243" t="s">
        <v>248</v>
      </c>
      <c r="F341" s="225" t="s">
        <v>168</v>
      </c>
      <c r="G341" s="106">
        <v>32</v>
      </c>
      <c r="H341" s="106">
        <v>28</v>
      </c>
      <c r="I341" s="106">
        <v>22.31</v>
      </c>
      <c r="J341" s="106">
        <v>27.498911695531298</v>
      </c>
      <c r="K341" s="505"/>
      <c r="L341" s="530"/>
      <c r="M341" s="623"/>
    </row>
    <row r="342" spans="2:13" s="169" customFormat="1" ht="20.149999999999999" customHeight="1">
      <c r="B342" s="577"/>
      <c r="C342" s="484"/>
      <c r="D342" s="505"/>
      <c r="E342" s="243" t="s">
        <v>249</v>
      </c>
      <c r="F342" s="225" t="s">
        <v>168</v>
      </c>
      <c r="G342" s="106">
        <v>49</v>
      </c>
      <c r="H342" s="106">
        <v>38</v>
      </c>
      <c r="I342" s="106">
        <v>33.06</v>
      </c>
      <c r="J342" s="106">
        <v>25.803861000538141</v>
      </c>
      <c r="K342" s="505"/>
      <c r="L342" s="530"/>
      <c r="M342" s="623"/>
    </row>
    <row r="343" spans="2:13" s="169" customFormat="1" ht="20.149999999999999" customHeight="1">
      <c r="B343" s="577"/>
      <c r="C343" s="484"/>
      <c r="D343" s="505"/>
      <c r="E343" s="312" t="s">
        <v>250</v>
      </c>
      <c r="F343" s="225" t="s">
        <v>168</v>
      </c>
      <c r="G343" s="106">
        <v>29</v>
      </c>
      <c r="H343" s="106">
        <v>30.31</v>
      </c>
      <c r="I343" s="106">
        <v>22.2</v>
      </c>
      <c r="J343" s="106">
        <v>18.54196398474236</v>
      </c>
      <c r="K343" s="505"/>
      <c r="L343" s="530"/>
      <c r="M343" s="623"/>
    </row>
    <row r="344" spans="2:13" s="169" customFormat="1" ht="20.149999999999999" customHeight="1">
      <c r="B344" s="577"/>
      <c r="C344" s="484"/>
      <c r="D344" s="505"/>
      <c r="E344" s="312" t="s">
        <v>251</v>
      </c>
      <c r="F344" s="225" t="s">
        <v>168</v>
      </c>
      <c r="G344" s="106">
        <v>63</v>
      </c>
      <c r="H344" s="106">
        <v>29.04</v>
      </c>
      <c r="I344" s="106">
        <v>32.950000000000003</v>
      </c>
      <c r="J344" s="106">
        <v>28.000799999999998</v>
      </c>
      <c r="K344" s="505"/>
      <c r="L344" s="530"/>
      <c r="M344" s="623"/>
    </row>
    <row r="345" spans="2:13" s="169" customFormat="1" ht="20.149999999999999" customHeight="1">
      <c r="B345" s="577"/>
      <c r="C345" s="484"/>
      <c r="D345" s="519"/>
      <c r="E345" s="313" t="s">
        <v>252</v>
      </c>
      <c r="F345" s="123" t="s">
        <v>168</v>
      </c>
      <c r="G345" s="140">
        <v>53</v>
      </c>
      <c r="H345" s="140">
        <v>37.1</v>
      </c>
      <c r="I345" s="140">
        <v>45.33</v>
      </c>
      <c r="J345" s="140">
        <v>41.512232537577319</v>
      </c>
      <c r="K345" s="519"/>
      <c r="L345" s="530"/>
      <c r="M345" s="624"/>
    </row>
    <row r="346" spans="2:13" s="169" customFormat="1" ht="20.149999999999999" customHeight="1">
      <c r="B346" s="577"/>
      <c r="C346" s="484"/>
      <c r="D346" s="575" t="s">
        <v>345</v>
      </c>
      <c r="E346" s="311" t="s">
        <v>232</v>
      </c>
      <c r="F346" s="358" t="s">
        <v>168</v>
      </c>
      <c r="G346" s="126">
        <v>43</v>
      </c>
      <c r="H346" s="126">
        <v>35</v>
      </c>
      <c r="I346" s="126">
        <v>30</v>
      </c>
      <c r="J346" s="126">
        <v>25</v>
      </c>
      <c r="K346" s="613" t="s">
        <v>343</v>
      </c>
      <c r="L346" s="530"/>
      <c r="M346" s="625"/>
    </row>
    <row r="347" spans="2:13" s="169" customFormat="1" ht="20.149999999999999" customHeight="1">
      <c r="B347" s="577"/>
      <c r="C347" s="484"/>
      <c r="D347" s="541"/>
      <c r="E347" s="313" t="s">
        <v>234</v>
      </c>
      <c r="F347" s="360" t="s">
        <v>168</v>
      </c>
      <c r="G347" s="140">
        <v>42</v>
      </c>
      <c r="H347" s="140">
        <v>36</v>
      </c>
      <c r="I347" s="140">
        <v>31</v>
      </c>
      <c r="J347" s="140">
        <v>25</v>
      </c>
      <c r="K347" s="519"/>
      <c r="L347" s="530"/>
      <c r="M347" s="624"/>
    </row>
    <row r="348" spans="2:13" s="169" customFormat="1" ht="20.149999999999999" customHeight="1">
      <c r="B348" s="577"/>
      <c r="C348" s="484"/>
      <c r="D348" s="539" t="s">
        <v>346</v>
      </c>
      <c r="E348" s="315" t="s">
        <v>254</v>
      </c>
      <c r="F348" s="357" t="s">
        <v>168</v>
      </c>
      <c r="G348" s="118">
        <v>39.748346456692637</v>
      </c>
      <c r="H348" s="118">
        <v>37.277095503531072</v>
      </c>
      <c r="I348" s="118">
        <v>33.090000000000003</v>
      </c>
      <c r="J348" s="118">
        <v>27.380465601918317</v>
      </c>
      <c r="K348" s="490" t="s">
        <v>347</v>
      </c>
      <c r="L348" s="530"/>
      <c r="M348" s="601"/>
    </row>
    <row r="349" spans="2:13" s="169" customFormat="1" ht="20.149999999999999" customHeight="1">
      <c r="B349" s="577"/>
      <c r="C349" s="484"/>
      <c r="D349" s="540"/>
      <c r="E349" s="312" t="s">
        <v>257</v>
      </c>
      <c r="F349" s="359" t="s">
        <v>168</v>
      </c>
      <c r="G349" s="106">
        <v>46.111077563470509</v>
      </c>
      <c r="H349" s="106">
        <v>36.579757115749729</v>
      </c>
      <c r="I349" s="106">
        <v>30.98</v>
      </c>
      <c r="J349" s="106">
        <v>24.76646385298881</v>
      </c>
      <c r="K349" s="553"/>
      <c r="L349" s="530"/>
      <c r="M349" s="616"/>
    </row>
    <row r="350" spans="2:13" s="169" customFormat="1" ht="20.149999999999999" customHeight="1">
      <c r="B350" s="577"/>
      <c r="C350" s="484"/>
      <c r="D350" s="541"/>
      <c r="E350" s="313" t="s">
        <v>258</v>
      </c>
      <c r="F350" s="360" t="s">
        <v>168</v>
      </c>
      <c r="G350" s="140">
        <v>28.023011464365897</v>
      </c>
      <c r="H350" s="140">
        <v>21.770279452690048</v>
      </c>
      <c r="I350" s="140">
        <v>20.32</v>
      </c>
      <c r="J350" s="140">
        <v>18.911777430597319</v>
      </c>
      <c r="K350" s="546"/>
      <c r="L350" s="530"/>
      <c r="M350" s="602"/>
    </row>
    <row r="351" spans="2:13" s="169" customFormat="1" ht="20.149999999999999" customHeight="1">
      <c r="B351" s="577"/>
      <c r="C351" s="484"/>
      <c r="D351" s="539" t="s">
        <v>348</v>
      </c>
      <c r="E351" s="312" t="s">
        <v>260</v>
      </c>
      <c r="F351" s="357" t="s">
        <v>168</v>
      </c>
      <c r="G351" s="146">
        <v>44</v>
      </c>
      <c r="H351" s="118">
        <v>35.7233252754475</v>
      </c>
      <c r="I351" s="118">
        <v>31.27</v>
      </c>
      <c r="J351" s="118">
        <v>25.5</v>
      </c>
      <c r="K351" s="645" t="s">
        <v>347</v>
      </c>
      <c r="L351" s="530"/>
      <c r="M351" s="596"/>
    </row>
    <row r="352" spans="2:13" s="169" customFormat="1" ht="20.149999999999999" customHeight="1">
      <c r="B352" s="577"/>
      <c r="C352" s="484"/>
      <c r="D352" s="540"/>
      <c r="E352" s="312" t="s">
        <v>263</v>
      </c>
      <c r="F352" s="359" t="s">
        <v>168</v>
      </c>
      <c r="G352" s="147">
        <v>38</v>
      </c>
      <c r="H352" s="106">
        <v>34.189315571529299</v>
      </c>
      <c r="I352" s="106">
        <v>28.79</v>
      </c>
      <c r="J352" s="106">
        <v>23.76</v>
      </c>
      <c r="K352" s="628"/>
      <c r="L352" s="530"/>
      <c r="M352" s="597"/>
    </row>
    <row r="353" spans="2:13" s="169" customFormat="1" ht="20.149999999999999" customHeight="1">
      <c r="B353" s="577"/>
      <c r="C353" s="484"/>
      <c r="D353" s="540"/>
      <c r="E353" s="312" t="s">
        <v>264</v>
      </c>
      <c r="F353" s="359" t="s">
        <v>168</v>
      </c>
      <c r="G353" s="106">
        <v>49</v>
      </c>
      <c r="H353" s="106">
        <v>44.289896013864826</v>
      </c>
      <c r="I353" s="106">
        <v>35.590000000000003</v>
      </c>
      <c r="J353" s="106">
        <v>28.85</v>
      </c>
      <c r="K353" s="628"/>
      <c r="L353" s="530"/>
      <c r="M353" s="597"/>
    </row>
    <row r="354" spans="2:13" s="169" customFormat="1" ht="20.149999999999999" customHeight="1">
      <c r="B354" s="577"/>
      <c r="C354" s="484"/>
      <c r="D354" s="540"/>
      <c r="E354" s="312" t="s">
        <v>265</v>
      </c>
      <c r="F354" s="359" t="s">
        <v>168</v>
      </c>
      <c r="G354" s="106">
        <v>34</v>
      </c>
      <c r="H354" s="106">
        <v>25.419603174603186</v>
      </c>
      <c r="I354" s="106">
        <v>30.33</v>
      </c>
      <c r="J354" s="106">
        <v>18.670000000000002</v>
      </c>
      <c r="K354" s="628"/>
      <c r="L354" s="530"/>
      <c r="M354" s="597"/>
    </row>
    <row r="355" spans="2:13" s="169" customFormat="1" ht="20.149999999999999" customHeight="1">
      <c r="B355" s="577"/>
      <c r="C355" s="484"/>
      <c r="D355" s="541"/>
      <c r="E355" s="313" t="s">
        <v>266</v>
      </c>
      <c r="F355" s="360" t="s">
        <v>168</v>
      </c>
      <c r="G355" s="140">
        <v>28</v>
      </c>
      <c r="H355" s="140">
        <v>30.768882783882773</v>
      </c>
      <c r="I355" s="140">
        <v>18.38</v>
      </c>
      <c r="J355" s="140">
        <v>17.27</v>
      </c>
      <c r="K355" s="646"/>
      <c r="L355" s="530"/>
      <c r="M355" s="598"/>
    </row>
    <row r="356" spans="2:13" s="169" customFormat="1" ht="20.149999999999999" customHeight="1">
      <c r="B356" s="577"/>
      <c r="C356" s="484"/>
      <c r="D356" s="539" t="s">
        <v>349</v>
      </c>
      <c r="E356" s="315" t="s">
        <v>350</v>
      </c>
      <c r="F356" s="357" t="s">
        <v>168</v>
      </c>
      <c r="G356" s="118">
        <v>81.319999999999993</v>
      </c>
      <c r="H356" s="118">
        <v>45.97</v>
      </c>
      <c r="I356" s="118">
        <v>56.1</v>
      </c>
      <c r="J356" s="118">
        <v>60.579262295081946</v>
      </c>
      <c r="K356" s="490" t="s">
        <v>347</v>
      </c>
      <c r="L356" s="530"/>
      <c r="M356" s="601"/>
    </row>
    <row r="357" spans="2:13" s="169" customFormat="1" ht="20.149999999999999" customHeight="1">
      <c r="B357" s="577"/>
      <c r="C357" s="484"/>
      <c r="D357" s="540"/>
      <c r="E357" s="312" t="s">
        <v>351</v>
      </c>
      <c r="F357" s="359" t="s">
        <v>168</v>
      </c>
      <c r="G357" s="106">
        <v>66.13</v>
      </c>
      <c r="H357" s="106">
        <v>57.25</v>
      </c>
      <c r="I357" s="106">
        <v>62.21</v>
      </c>
      <c r="J357" s="106">
        <v>44.701992914083277</v>
      </c>
      <c r="K357" s="553"/>
      <c r="L357" s="530"/>
      <c r="M357" s="616"/>
    </row>
    <row r="358" spans="2:13" s="169" customFormat="1" ht="20.149999999999999" customHeight="1">
      <c r="B358" s="577"/>
      <c r="C358" s="484"/>
      <c r="D358" s="584"/>
      <c r="E358" s="387" t="s">
        <v>352</v>
      </c>
      <c r="F358" s="427" t="s">
        <v>168</v>
      </c>
      <c r="G358" s="148">
        <v>40.94</v>
      </c>
      <c r="H358" s="148">
        <v>33.64</v>
      </c>
      <c r="I358" s="148">
        <v>36.64</v>
      </c>
      <c r="J358" s="148">
        <v>28.564382679929857</v>
      </c>
      <c r="K358" s="546"/>
      <c r="L358" s="531"/>
      <c r="M358" s="602"/>
    </row>
    <row r="359" spans="2:13" s="169" customFormat="1" ht="20.149999999999999" customHeight="1">
      <c r="B359" s="577"/>
      <c r="C359" s="484"/>
      <c r="D359" s="543" t="s">
        <v>353</v>
      </c>
      <c r="E359" s="544"/>
      <c r="F359" s="428" t="s">
        <v>168</v>
      </c>
      <c r="G359" s="429">
        <v>43.91</v>
      </c>
      <c r="H359" s="429">
        <v>37.5</v>
      </c>
      <c r="I359" s="429">
        <v>32</v>
      </c>
      <c r="J359" s="429">
        <v>26</v>
      </c>
      <c r="K359" s="545" t="s">
        <v>347</v>
      </c>
      <c r="L359" s="287"/>
      <c r="M359" s="343"/>
    </row>
    <row r="360" spans="2:13" s="169" customFormat="1" ht="20.149999999999999" customHeight="1">
      <c r="B360" s="577"/>
      <c r="C360" s="484"/>
      <c r="D360" s="543" t="s">
        <v>354</v>
      </c>
      <c r="E360" s="544"/>
      <c r="F360" s="428" t="s">
        <v>168</v>
      </c>
      <c r="G360" s="429">
        <v>1277.6400000000001</v>
      </c>
      <c r="H360" s="429">
        <v>1234.95</v>
      </c>
      <c r="I360" s="429">
        <v>1456</v>
      </c>
      <c r="J360" s="429">
        <v>1325</v>
      </c>
      <c r="K360" s="546"/>
      <c r="L360" s="287"/>
      <c r="M360" s="343"/>
    </row>
    <row r="361" spans="2:13" s="169" customFormat="1" ht="20.149999999999999" customHeight="1">
      <c r="B361" s="577"/>
      <c r="C361" s="484"/>
      <c r="D361" s="514" t="s">
        <v>355</v>
      </c>
      <c r="E361" s="553" t="s">
        <v>356</v>
      </c>
      <c r="F361" s="217" t="s">
        <v>168</v>
      </c>
      <c r="G361" s="126">
        <v>88779</v>
      </c>
      <c r="H361" s="126">
        <v>86197</v>
      </c>
      <c r="I361" s="126">
        <v>84428</v>
      </c>
      <c r="J361" s="118">
        <v>82169</v>
      </c>
      <c r="K361" s="490" t="s">
        <v>357</v>
      </c>
      <c r="L361" s="529" t="s">
        <v>358</v>
      </c>
      <c r="M361" s="601" t="s">
        <v>359</v>
      </c>
    </row>
    <row r="362" spans="2:13" s="169" customFormat="1" ht="20.149999999999999" customHeight="1">
      <c r="B362" s="577"/>
      <c r="C362" s="484"/>
      <c r="D362" s="514"/>
      <c r="E362" s="546"/>
      <c r="F362" s="123" t="s">
        <v>65</v>
      </c>
      <c r="G362" s="149">
        <v>98.782726736617221</v>
      </c>
      <c r="H362" s="149">
        <v>97.692473337640109</v>
      </c>
      <c r="I362" s="149">
        <v>98.2</v>
      </c>
      <c r="J362" s="149">
        <v>98.2</v>
      </c>
      <c r="K362" s="553"/>
      <c r="L362" s="530"/>
      <c r="M362" s="616"/>
    </row>
    <row r="363" spans="2:13" s="169" customFormat="1" ht="20.149999999999999" customHeight="1">
      <c r="B363" s="577"/>
      <c r="C363" s="484"/>
      <c r="D363" s="514"/>
      <c r="E363" s="490" t="s">
        <v>360</v>
      </c>
      <c r="F363" s="117" t="s">
        <v>168</v>
      </c>
      <c r="G363" s="118">
        <v>87358</v>
      </c>
      <c r="H363" s="118">
        <v>85775</v>
      </c>
      <c r="I363" s="118">
        <v>84180</v>
      </c>
      <c r="J363" s="118">
        <v>81976</v>
      </c>
      <c r="K363" s="553"/>
      <c r="L363" s="530"/>
      <c r="M363" s="616"/>
    </row>
    <row r="364" spans="2:13" s="169" customFormat="1" ht="20.149999999999999" customHeight="1">
      <c r="B364" s="577"/>
      <c r="C364" s="484"/>
      <c r="D364" s="514"/>
      <c r="E364" s="546"/>
      <c r="F364" s="123" t="s">
        <v>65</v>
      </c>
      <c r="G364" s="149">
        <v>97.201606711693174</v>
      </c>
      <c r="H364" s="149">
        <v>97.214194235716803</v>
      </c>
      <c r="I364" s="149">
        <v>97.9</v>
      </c>
      <c r="J364" s="149">
        <v>97.9</v>
      </c>
      <c r="K364" s="553"/>
      <c r="L364" s="530"/>
      <c r="M364" s="616"/>
    </row>
    <row r="365" spans="2:13" s="169" customFormat="1" ht="20.149999999999999" customHeight="1">
      <c r="B365" s="577"/>
      <c r="C365" s="484"/>
      <c r="D365" s="514"/>
      <c r="E365" s="490" t="s">
        <v>361</v>
      </c>
      <c r="F365" s="117" t="s">
        <v>168</v>
      </c>
      <c r="G365" s="118">
        <v>85994</v>
      </c>
      <c r="H365" s="118">
        <v>84873</v>
      </c>
      <c r="I365" s="118">
        <v>84039</v>
      </c>
      <c r="J365" s="118">
        <v>82639</v>
      </c>
      <c r="K365" s="553"/>
      <c r="L365" s="530"/>
      <c r="M365" s="616"/>
    </row>
    <row r="366" spans="2:13" s="169" customFormat="1" ht="20.149999999999999" customHeight="1">
      <c r="B366" s="577"/>
      <c r="C366" s="484"/>
      <c r="D366" s="514"/>
      <c r="E366" s="546"/>
      <c r="F366" s="123" t="s">
        <v>65</v>
      </c>
      <c r="G366" s="149">
        <v>95.68390951676254</v>
      </c>
      <c r="H366" s="149">
        <v>96.191900989425733</v>
      </c>
      <c r="I366" s="149">
        <v>97.7</v>
      </c>
      <c r="J366" s="149">
        <v>98.7</v>
      </c>
      <c r="K366" s="553"/>
      <c r="L366" s="530"/>
      <c r="M366" s="616"/>
    </row>
    <row r="367" spans="2:13" s="169" customFormat="1" ht="20.149999999999999" customHeight="1">
      <c r="B367" s="577"/>
      <c r="C367" s="484"/>
      <c r="D367" s="514"/>
      <c r="E367" s="490" t="s">
        <v>362</v>
      </c>
      <c r="F367" s="117" t="s">
        <v>168</v>
      </c>
      <c r="G367" s="118">
        <v>87660</v>
      </c>
      <c r="H367" s="118">
        <v>86033</v>
      </c>
      <c r="I367" s="118">
        <v>84370</v>
      </c>
      <c r="J367" s="118">
        <v>82110</v>
      </c>
      <c r="K367" s="553"/>
      <c r="L367" s="530"/>
      <c r="M367" s="616"/>
    </row>
    <row r="368" spans="2:13" s="169" customFormat="1" ht="20.149999999999999" customHeight="1">
      <c r="B368" s="577"/>
      <c r="C368" s="484"/>
      <c r="D368" s="514"/>
      <c r="E368" s="546"/>
      <c r="F368" s="123" t="s">
        <v>65</v>
      </c>
      <c r="G368" s="149">
        <v>97.537636442535586</v>
      </c>
      <c r="H368" s="149">
        <v>97.506601838314467</v>
      </c>
      <c r="I368" s="149">
        <v>98.1</v>
      </c>
      <c r="J368" s="149">
        <v>98.1</v>
      </c>
      <c r="K368" s="553"/>
      <c r="L368" s="530"/>
      <c r="M368" s="616"/>
    </row>
    <row r="369" spans="2:13" s="169" customFormat="1" ht="20.149999999999999" customHeight="1">
      <c r="B369" s="577"/>
      <c r="C369" s="484"/>
      <c r="D369" s="514"/>
      <c r="E369" s="490" t="s">
        <v>363</v>
      </c>
      <c r="F369" s="117" t="s">
        <v>168</v>
      </c>
      <c r="G369" s="118">
        <v>28834</v>
      </c>
      <c r="H369" s="118">
        <v>85805</v>
      </c>
      <c r="I369" s="118">
        <v>84220</v>
      </c>
      <c r="J369" s="118">
        <v>82143</v>
      </c>
      <c r="K369" s="553"/>
      <c r="L369" s="530"/>
      <c r="M369" s="616"/>
    </row>
    <row r="370" spans="2:13" s="169" customFormat="1" ht="20.149999999999999" customHeight="1">
      <c r="B370" s="577"/>
      <c r="C370" s="484"/>
      <c r="D370" s="514"/>
      <c r="E370" s="546"/>
      <c r="F370" s="123" t="s">
        <v>65</v>
      </c>
      <c r="G370" s="149">
        <v>32.083050526854564</v>
      </c>
      <c r="H370" s="149">
        <v>97.248195119739776</v>
      </c>
      <c r="I370" s="149">
        <v>98</v>
      </c>
      <c r="J370" s="149">
        <v>98.1</v>
      </c>
      <c r="K370" s="553"/>
      <c r="L370" s="530"/>
      <c r="M370" s="616"/>
    </row>
    <row r="371" spans="2:13" s="169" customFormat="1" ht="20.149999999999999" customHeight="1">
      <c r="B371" s="577"/>
      <c r="C371" s="484"/>
      <c r="D371" s="514"/>
      <c r="E371" s="490" t="s">
        <v>364</v>
      </c>
      <c r="F371" s="117" t="s">
        <v>168</v>
      </c>
      <c r="G371" s="118">
        <v>80820</v>
      </c>
      <c r="H371" s="118">
        <v>86109</v>
      </c>
      <c r="I371" s="118">
        <v>79480</v>
      </c>
      <c r="J371" s="118">
        <v>80924</v>
      </c>
      <c r="K371" s="553"/>
      <c r="L371" s="530"/>
      <c r="M371" s="616"/>
    </row>
    <row r="372" spans="2:13" s="169" customFormat="1" ht="20.149999999999999" customHeight="1">
      <c r="B372" s="577"/>
      <c r="C372" s="484"/>
      <c r="D372" s="514"/>
      <c r="E372" s="546"/>
      <c r="F372" s="123" t="s">
        <v>65</v>
      </c>
      <c r="G372" s="149">
        <v>89.926896843323362</v>
      </c>
      <c r="H372" s="149">
        <v>97.592737411172692</v>
      </c>
      <c r="I372" s="149">
        <v>92.4</v>
      </c>
      <c r="J372" s="149">
        <v>96.7</v>
      </c>
      <c r="K372" s="553"/>
      <c r="L372" s="530"/>
      <c r="M372" s="616"/>
    </row>
    <row r="373" spans="2:13" s="169" customFormat="1" ht="20.149999999999999" customHeight="1">
      <c r="B373" s="577"/>
      <c r="C373" s="484"/>
      <c r="D373" s="514"/>
      <c r="E373" s="490" t="s">
        <v>365</v>
      </c>
      <c r="F373" s="117" t="s">
        <v>168</v>
      </c>
      <c r="G373" s="118">
        <v>4879</v>
      </c>
      <c r="H373" s="118">
        <v>2357</v>
      </c>
      <c r="I373" s="118">
        <v>81792</v>
      </c>
      <c r="J373" s="118">
        <v>81409</v>
      </c>
      <c r="K373" s="553"/>
      <c r="L373" s="530"/>
      <c r="M373" s="616"/>
    </row>
    <row r="374" spans="2:13" s="169" customFormat="1" ht="20.149999999999999" customHeight="1">
      <c r="B374" s="577"/>
      <c r="C374" s="484"/>
      <c r="D374" s="514"/>
      <c r="E374" s="546"/>
      <c r="F374" s="123" t="s">
        <v>65</v>
      </c>
      <c r="G374" s="149">
        <v>5</v>
      </c>
      <c r="H374" s="149">
        <v>2.7</v>
      </c>
      <c r="I374" s="149">
        <v>95.1</v>
      </c>
      <c r="J374" s="149">
        <v>97.3</v>
      </c>
      <c r="K374" s="553"/>
      <c r="L374" s="530"/>
      <c r="M374" s="616"/>
    </row>
    <row r="375" spans="2:13" s="169" customFormat="1" ht="20.149999999999999" customHeight="1">
      <c r="B375" s="577"/>
      <c r="C375" s="484"/>
      <c r="D375" s="514"/>
      <c r="E375" s="490" t="s">
        <v>366</v>
      </c>
      <c r="F375" s="117" t="s">
        <v>168</v>
      </c>
      <c r="G375" s="118">
        <v>595</v>
      </c>
      <c r="H375" s="118">
        <v>203</v>
      </c>
      <c r="I375" s="118">
        <v>81048</v>
      </c>
      <c r="J375" s="118">
        <v>80705</v>
      </c>
      <c r="K375" s="553"/>
      <c r="L375" s="530"/>
      <c r="M375" s="616"/>
    </row>
    <row r="376" spans="2:13" s="169" customFormat="1" ht="20.149999999999999" customHeight="1">
      <c r="B376" s="577"/>
      <c r="C376" s="484"/>
      <c r="D376" s="514"/>
      <c r="E376" s="546"/>
      <c r="F376" s="123" t="s">
        <v>65</v>
      </c>
      <c r="G376" s="149">
        <v>1</v>
      </c>
      <c r="H376" s="149">
        <v>0.2</v>
      </c>
      <c r="I376" s="149">
        <v>94.3</v>
      </c>
      <c r="J376" s="149">
        <v>96.4</v>
      </c>
      <c r="K376" s="553"/>
      <c r="L376" s="530"/>
      <c r="M376" s="616"/>
    </row>
    <row r="377" spans="2:13" s="169" customFormat="1" ht="20.149999999999999" customHeight="1">
      <c r="B377" s="577"/>
      <c r="C377" s="484"/>
      <c r="D377" s="514"/>
      <c r="E377" s="490" t="s">
        <v>367</v>
      </c>
      <c r="F377" s="117" t="s">
        <v>168</v>
      </c>
      <c r="G377" s="118">
        <v>64460</v>
      </c>
      <c r="H377" s="118">
        <v>85595</v>
      </c>
      <c r="I377" s="118">
        <v>84043</v>
      </c>
      <c r="J377" s="118">
        <v>82042</v>
      </c>
      <c r="K377" s="553"/>
      <c r="L377" s="530"/>
      <c r="M377" s="616"/>
    </row>
    <row r="378" spans="2:13" s="169" customFormat="1" ht="20.149999999999999" customHeight="1">
      <c r="B378" s="577"/>
      <c r="C378" s="484"/>
      <c r="D378" s="514"/>
      <c r="E378" s="546"/>
      <c r="F378" s="123" t="s">
        <v>65</v>
      </c>
      <c r="G378" s="149">
        <v>71.7234319539795</v>
      </c>
      <c r="H378" s="149">
        <v>97.010188931578895</v>
      </c>
      <c r="I378" s="149">
        <v>97.8</v>
      </c>
      <c r="J378" s="149">
        <v>98</v>
      </c>
      <c r="K378" s="553"/>
      <c r="L378" s="530"/>
      <c r="M378" s="616"/>
    </row>
    <row r="379" spans="2:13" s="169" customFormat="1" ht="20.149999999999999" customHeight="1">
      <c r="B379" s="577"/>
      <c r="C379" s="484"/>
      <c r="D379" s="514"/>
      <c r="E379" s="490" t="s">
        <v>368</v>
      </c>
      <c r="F379" s="117" t="s">
        <v>168</v>
      </c>
      <c r="G379" s="118">
        <v>8623</v>
      </c>
      <c r="H379" s="118">
        <v>4753</v>
      </c>
      <c r="I379" s="118">
        <v>6089</v>
      </c>
      <c r="J379" s="118">
        <v>55674</v>
      </c>
      <c r="K379" s="553"/>
      <c r="L379" s="530"/>
      <c r="M379" s="616"/>
    </row>
    <row r="380" spans="2:13" s="169" customFormat="1" ht="20.149999999999999" customHeight="1">
      <c r="B380" s="577"/>
      <c r="C380" s="484"/>
      <c r="D380" s="514"/>
      <c r="E380" s="546"/>
      <c r="F380" s="123" t="s">
        <v>65</v>
      </c>
      <c r="G380" s="149">
        <v>9.5946502286559916</v>
      </c>
      <c r="H380" s="149">
        <v>5.3868733920415268</v>
      </c>
      <c r="I380" s="149">
        <v>7.1</v>
      </c>
      <c r="J380" s="149">
        <v>66.5</v>
      </c>
      <c r="K380" s="553"/>
      <c r="L380" s="530"/>
      <c r="M380" s="616"/>
    </row>
    <row r="381" spans="2:13" s="169" customFormat="1" ht="20.149999999999999" customHeight="1">
      <c r="B381" s="577"/>
      <c r="C381" s="484"/>
      <c r="D381" s="514"/>
      <c r="E381" s="490" t="s">
        <v>369</v>
      </c>
      <c r="F381" s="117" t="s">
        <v>168</v>
      </c>
      <c r="G381" s="118">
        <v>87300</v>
      </c>
      <c r="H381" s="118">
        <v>87163</v>
      </c>
      <c r="I381" s="118">
        <v>85339</v>
      </c>
      <c r="J381" s="118">
        <v>81720</v>
      </c>
      <c r="K381" s="553"/>
      <c r="L381" s="530"/>
      <c r="M381" s="616"/>
    </row>
    <row r="382" spans="2:13" s="169" customFormat="1" ht="20.149999999999999" customHeight="1" thickBot="1">
      <c r="B382" s="577"/>
      <c r="C382" s="499"/>
      <c r="D382" s="489"/>
      <c r="E382" s="491"/>
      <c r="F382" s="226" t="s">
        <v>65</v>
      </c>
      <c r="G382" s="150">
        <v>97.13707120047178</v>
      </c>
      <c r="H382" s="150">
        <v>98.787301803180213</v>
      </c>
      <c r="I382" s="150">
        <v>99.3</v>
      </c>
      <c r="J382" s="150">
        <v>97.6</v>
      </c>
      <c r="K382" s="491"/>
      <c r="L382" s="532"/>
      <c r="M382" s="615"/>
    </row>
    <row r="383" spans="2:13" s="169" customFormat="1" ht="30" customHeight="1">
      <c r="B383" s="577"/>
      <c r="C383" s="513" t="s">
        <v>370</v>
      </c>
      <c r="D383" s="370" t="s">
        <v>371</v>
      </c>
      <c r="E383" s="248" t="s">
        <v>372</v>
      </c>
      <c r="F383" s="151" t="s">
        <v>65</v>
      </c>
      <c r="G383" s="152">
        <v>88.4</v>
      </c>
      <c r="H383" s="152">
        <v>95</v>
      </c>
      <c r="I383" s="152">
        <v>95</v>
      </c>
      <c r="J383" s="152" t="s">
        <v>32</v>
      </c>
      <c r="K383" s="153"/>
      <c r="L383" s="542" t="s">
        <v>373</v>
      </c>
      <c r="M383" s="430" t="s">
        <v>374</v>
      </c>
    </row>
    <row r="384" spans="2:13" s="169" customFormat="1" ht="30" customHeight="1" thickBot="1">
      <c r="B384" s="577"/>
      <c r="C384" s="489"/>
      <c r="D384" s="250" t="s">
        <v>375</v>
      </c>
      <c r="E384" s="247" t="s">
        <v>372</v>
      </c>
      <c r="F384" s="258" t="s">
        <v>65</v>
      </c>
      <c r="G384" s="154">
        <v>97.2</v>
      </c>
      <c r="H384" s="154">
        <v>94.5</v>
      </c>
      <c r="I384" s="154">
        <v>99</v>
      </c>
      <c r="J384" s="154">
        <v>98.2</v>
      </c>
      <c r="K384" s="247"/>
      <c r="L384" s="532"/>
      <c r="M384" s="341" t="s">
        <v>376</v>
      </c>
    </row>
    <row r="385" spans="2:13" s="169" customFormat="1" ht="25" customHeight="1">
      <c r="B385" s="577"/>
      <c r="C385" s="639" t="s">
        <v>377</v>
      </c>
      <c r="D385" s="640"/>
      <c r="E385" s="242" t="s">
        <v>242</v>
      </c>
      <c r="F385" s="55" t="s">
        <v>378</v>
      </c>
      <c r="G385" s="155">
        <v>0.84</v>
      </c>
      <c r="H385" s="155">
        <v>0.76</v>
      </c>
      <c r="I385" s="155">
        <v>0.75</v>
      </c>
      <c r="J385" s="155">
        <v>0.78</v>
      </c>
      <c r="K385" s="507" t="s">
        <v>379</v>
      </c>
      <c r="L385" s="607" t="s">
        <v>380</v>
      </c>
      <c r="M385" s="389"/>
    </row>
    <row r="386" spans="2:13" s="169" customFormat="1" ht="25" customHeight="1">
      <c r="B386" s="577"/>
      <c r="C386" s="641"/>
      <c r="D386" s="642"/>
      <c r="E386" s="243" t="s">
        <v>381</v>
      </c>
      <c r="F386" s="225" t="s">
        <v>378</v>
      </c>
      <c r="G386" s="120">
        <v>0.85</v>
      </c>
      <c r="H386" s="120">
        <v>0.74</v>
      </c>
      <c r="I386" s="120">
        <v>0.78</v>
      </c>
      <c r="J386" s="120">
        <v>0.76</v>
      </c>
      <c r="K386" s="505"/>
      <c r="L386" s="604"/>
      <c r="M386" s="390"/>
    </row>
    <row r="387" spans="2:13" s="169" customFormat="1" ht="25" customHeight="1">
      <c r="B387" s="577"/>
      <c r="C387" s="641"/>
      <c r="D387" s="642"/>
      <c r="E387" s="243" t="s">
        <v>246</v>
      </c>
      <c r="F387" s="225" t="s">
        <v>378</v>
      </c>
      <c r="G387" s="120">
        <v>1</v>
      </c>
      <c r="H387" s="120">
        <v>0.98603754030540758</v>
      </c>
      <c r="I387" s="120">
        <v>0.97509138398956929</v>
      </c>
      <c r="J387" s="120">
        <v>0.94</v>
      </c>
      <c r="K387" s="505"/>
      <c r="L387" s="604"/>
      <c r="M387" s="390"/>
    </row>
    <row r="388" spans="2:13" s="169" customFormat="1" ht="25" customHeight="1">
      <c r="B388" s="577"/>
      <c r="C388" s="641"/>
      <c r="D388" s="642"/>
      <c r="E388" s="243" t="s">
        <v>382</v>
      </c>
      <c r="F388" s="225" t="s">
        <v>378</v>
      </c>
      <c r="G388" s="120">
        <v>1.0900000000000001</v>
      </c>
      <c r="H388" s="120">
        <v>1.04</v>
      </c>
      <c r="I388" s="120">
        <v>0.96</v>
      </c>
      <c r="J388" s="120">
        <v>0.92</v>
      </c>
      <c r="K388" s="505"/>
      <c r="L388" s="604"/>
      <c r="M388" s="390"/>
    </row>
    <row r="389" spans="2:13" s="169" customFormat="1" ht="25" customHeight="1">
      <c r="B389" s="577"/>
      <c r="C389" s="641"/>
      <c r="D389" s="642"/>
      <c r="E389" s="243" t="s">
        <v>247</v>
      </c>
      <c r="F389" s="225" t="s">
        <v>378</v>
      </c>
      <c r="G389" s="120">
        <v>0.92</v>
      </c>
      <c r="H389" s="120">
        <v>0.92064552379010312</v>
      </c>
      <c r="I389" s="120">
        <v>0.92291123140011444</v>
      </c>
      <c r="J389" s="120">
        <v>0.94</v>
      </c>
      <c r="K389" s="505"/>
      <c r="L389" s="604"/>
      <c r="M389" s="390"/>
    </row>
    <row r="390" spans="2:13" s="169" customFormat="1" ht="25" customHeight="1">
      <c r="B390" s="577"/>
      <c r="C390" s="641"/>
      <c r="D390" s="642"/>
      <c r="E390" s="243" t="s">
        <v>383</v>
      </c>
      <c r="F390" s="225" t="s">
        <v>378</v>
      </c>
      <c r="G390" s="120">
        <v>0.9</v>
      </c>
      <c r="H390" s="120">
        <v>0.9</v>
      </c>
      <c r="I390" s="120">
        <v>0.9</v>
      </c>
      <c r="J390" s="120">
        <v>0.91</v>
      </c>
      <c r="K390" s="505"/>
      <c r="L390" s="604"/>
      <c r="M390" s="390"/>
    </row>
    <row r="391" spans="2:13" s="169" customFormat="1" ht="25" customHeight="1">
      <c r="B391" s="577"/>
      <c r="C391" s="641"/>
      <c r="D391" s="642"/>
      <c r="E391" s="243" t="s">
        <v>293</v>
      </c>
      <c r="F391" s="225" t="s">
        <v>378</v>
      </c>
      <c r="G391" s="120">
        <v>0.92808976564722501</v>
      </c>
      <c r="H391" s="120">
        <v>0.92411799870853795</v>
      </c>
      <c r="I391" s="120">
        <v>0.9046933763562891</v>
      </c>
      <c r="J391" s="120">
        <v>0.99</v>
      </c>
      <c r="K391" s="505"/>
      <c r="L391" s="604"/>
      <c r="M391" s="390"/>
    </row>
    <row r="392" spans="2:13" s="169" customFormat="1" ht="25" customHeight="1">
      <c r="B392" s="577"/>
      <c r="C392" s="641"/>
      <c r="D392" s="642"/>
      <c r="E392" s="243" t="s">
        <v>249</v>
      </c>
      <c r="F392" s="225" t="s">
        <v>378</v>
      </c>
      <c r="G392" s="120">
        <v>0.88579020243476414</v>
      </c>
      <c r="H392" s="120">
        <v>0.88560870935091862</v>
      </c>
      <c r="I392" s="120">
        <v>0.8736836878147124</v>
      </c>
      <c r="J392" s="120">
        <v>0.85</v>
      </c>
      <c r="K392" s="505"/>
      <c r="L392" s="604"/>
      <c r="M392" s="390"/>
    </row>
    <row r="393" spans="2:13" s="169" customFormat="1" ht="25" customHeight="1">
      <c r="B393" s="577"/>
      <c r="C393" s="641"/>
      <c r="D393" s="642"/>
      <c r="E393" s="312" t="s">
        <v>250</v>
      </c>
      <c r="F393" s="225" t="s">
        <v>378</v>
      </c>
      <c r="G393" s="120">
        <v>0.96</v>
      </c>
      <c r="H393" s="120">
        <v>0.97231319365194246</v>
      </c>
      <c r="I393" s="120">
        <v>0.96658477331577253</v>
      </c>
      <c r="J393" s="120">
        <v>0.96</v>
      </c>
      <c r="K393" s="505"/>
      <c r="L393" s="604"/>
      <c r="M393" s="390"/>
    </row>
    <row r="394" spans="2:13" s="169" customFormat="1" ht="44.5" customHeight="1">
      <c r="B394" s="577"/>
      <c r="C394" s="641"/>
      <c r="D394" s="642"/>
      <c r="E394" s="312" t="s">
        <v>251</v>
      </c>
      <c r="F394" s="225" t="s">
        <v>378</v>
      </c>
      <c r="G394" s="120">
        <v>1.03</v>
      </c>
      <c r="H394" s="120">
        <v>1.0144272812076838</v>
      </c>
      <c r="I394" s="120">
        <v>1.0286599993178505</v>
      </c>
      <c r="J394" s="120">
        <v>1</v>
      </c>
      <c r="K394" s="505"/>
      <c r="L394" s="604"/>
      <c r="M394" s="547" t="s">
        <v>384</v>
      </c>
    </row>
    <row r="395" spans="2:13" s="169" customFormat="1" ht="44.5" customHeight="1" thickBot="1">
      <c r="B395" s="577"/>
      <c r="C395" s="643"/>
      <c r="D395" s="644"/>
      <c r="E395" s="318" t="s">
        <v>252</v>
      </c>
      <c r="F395" s="226" t="s">
        <v>378</v>
      </c>
      <c r="G395" s="137">
        <v>0.99</v>
      </c>
      <c r="H395" s="137">
        <v>1.0001658435380878</v>
      </c>
      <c r="I395" s="137">
        <v>0.99769721217583518</v>
      </c>
      <c r="J395" s="137">
        <v>1</v>
      </c>
      <c r="K395" s="508"/>
      <c r="L395" s="617"/>
      <c r="M395" s="548"/>
    </row>
    <row r="396" spans="2:13" s="169" customFormat="1" ht="20.149999999999999" customHeight="1">
      <c r="B396" s="577"/>
      <c r="C396" s="582" t="s">
        <v>385</v>
      </c>
      <c r="D396" s="574" t="s">
        <v>386</v>
      </c>
      <c r="E396" s="311" t="s">
        <v>232</v>
      </c>
      <c r="F396" s="217" t="s">
        <v>65</v>
      </c>
      <c r="G396" s="119">
        <v>83</v>
      </c>
      <c r="H396" s="119">
        <v>81.099999999999994</v>
      </c>
      <c r="I396" s="119">
        <v>80.900000000000006</v>
      </c>
      <c r="J396" s="119">
        <v>79.3</v>
      </c>
      <c r="K396" s="619"/>
      <c r="L396" s="542" t="s">
        <v>387</v>
      </c>
      <c r="M396" s="634"/>
    </row>
    <row r="397" spans="2:13" s="169" customFormat="1" ht="20.149999999999999" customHeight="1">
      <c r="B397" s="577"/>
      <c r="C397" s="582"/>
      <c r="D397" s="541"/>
      <c r="E397" s="313" t="s">
        <v>234</v>
      </c>
      <c r="F397" s="123" t="s">
        <v>65</v>
      </c>
      <c r="G397" s="124">
        <v>83</v>
      </c>
      <c r="H397" s="124">
        <v>80.5</v>
      </c>
      <c r="I397" s="124">
        <v>81.099999999999994</v>
      </c>
      <c r="J397" s="124">
        <v>79.3</v>
      </c>
      <c r="K397" s="620"/>
      <c r="L397" s="530"/>
      <c r="M397" s="616"/>
    </row>
    <row r="398" spans="2:13" s="169" customFormat="1" ht="20.149999999999999" customHeight="1">
      <c r="B398" s="577"/>
      <c r="C398" s="582"/>
      <c r="D398" s="575" t="s">
        <v>388</v>
      </c>
      <c r="E398" s="245" t="s">
        <v>389</v>
      </c>
      <c r="F398" s="217" t="s">
        <v>65</v>
      </c>
      <c r="G398" s="127">
        <v>83.5</v>
      </c>
      <c r="H398" s="82">
        <v>80</v>
      </c>
      <c r="I398" s="82">
        <v>81</v>
      </c>
      <c r="J398" s="82">
        <v>78.900000000000006</v>
      </c>
      <c r="K398" s="620"/>
      <c r="L398" s="530"/>
      <c r="M398" s="616"/>
    </row>
    <row r="399" spans="2:13" s="169" customFormat="1" ht="20.149999999999999" customHeight="1">
      <c r="B399" s="577"/>
      <c r="C399" s="582"/>
      <c r="D399" s="540"/>
      <c r="E399" s="243" t="s">
        <v>390</v>
      </c>
      <c r="F399" s="225" t="s">
        <v>65</v>
      </c>
      <c r="G399" s="82">
        <v>81.900000000000006</v>
      </c>
      <c r="H399" s="82">
        <v>80</v>
      </c>
      <c r="I399" s="82">
        <v>80</v>
      </c>
      <c r="J399" s="82">
        <v>78.099999999999994</v>
      </c>
      <c r="K399" s="620"/>
      <c r="L399" s="530"/>
      <c r="M399" s="616"/>
    </row>
    <row r="400" spans="2:13" s="169" customFormat="1" ht="20.149999999999999" customHeight="1">
      <c r="B400" s="577"/>
      <c r="C400" s="582"/>
      <c r="D400" s="541"/>
      <c r="E400" s="244" t="s">
        <v>391</v>
      </c>
      <c r="F400" s="123" t="s">
        <v>65</v>
      </c>
      <c r="G400" s="132">
        <v>89.6</v>
      </c>
      <c r="H400" s="132">
        <v>87.7</v>
      </c>
      <c r="I400" s="132">
        <v>87</v>
      </c>
      <c r="J400" s="132">
        <v>86.1</v>
      </c>
      <c r="K400" s="620"/>
      <c r="L400" s="530"/>
      <c r="M400" s="616"/>
    </row>
    <row r="401" spans="2:13" s="169" customFormat="1" ht="20.149999999999999" customHeight="1">
      <c r="B401" s="577"/>
      <c r="C401" s="582"/>
      <c r="D401" s="539" t="s">
        <v>392</v>
      </c>
      <c r="E401" s="315" t="s">
        <v>393</v>
      </c>
      <c r="F401" s="117" t="s">
        <v>65</v>
      </c>
      <c r="G401" s="156">
        <v>85.2</v>
      </c>
      <c r="H401" s="156">
        <v>82.9</v>
      </c>
      <c r="I401" s="156">
        <v>82.8</v>
      </c>
      <c r="J401" s="156">
        <v>81</v>
      </c>
      <c r="K401" s="620"/>
      <c r="L401" s="530"/>
      <c r="M401" s="616"/>
    </row>
    <row r="402" spans="2:13" s="169" customFormat="1" ht="20.149999999999999" customHeight="1" thickBot="1">
      <c r="B402" s="577"/>
      <c r="C402" s="583"/>
      <c r="D402" s="573"/>
      <c r="E402" s="318" t="s">
        <v>394</v>
      </c>
      <c r="F402" s="226" t="s">
        <v>65</v>
      </c>
      <c r="G402" s="83">
        <v>82.3</v>
      </c>
      <c r="H402" s="83">
        <v>79.8</v>
      </c>
      <c r="I402" s="83">
        <v>80.2</v>
      </c>
      <c r="J402" s="83">
        <v>78.5</v>
      </c>
      <c r="K402" s="621"/>
      <c r="L402" s="532"/>
      <c r="M402" s="615"/>
    </row>
    <row r="403" spans="2:13" s="169" customFormat="1" ht="20.149999999999999" customHeight="1" thickBot="1">
      <c r="B403" s="577"/>
      <c r="C403" s="549" t="s">
        <v>395</v>
      </c>
      <c r="D403" s="550"/>
      <c r="E403" s="551"/>
      <c r="F403" s="258" t="s">
        <v>65</v>
      </c>
      <c r="G403" s="431">
        <v>100</v>
      </c>
      <c r="H403" s="431">
        <v>100</v>
      </c>
      <c r="I403" s="431">
        <v>100</v>
      </c>
      <c r="J403" s="431">
        <v>100</v>
      </c>
      <c r="K403" s="258" t="s">
        <v>396</v>
      </c>
      <c r="L403" s="287"/>
      <c r="M403" s="343"/>
    </row>
    <row r="404" spans="2:13" s="169" customFormat="1" ht="20.149999999999999" customHeight="1">
      <c r="B404" s="577"/>
      <c r="C404" s="498" t="s">
        <v>368</v>
      </c>
      <c r="D404" s="513" t="s">
        <v>397</v>
      </c>
      <c r="E404" s="242" t="s">
        <v>398</v>
      </c>
      <c r="F404" s="55" t="s">
        <v>168</v>
      </c>
      <c r="G404" s="58">
        <v>177</v>
      </c>
      <c r="H404" s="58">
        <v>174</v>
      </c>
      <c r="I404" s="58">
        <v>170.043735</v>
      </c>
      <c r="J404" s="58">
        <v>167</v>
      </c>
      <c r="K404" s="552" t="s">
        <v>399</v>
      </c>
      <c r="L404" s="288"/>
      <c r="M404" s="344"/>
    </row>
    <row r="405" spans="2:13" s="169" customFormat="1" ht="20.149999999999999" customHeight="1">
      <c r="B405" s="577"/>
      <c r="C405" s="484"/>
      <c r="D405" s="514"/>
      <c r="E405" s="567" t="s">
        <v>400</v>
      </c>
      <c r="F405" s="225" t="s">
        <v>168</v>
      </c>
      <c r="G405" s="59">
        <v>2</v>
      </c>
      <c r="H405" s="59">
        <v>3</v>
      </c>
      <c r="I405" s="59">
        <v>2</v>
      </c>
      <c r="J405" s="59">
        <v>1</v>
      </c>
      <c r="K405" s="553"/>
      <c r="L405" s="243" t="s">
        <v>401</v>
      </c>
      <c r="M405" s="345"/>
    </row>
    <row r="406" spans="2:13" s="169" customFormat="1" ht="20.149999999999999" customHeight="1">
      <c r="B406" s="577"/>
      <c r="C406" s="484"/>
      <c r="D406" s="514"/>
      <c r="E406" s="567"/>
      <c r="F406" s="225" t="s">
        <v>402</v>
      </c>
      <c r="G406" s="82">
        <v>0.01</v>
      </c>
      <c r="H406" s="82">
        <v>0.02</v>
      </c>
      <c r="I406" s="82">
        <v>0.01</v>
      </c>
      <c r="J406" s="82">
        <v>0.01</v>
      </c>
      <c r="K406" s="553"/>
      <c r="L406" s="243"/>
      <c r="M406" s="345"/>
    </row>
    <row r="407" spans="2:13" s="169" customFormat="1" ht="20.149999999999999" customHeight="1">
      <c r="B407" s="577"/>
      <c r="C407" s="484"/>
      <c r="D407" s="514"/>
      <c r="E407" s="567" t="s">
        <v>403</v>
      </c>
      <c r="F407" s="225" t="s">
        <v>168</v>
      </c>
      <c r="G407" s="120">
        <v>0</v>
      </c>
      <c r="H407" s="120">
        <v>0</v>
      </c>
      <c r="I407" s="120">
        <v>0</v>
      </c>
      <c r="J407" s="120">
        <v>0</v>
      </c>
      <c r="K407" s="553"/>
      <c r="L407" s="243"/>
      <c r="M407" s="345"/>
    </row>
    <row r="408" spans="2:13" s="169" customFormat="1" ht="20.149999999999999" customHeight="1">
      <c r="B408" s="577"/>
      <c r="C408" s="484"/>
      <c r="D408" s="514"/>
      <c r="E408" s="567"/>
      <c r="F408" s="225" t="s">
        <v>402</v>
      </c>
      <c r="G408" s="120">
        <v>0</v>
      </c>
      <c r="H408" s="120">
        <v>0</v>
      </c>
      <c r="I408" s="120">
        <v>0</v>
      </c>
      <c r="J408" s="120">
        <v>0</v>
      </c>
      <c r="K408" s="553"/>
      <c r="L408" s="243"/>
      <c r="M408" s="345"/>
    </row>
    <row r="409" spans="2:13" s="169" customFormat="1" ht="46">
      <c r="B409" s="577"/>
      <c r="C409" s="484"/>
      <c r="D409" s="514"/>
      <c r="E409" s="567" t="s">
        <v>404</v>
      </c>
      <c r="F409" s="225" t="s">
        <v>168</v>
      </c>
      <c r="G409" s="157">
        <v>192</v>
      </c>
      <c r="H409" s="157">
        <v>161</v>
      </c>
      <c r="I409" s="157">
        <v>220</v>
      </c>
      <c r="J409" s="157">
        <v>248</v>
      </c>
      <c r="K409" s="553"/>
      <c r="L409" s="289" t="s">
        <v>405</v>
      </c>
      <c r="M409" s="345"/>
    </row>
    <row r="410" spans="2:13" s="169" customFormat="1" ht="20.149999999999999" customHeight="1">
      <c r="B410" s="577"/>
      <c r="C410" s="484"/>
      <c r="D410" s="514"/>
      <c r="E410" s="567"/>
      <c r="F410" s="225" t="s">
        <v>402</v>
      </c>
      <c r="G410" s="82">
        <v>1.08</v>
      </c>
      <c r="H410" s="82">
        <v>0.93</v>
      </c>
      <c r="I410" s="82">
        <v>1.29</v>
      </c>
      <c r="J410" s="82">
        <v>1.49</v>
      </c>
      <c r="K410" s="553"/>
      <c r="L410" s="289"/>
      <c r="M410" s="345"/>
    </row>
    <row r="411" spans="2:13" s="169" customFormat="1" ht="41.15" customHeight="1">
      <c r="B411" s="577"/>
      <c r="C411" s="484"/>
      <c r="D411" s="554"/>
      <c r="E411" s="252" t="s">
        <v>406</v>
      </c>
      <c r="F411" s="121" t="s">
        <v>168</v>
      </c>
      <c r="G411" s="637" t="s">
        <v>407</v>
      </c>
      <c r="H411" s="637"/>
      <c r="I411" s="637"/>
      <c r="J411" s="638"/>
      <c r="K411" s="546"/>
      <c r="L411" s="290"/>
      <c r="M411" s="346"/>
    </row>
    <row r="412" spans="2:13" s="169" customFormat="1" ht="20.149999999999999" customHeight="1">
      <c r="B412" s="577"/>
      <c r="C412" s="484"/>
      <c r="D412" s="514" t="s">
        <v>408</v>
      </c>
      <c r="E412" s="371" t="s">
        <v>409</v>
      </c>
      <c r="F412" s="372" t="s">
        <v>168</v>
      </c>
      <c r="G412" s="158">
        <v>0</v>
      </c>
      <c r="H412" s="158">
        <v>0</v>
      </c>
      <c r="I412" s="158">
        <v>0</v>
      </c>
      <c r="J412" s="158">
        <v>0</v>
      </c>
      <c r="K412" s="490" t="s">
        <v>410</v>
      </c>
      <c r="L412" s="291"/>
      <c r="M412" s="347"/>
    </row>
    <row r="413" spans="2:13" s="169" customFormat="1" ht="50.15" customHeight="1">
      <c r="B413" s="577"/>
      <c r="C413" s="484"/>
      <c r="D413" s="514"/>
      <c r="E413" s="373" t="s">
        <v>411</v>
      </c>
      <c r="F413" s="374" t="s">
        <v>168</v>
      </c>
      <c r="G413" s="59">
        <v>16</v>
      </c>
      <c r="H413" s="59">
        <v>13</v>
      </c>
      <c r="I413" s="59">
        <v>14</v>
      </c>
      <c r="J413" s="59">
        <v>10</v>
      </c>
      <c r="K413" s="553"/>
      <c r="L413" s="159" t="s">
        <v>412</v>
      </c>
      <c r="M413" s="348"/>
    </row>
    <row r="414" spans="2:13" s="169" customFormat="1" ht="20.149999999999999" customHeight="1" thickBot="1">
      <c r="B414" s="578"/>
      <c r="C414" s="499"/>
      <c r="D414" s="489"/>
      <c r="E414" s="375" t="s">
        <v>413</v>
      </c>
      <c r="F414" s="376" t="s">
        <v>414</v>
      </c>
      <c r="G414" s="160" t="s">
        <v>415</v>
      </c>
      <c r="H414" s="160" t="s">
        <v>416</v>
      </c>
      <c r="I414" s="160" t="s">
        <v>416</v>
      </c>
      <c r="J414" s="160" t="s">
        <v>417</v>
      </c>
      <c r="K414" s="491"/>
      <c r="L414" s="292" t="s">
        <v>418</v>
      </c>
      <c r="M414" s="349"/>
    </row>
    <row r="415" spans="2:13" s="169" customFormat="1" ht="20.149999999999999" customHeight="1">
      <c r="B415" s="579" t="s">
        <v>419</v>
      </c>
      <c r="C415" s="626" t="s">
        <v>420</v>
      </c>
      <c r="D415" s="627"/>
      <c r="E415" s="229" t="s">
        <v>421</v>
      </c>
      <c r="F415" s="90" t="s">
        <v>422</v>
      </c>
      <c r="G415" s="230">
        <f>G416+G419</f>
        <v>187446</v>
      </c>
      <c r="H415" s="230">
        <f>H416+H419</f>
        <v>236809.70977000002</v>
      </c>
      <c r="I415" s="230">
        <f>I416+I419</f>
        <v>223506.59875</v>
      </c>
      <c r="J415" s="230">
        <f>J416+J419</f>
        <v>284476</v>
      </c>
      <c r="K415" s="632" t="s">
        <v>423</v>
      </c>
      <c r="L415" s="293"/>
      <c r="M415" s="337"/>
    </row>
    <row r="416" spans="2:13" s="169" customFormat="1" ht="20.149999999999999" customHeight="1">
      <c r="B416" s="580"/>
      <c r="C416" s="628"/>
      <c r="D416" s="629"/>
      <c r="E416" s="162" t="s">
        <v>424</v>
      </c>
      <c r="F416" s="163" t="s">
        <v>422</v>
      </c>
      <c r="G416" s="164">
        <f>G417+G418</f>
        <v>90400</v>
      </c>
      <c r="H416" s="164">
        <f>H417+H418</f>
        <v>112590.93528999999</v>
      </c>
      <c r="I416" s="164">
        <f>I417+I418</f>
        <v>107974.29124999999</v>
      </c>
      <c r="J416" s="164">
        <f>J417+J418</f>
        <v>148185</v>
      </c>
      <c r="K416" s="586"/>
      <c r="L416" s="165" t="s">
        <v>425</v>
      </c>
      <c r="M416" s="350"/>
    </row>
    <row r="417" spans="2:13" s="169" customFormat="1" ht="20.149999999999999" customHeight="1">
      <c r="B417" s="580"/>
      <c r="C417" s="628"/>
      <c r="D417" s="629"/>
      <c r="E417" s="52" t="s">
        <v>426</v>
      </c>
      <c r="F417" s="36" t="s">
        <v>422</v>
      </c>
      <c r="G417" s="59">
        <v>13254</v>
      </c>
      <c r="H417" s="59">
        <v>21054</v>
      </c>
      <c r="I417" s="59">
        <v>7929.63519</v>
      </c>
      <c r="J417" s="59">
        <v>57954</v>
      </c>
      <c r="K417" s="586"/>
      <c r="L417" s="165"/>
      <c r="M417" s="350"/>
    </row>
    <row r="418" spans="2:13" s="169" customFormat="1" ht="20.149999999999999" customHeight="1">
      <c r="B418" s="580"/>
      <c r="C418" s="628"/>
      <c r="D418" s="629"/>
      <c r="E418" s="52" t="s">
        <v>427</v>
      </c>
      <c r="F418" s="36" t="s">
        <v>422</v>
      </c>
      <c r="G418" s="59">
        <v>77146</v>
      </c>
      <c r="H418" s="59">
        <v>91536.935289999994</v>
      </c>
      <c r="I418" s="59">
        <v>100044.65605999999</v>
      </c>
      <c r="J418" s="59">
        <v>90231</v>
      </c>
      <c r="K418" s="586"/>
      <c r="L418" s="165"/>
      <c r="M418" s="350"/>
    </row>
    <row r="419" spans="2:13" s="169" customFormat="1" ht="20.149999999999999" customHeight="1">
      <c r="B419" s="580"/>
      <c r="C419" s="628"/>
      <c r="D419" s="629"/>
      <c r="E419" s="162" t="s">
        <v>428</v>
      </c>
      <c r="F419" s="163" t="s">
        <v>422</v>
      </c>
      <c r="G419" s="164">
        <f>SUM(G420:G424)</f>
        <v>97046</v>
      </c>
      <c r="H419" s="164">
        <f>SUM(H420:H424)</f>
        <v>124218.77448000001</v>
      </c>
      <c r="I419" s="164">
        <f>SUM(I420:I424)</f>
        <v>115532.30750000001</v>
      </c>
      <c r="J419" s="164">
        <f>SUM(J420:J424)</f>
        <v>136291</v>
      </c>
      <c r="K419" s="586"/>
      <c r="L419" s="165" t="s">
        <v>429</v>
      </c>
      <c r="M419" s="350"/>
    </row>
    <row r="420" spans="2:13" s="169" customFormat="1" ht="20.149999999999999" customHeight="1">
      <c r="B420" s="580"/>
      <c r="C420" s="628"/>
      <c r="D420" s="629"/>
      <c r="E420" s="52" t="s">
        <v>430</v>
      </c>
      <c r="F420" s="36" t="s">
        <v>422</v>
      </c>
      <c r="G420" s="59">
        <v>56087</v>
      </c>
      <c r="H420" s="59">
        <v>78017.710699999996</v>
      </c>
      <c r="I420" s="59">
        <v>53510.670579999998</v>
      </c>
      <c r="J420" s="59">
        <v>67509</v>
      </c>
      <c r="K420" s="586"/>
      <c r="L420" s="165"/>
      <c r="M420" s="350"/>
    </row>
    <row r="421" spans="2:13" s="169" customFormat="1" ht="20.149999999999999" customHeight="1">
      <c r="B421" s="580"/>
      <c r="C421" s="628"/>
      <c r="D421" s="629"/>
      <c r="E421" s="52" t="s">
        <v>431</v>
      </c>
      <c r="F421" s="36" t="s">
        <v>422</v>
      </c>
      <c r="G421" s="59">
        <v>1915</v>
      </c>
      <c r="H421" s="59">
        <v>3860</v>
      </c>
      <c r="I421" s="59">
        <v>9638.2982699999993</v>
      </c>
      <c r="J421" s="59">
        <v>19039</v>
      </c>
      <c r="K421" s="586"/>
      <c r="L421" s="165"/>
      <c r="M421" s="350"/>
    </row>
    <row r="422" spans="2:13" s="169" customFormat="1" ht="20.149999999999999" customHeight="1">
      <c r="B422" s="580"/>
      <c r="C422" s="628"/>
      <c r="D422" s="629"/>
      <c r="E422" s="52" t="s">
        <v>432</v>
      </c>
      <c r="F422" s="36" t="s">
        <v>422</v>
      </c>
      <c r="G422" s="59">
        <v>19665</v>
      </c>
      <c r="H422" s="59">
        <v>16186.953510000001</v>
      </c>
      <c r="I422" s="59">
        <v>15942</v>
      </c>
      <c r="J422" s="59">
        <v>16681</v>
      </c>
      <c r="K422" s="586"/>
      <c r="L422" s="165"/>
      <c r="M422" s="350"/>
    </row>
    <row r="423" spans="2:13" s="169" customFormat="1" ht="20.149999999999999" customHeight="1">
      <c r="B423" s="580"/>
      <c r="C423" s="628"/>
      <c r="D423" s="629"/>
      <c r="E423" s="52" t="s">
        <v>433</v>
      </c>
      <c r="F423" s="36" t="s">
        <v>422</v>
      </c>
      <c r="G423" s="59">
        <v>0</v>
      </c>
      <c r="H423" s="59">
        <v>9967.3856699999997</v>
      </c>
      <c r="I423" s="59">
        <v>20273.595650000003</v>
      </c>
      <c r="J423" s="59">
        <v>16381</v>
      </c>
      <c r="K423" s="586"/>
      <c r="L423" s="165"/>
      <c r="M423" s="350"/>
    </row>
    <row r="424" spans="2:13" s="169" customFormat="1" ht="20.149999999999999" customHeight="1" thickBot="1">
      <c r="B424" s="580"/>
      <c r="C424" s="630"/>
      <c r="D424" s="631"/>
      <c r="E424" s="49" t="s">
        <v>434</v>
      </c>
      <c r="F424" s="50" t="s">
        <v>422</v>
      </c>
      <c r="G424" s="135">
        <v>19379</v>
      </c>
      <c r="H424" s="135">
        <v>16186.7246</v>
      </c>
      <c r="I424" s="135">
        <v>16167.743</v>
      </c>
      <c r="J424" s="135">
        <v>16681</v>
      </c>
      <c r="K424" s="633"/>
      <c r="L424" s="231"/>
      <c r="M424" s="351"/>
    </row>
    <row r="425" spans="2:13" s="169" customFormat="1" ht="30" customHeight="1" thickBot="1">
      <c r="B425" s="580"/>
      <c r="C425" s="630" t="s">
        <v>435</v>
      </c>
      <c r="D425" s="631"/>
      <c r="E425" s="70" t="s">
        <v>435</v>
      </c>
      <c r="F425" s="44" t="s">
        <v>422</v>
      </c>
      <c r="G425" s="62">
        <v>794686</v>
      </c>
      <c r="H425" s="62">
        <v>894484</v>
      </c>
      <c r="I425" s="62">
        <v>1264905</v>
      </c>
      <c r="J425" s="432">
        <v>1438893</v>
      </c>
      <c r="K425" s="260" t="s">
        <v>423</v>
      </c>
      <c r="L425" s="231" t="s">
        <v>436</v>
      </c>
      <c r="M425" s="351"/>
    </row>
    <row r="426" spans="2:13" s="169" customFormat="1" ht="30" customHeight="1">
      <c r="B426" s="580"/>
      <c r="C426" s="639" t="s">
        <v>437</v>
      </c>
      <c r="D426" s="640"/>
      <c r="E426" s="377" t="s">
        <v>438</v>
      </c>
      <c r="F426" s="55" t="s">
        <v>168</v>
      </c>
      <c r="G426" s="58">
        <v>202</v>
      </c>
      <c r="H426" s="58">
        <v>235</v>
      </c>
      <c r="I426" s="58">
        <v>202</v>
      </c>
      <c r="J426" s="58">
        <v>299</v>
      </c>
      <c r="K426" s="635" t="s">
        <v>423</v>
      </c>
      <c r="L426" s="294" t="s">
        <v>439</v>
      </c>
      <c r="M426" s="612"/>
    </row>
    <row r="427" spans="2:13" s="169" customFormat="1" ht="30" customHeight="1">
      <c r="B427" s="580"/>
      <c r="C427" s="641"/>
      <c r="D427" s="642"/>
      <c r="E427" s="312" t="s">
        <v>440</v>
      </c>
      <c r="F427" s="225" t="s">
        <v>168</v>
      </c>
      <c r="G427" s="59">
        <v>16656</v>
      </c>
      <c r="H427" s="59">
        <v>12437</v>
      </c>
      <c r="I427" s="59">
        <v>6988</v>
      </c>
      <c r="J427" s="59">
        <v>10175</v>
      </c>
      <c r="K427" s="567"/>
      <c r="L427" s="295" t="s">
        <v>441</v>
      </c>
      <c r="M427" s="609"/>
    </row>
    <row r="428" spans="2:13" s="169" customFormat="1" ht="30" customHeight="1">
      <c r="B428" s="580"/>
      <c r="C428" s="641"/>
      <c r="D428" s="642"/>
      <c r="E428" s="312" t="s">
        <v>442</v>
      </c>
      <c r="F428" s="225" t="s">
        <v>168</v>
      </c>
      <c r="G428" s="59">
        <v>42918</v>
      </c>
      <c r="H428" s="59">
        <v>50357</v>
      </c>
      <c r="I428" s="59">
        <v>27587</v>
      </c>
      <c r="J428" s="59">
        <v>40894</v>
      </c>
      <c r="K428" s="567"/>
      <c r="L428" s="295" t="s">
        <v>443</v>
      </c>
      <c r="M428" s="609"/>
    </row>
    <row r="429" spans="2:13" s="169" customFormat="1" ht="30" customHeight="1" thickBot="1">
      <c r="B429" s="581"/>
      <c r="C429" s="643"/>
      <c r="D429" s="644"/>
      <c r="E429" s="318" t="s">
        <v>444</v>
      </c>
      <c r="F429" s="226" t="s">
        <v>168</v>
      </c>
      <c r="G429" s="135">
        <v>151251</v>
      </c>
      <c r="H429" s="135">
        <v>89177</v>
      </c>
      <c r="I429" s="135">
        <v>109715</v>
      </c>
      <c r="J429" s="135">
        <v>92917</v>
      </c>
      <c r="K429" s="636"/>
      <c r="L429" s="296" t="s">
        <v>445</v>
      </c>
      <c r="M429" s="614"/>
    </row>
    <row r="430" spans="2:13" s="2" customFormat="1">
      <c r="B430" s="166"/>
      <c r="C430" s="166"/>
      <c r="D430" s="166"/>
      <c r="E430" s="167"/>
      <c r="F430" s="168"/>
      <c r="G430" s="168"/>
      <c r="H430" s="169"/>
      <c r="I430" s="169"/>
      <c r="J430" s="169"/>
      <c r="K430" s="170"/>
      <c r="L430" s="297"/>
      <c r="M430" s="352"/>
    </row>
    <row r="431" spans="2:13" s="2" customFormat="1">
      <c r="B431" s="299" t="s">
        <v>446</v>
      </c>
      <c r="C431" s="166"/>
      <c r="D431" s="166"/>
      <c r="E431" s="167"/>
      <c r="F431" s="168"/>
      <c r="G431" s="168"/>
      <c r="H431" s="169"/>
      <c r="I431" s="169"/>
      <c r="J431" s="169"/>
      <c r="K431" s="170"/>
      <c r="L431" s="297"/>
      <c r="M431" s="352"/>
    </row>
  </sheetData>
  <mergeCells count="371">
    <mergeCell ref="C385:D395"/>
    <mergeCell ref="K348:K350"/>
    <mergeCell ref="K351:K355"/>
    <mergeCell ref="K356:K358"/>
    <mergeCell ref="K415:K424"/>
    <mergeCell ref="L396:L402"/>
    <mergeCell ref="M396:M402"/>
    <mergeCell ref="K426:K429"/>
    <mergeCell ref="E407:E408"/>
    <mergeCell ref="E409:E410"/>
    <mergeCell ref="G411:J411"/>
    <mergeCell ref="C404:C414"/>
    <mergeCell ref="D404:D411"/>
    <mergeCell ref="D412:D414"/>
    <mergeCell ref="D398:D400"/>
    <mergeCell ref="D401:D402"/>
    <mergeCell ref="D396:D397"/>
    <mergeCell ref="C426:D429"/>
    <mergeCell ref="E405:E406"/>
    <mergeCell ref="M10:M19"/>
    <mergeCell ref="K396:K402"/>
    <mergeCell ref="K225:K227"/>
    <mergeCell ref="K228:K233"/>
    <mergeCell ref="C218:C233"/>
    <mergeCell ref="D228:D233"/>
    <mergeCell ref="D225:D227"/>
    <mergeCell ref="D220:D224"/>
    <mergeCell ref="D218:D219"/>
    <mergeCell ref="K218:K219"/>
    <mergeCell ref="K220:K224"/>
    <mergeCell ref="K276:K277"/>
    <mergeCell ref="K278:K279"/>
    <mergeCell ref="D297:D299"/>
    <mergeCell ref="K297:K299"/>
    <mergeCell ref="D311:D316"/>
    <mergeCell ref="K311:K316"/>
    <mergeCell ref="M282:M283"/>
    <mergeCell ref="K282:K283"/>
    <mergeCell ref="K280:K281"/>
    <mergeCell ref="K289:K293"/>
    <mergeCell ref="K284:K288"/>
    <mergeCell ref="K294:K296"/>
    <mergeCell ref="K300:K304"/>
    <mergeCell ref="M426:M429"/>
    <mergeCell ref="M335:M336"/>
    <mergeCell ref="M361:M382"/>
    <mergeCell ref="D280:D281"/>
    <mergeCell ref="D284:D288"/>
    <mergeCell ref="D282:D283"/>
    <mergeCell ref="D300:D304"/>
    <mergeCell ref="D294:D296"/>
    <mergeCell ref="M329:M330"/>
    <mergeCell ref="M331:M332"/>
    <mergeCell ref="M333:M334"/>
    <mergeCell ref="M321:M322"/>
    <mergeCell ref="M323:M324"/>
    <mergeCell ref="M325:M326"/>
    <mergeCell ref="L385:L395"/>
    <mergeCell ref="L361:L382"/>
    <mergeCell ref="L333:L334"/>
    <mergeCell ref="M351:M355"/>
    <mergeCell ref="M356:M358"/>
    <mergeCell ref="M348:M350"/>
    <mergeCell ref="M338:M345"/>
    <mergeCell ref="M346:M347"/>
    <mergeCell ref="C415:D424"/>
    <mergeCell ref="C425:D425"/>
    <mergeCell ref="E381:E382"/>
    <mergeCell ref="E379:E380"/>
    <mergeCell ref="E377:E378"/>
    <mergeCell ref="E375:E376"/>
    <mergeCell ref="M317:M318"/>
    <mergeCell ref="M319:M320"/>
    <mergeCell ref="E274:E275"/>
    <mergeCell ref="K404:K411"/>
    <mergeCell ref="K412:K414"/>
    <mergeCell ref="M190:M199"/>
    <mergeCell ref="M200:M205"/>
    <mergeCell ref="M284:M288"/>
    <mergeCell ref="M289:M293"/>
    <mergeCell ref="M294:M296"/>
    <mergeCell ref="M300:M304"/>
    <mergeCell ref="M305:M310"/>
    <mergeCell ref="M234:M237"/>
    <mergeCell ref="M238:M247"/>
    <mergeCell ref="M248:M257"/>
    <mergeCell ref="M258:M263"/>
    <mergeCell ref="M264:M275"/>
    <mergeCell ref="M276:M279"/>
    <mergeCell ref="M280:M281"/>
    <mergeCell ref="M206:M217"/>
    <mergeCell ref="M159:M166"/>
    <mergeCell ref="M167:M168"/>
    <mergeCell ref="M169:M173"/>
    <mergeCell ref="M174:M175"/>
    <mergeCell ref="L169:L173"/>
    <mergeCell ref="L167:L168"/>
    <mergeCell ref="L159:L166"/>
    <mergeCell ref="M327:M328"/>
    <mergeCell ref="L176:L179"/>
    <mergeCell ref="L180:L189"/>
    <mergeCell ref="L248:L257"/>
    <mergeCell ref="L305:L310"/>
    <mergeCell ref="L258:L263"/>
    <mergeCell ref="L264:L275"/>
    <mergeCell ref="L276:L279"/>
    <mergeCell ref="L280:L281"/>
    <mergeCell ref="L282:L283"/>
    <mergeCell ref="L284:L288"/>
    <mergeCell ref="L289:L293"/>
    <mergeCell ref="L294:L296"/>
    <mergeCell ref="L300:L304"/>
    <mergeCell ref="L317:L318"/>
    <mergeCell ref="M176:M179"/>
    <mergeCell ref="M180:M189"/>
    <mergeCell ref="K105:K112"/>
    <mergeCell ref="K102:K104"/>
    <mergeCell ref="E178:E179"/>
    <mergeCell ref="E72:E73"/>
    <mergeCell ref="M24:M33"/>
    <mergeCell ref="M34:M43"/>
    <mergeCell ref="M44:M53"/>
    <mergeCell ref="M54:M63"/>
    <mergeCell ref="M64:M73"/>
    <mergeCell ref="M74:M77"/>
    <mergeCell ref="M78:M81"/>
    <mergeCell ref="M82:M85"/>
    <mergeCell ref="M86:M89"/>
    <mergeCell ref="M90:M93"/>
    <mergeCell ref="M94:M101"/>
    <mergeCell ref="M102:M104"/>
    <mergeCell ref="M105:M112"/>
    <mergeCell ref="M113:M120"/>
    <mergeCell ref="M121:M128"/>
    <mergeCell ref="M129:M133"/>
    <mergeCell ref="M134:M141"/>
    <mergeCell ref="M142:M149"/>
    <mergeCell ref="M150:M157"/>
    <mergeCell ref="K142:K149"/>
    <mergeCell ref="K169:K173"/>
    <mergeCell ref="E176:E177"/>
    <mergeCell ref="C174:D175"/>
    <mergeCell ref="K121:K128"/>
    <mergeCell ref="K159:K166"/>
    <mergeCell ref="K174:K175"/>
    <mergeCell ref="K176:K179"/>
    <mergeCell ref="K129:K133"/>
    <mergeCell ref="K134:K141"/>
    <mergeCell ref="K10:K19"/>
    <mergeCell ref="D90:D93"/>
    <mergeCell ref="E90:E91"/>
    <mergeCell ref="K90:K93"/>
    <mergeCell ref="E92:E93"/>
    <mergeCell ref="K34:K43"/>
    <mergeCell ref="K44:K53"/>
    <mergeCell ref="K54:K63"/>
    <mergeCell ref="K64:K73"/>
    <mergeCell ref="D82:D85"/>
    <mergeCell ref="E82:E83"/>
    <mergeCell ref="K82:K85"/>
    <mergeCell ref="E84:E85"/>
    <mergeCell ref="D86:D89"/>
    <mergeCell ref="E86:E87"/>
    <mergeCell ref="K86:K89"/>
    <mergeCell ref="E88:E89"/>
    <mergeCell ref="E24:E25"/>
    <mergeCell ref="E26:E27"/>
    <mergeCell ref="D78:D81"/>
    <mergeCell ref="E78:E79"/>
    <mergeCell ref="E80:E81"/>
    <mergeCell ref="K78:K81"/>
    <mergeCell ref="E62:E63"/>
    <mergeCell ref="D7:E7"/>
    <mergeCell ref="AC141:AF141"/>
    <mergeCell ref="Q141:T141"/>
    <mergeCell ref="U141:X141"/>
    <mergeCell ref="Y141:AB141"/>
    <mergeCell ref="L94:L101"/>
    <mergeCell ref="L64:L73"/>
    <mergeCell ref="L54:L63"/>
    <mergeCell ref="L44:L53"/>
    <mergeCell ref="L24:L33"/>
    <mergeCell ref="L34:L43"/>
    <mergeCell ref="L10:L19"/>
    <mergeCell ref="L113:L120"/>
    <mergeCell ref="L90:L93"/>
    <mergeCell ref="L86:L89"/>
    <mergeCell ref="L82:L85"/>
    <mergeCell ref="L78:L81"/>
    <mergeCell ref="E34:E35"/>
    <mergeCell ref="E36:E37"/>
    <mergeCell ref="E28:E29"/>
    <mergeCell ref="E30:E31"/>
    <mergeCell ref="E74:E75"/>
    <mergeCell ref="E76:E77"/>
    <mergeCell ref="D64:D73"/>
    <mergeCell ref="K24:K33"/>
    <mergeCell ref="E54:E55"/>
    <mergeCell ref="E56:E57"/>
    <mergeCell ref="K74:K77"/>
    <mergeCell ref="D44:D53"/>
    <mergeCell ref="E44:E45"/>
    <mergeCell ref="E46:E47"/>
    <mergeCell ref="E48:E49"/>
    <mergeCell ref="E50:E51"/>
    <mergeCell ref="E52:E53"/>
    <mergeCell ref="E38:E39"/>
    <mergeCell ref="D54:D63"/>
    <mergeCell ref="D34:D43"/>
    <mergeCell ref="E40:E41"/>
    <mergeCell ref="E42:E43"/>
    <mergeCell ref="E64:E65"/>
    <mergeCell ref="E66:E67"/>
    <mergeCell ref="E68:E69"/>
    <mergeCell ref="E70:E71"/>
    <mergeCell ref="E58:E59"/>
    <mergeCell ref="E60:E61"/>
    <mergeCell ref="E32:E33"/>
    <mergeCell ref="B415:B429"/>
    <mergeCell ref="D159:D166"/>
    <mergeCell ref="D167:D168"/>
    <mergeCell ref="D289:D293"/>
    <mergeCell ref="C396:C402"/>
    <mergeCell ref="D74:D77"/>
    <mergeCell ref="D102:D104"/>
    <mergeCell ref="D129:D133"/>
    <mergeCell ref="D356:D358"/>
    <mergeCell ref="D338:D345"/>
    <mergeCell ref="D348:D350"/>
    <mergeCell ref="D346:D347"/>
    <mergeCell ref="D351:D355"/>
    <mergeCell ref="D305:D310"/>
    <mergeCell ref="C234:C275"/>
    <mergeCell ref="D190:D199"/>
    <mergeCell ref="D180:D189"/>
    <mergeCell ref="D200:D205"/>
    <mergeCell ref="D234:D237"/>
    <mergeCell ref="D258:D263"/>
    <mergeCell ref="C338:C382"/>
    <mergeCell ref="D94:D101"/>
    <mergeCell ref="D134:D141"/>
    <mergeCell ref="D142:D149"/>
    <mergeCell ref="B8:B22"/>
    <mergeCell ref="D10:D11"/>
    <mergeCell ref="D12:D13"/>
    <mergeCell ref="D14:D15"/>
    <mergeCell ref="D18:D19"/>
    <mergeCell ref="D16:D17"/>
    <mergeCell ref="C10:C21"/>
    <mergeCell ref="D206:D217"/>
    <mergeCell ref="D150:D157"/>
    <mergeCell ref="D169:D173"/>
    <mergeCell ref="D176:D179"/>
    <mergeCell ref="D121:D128"/>
    <mergeCell ref="D113:D120"/>
    <mergeCell ref="D105:D112"/>
    <mergeCell ref="C176:C217"/>
    <mergeCell ref="C23:C173"/>
    <mergeCell ref="D24:D33"/>
    <mergeCell ref="B23:B414"/>
    <mergeCell ref="D238:D247"/>
    <mergeCell ref="D329:D330"/>
    <mergeCell ref="D331:D332"/>
    <mergeCell ref="D333:D334"/>
    <mergeCell ref="C383:C384"/>
    <mergeCell ref="D321:D322"/>
    <mergeCell ref="E242:E243"/>
    <mergeCell ref="E244:E245"/>
    <mergeCell ref="E246:E247"/>
    <mergeCell ref="E270:E271"/>
    <mergeCell ref="E262:E263"/>
    <mergeCell ref="K248:K257"/>
    <mergeCell ref="K264:K275"/>
    <mergeCell ref="K258:K263"/>
    <mergeCell ref="E278:E279"/>
    <mergeCell ref="E276:E277"/>
    <mergeCell ref="E264:E265"/>
    <mergeCell ref="E248:E249"/>
    <mergeCell ref="E252:E253"/>
    <mergeCell ref="E254:E255"/>
    <mergeCell ref="E266:E267"/>
    <mergeCell ref="E268:E269"/>
    <mergeCell ref="E272:E273"/>
    <mergeCell ref="E180:E181"/>
    <mergeCell ref="E182:E183"/>
    <mergeCell ref="E184:E185"/>
    <mergeCell ref="E186:E187"/>
    <mergeCell ref="E188:E189"/>
    <mergeCell ref="E190:E191"/>
    <mergeCell ref="E192:E193"/>
    <mergeCell ref="E238:E239"/>
    <mergeCell ref="E240:E241"/>
    <mergeCell ref="E204:E205"/>
    <mergeCell ref="E206:E207"/>
    <mergeCell ref="E208:E209"/>
    <mergeCell ref="E210:E211"/>
    <mergeCell ref="E214:E215"/>
    <mergeCell ref="E194:E195"/>
    <mergeCell ref="E196:E197"/>
    <mergeCell ref="E200:E201"/>
    <mergeCell ref="E212:E213"/>
    <mergeCell ref="E234:E235"/>
    <mergeCell ref="E202:E203"/>
    <mergeCell ref="E198:E199"/>
    <mergeCell ref="E216:E217"/>
    <mergeCell ref="E236:E237"/>
    <mergeCell ref="L74:L77"/>
    <mergeCell ref="K234:K237"/>
    <mergeCell ref="K238:K247"/>
    <mergeCell ref="K113:K120"/>
    <mergeCell ref="L190:L199"/>
    <mergeCell ref="L200:L205"/>
    <mergeCell ref="L206:L217"/>
    <mergeCell ref="L234:L237"/>
    <mergeCell ref="L238:L247"/>
    <mergeCell ref="L102:L104"/>
    <mergeCell ref="L105:L112"/>
    <mergeCell ref="K200:K205"/>
    <mergeCell ref="K206:K217"/>
    <mergeCell ref="L121:L128"/>
    <mergeCell ref="L129:L133"/>
    <mergeCell ref="L134:L141"/>
    <mergeCell ref="L142:L149"/>
    <mergeCell ref="L150:L157"/>
    <mergeCell ref="K180:K189"/>
    <mergeCell ref="K190:K199"/>
    <mergeCell ref="K94:K101"/>
    <mergeCell ref="L218:L233"/>
    <mergeCell ref="K150:K157"/>
    <mergeCell ref="K167:K168"/>
    <mergeCell ref="L338:L358"/>
    <mergeCell ref="D359:E359"/>
    <mergeCell ref="D360:E360"/>
    <mergeCell ref="K359:K360"/>
    <mergeCell ref="E373:E374"/>
    <mergeCell ref="L383:L384"/>
    <mergeCell ref="M394:M395"/>
    <mergeCell ref="C403:E403"/>
    <mergeCell ref="L335:L336"/>
    <mergeCell ref="E371:E372"/>
    <mergeCell ref="E369:E370"/>
    <mergeCell ref="E367:E368"/>
    <mergeCell ref="K346:K347"/>
    <mergeCell ref="K338:K345"/>
    <mergeCell ref="K385:K395"/>
    <mergeCell ref="K361:K382"/>
    <mergeCell ref="K317:K336"/>
    <mergeCell ref="D319:D320"/>
    <mergeCell ref="D317:D318"/>
    <mergeCell ref="D323:D324"/>
    <mergeCell ref="D361:D382"/>
    <mergeCell ref="E365:E366"/>
    <mergeCell ref="E363:E364"/>
    <mergeCell ref="E361:E362"/>
    <mergeCell ref="L319:L332"/>
    <mergeCell ref="L297:L299"/>
    <mergeCell ref="L311:L316"/>
    <mergeCell ref="C276:C316"/>
    <mergeCell ref="E250:E251"/>
    <mergeCell ref="D335:D336"/>
    <mergeCell ref="C337:D337"/>
    <mergeCell ref="E256:E257"/>
    <mergeCell ref="E258:E259"/>
    <mergeCell ref="E260:E261"/>
    <mergeCell ref="D264:D275"/>
    <mergeCell ref="D248:D257"/>
    <mergeCell ref="D276:D279"/>
    <mergeCell ref="K305:K310"/>
    <mergeCell ref="D325:D326"/>
    <mergeCell ref="D327:D328"/>
    <mergeCell ref="C317:C336"/>
  </mergeCells>
  <phoneticPr fontId="6" type="noConversion"/>
  <printOptions horizontalCentered="1"/>
  <pageMargins left="0.23622047244094491" right="0.23622047244094491" top="0.35433070866141736" bottom="0.35433070866141736" header="0.31496062992125984" footer="0.31496062992125984"/>
  <pageSetup paperSize="9" scale="40" fitToHeight="1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20000"/>
  </sheetPr>
  <dimension ref="B6:L104"/>
  <sheetViews>
    <sheetView showGridLines="0" zoomScale="57" zoomScaleNormal="57" workbookViewId="0">
      <pane ySplit="7" topLeftCell="A8" activePane="bottomLeft" state="frozen"/>
      <selection pane="bottomLeft" activeCell="H50" sqref="H50"/>
    </sheetView>
  </sheetViews>
  <sheetFormatPr defaultColWidth="8" defaultRowHeight="13"/>
  <cols>
    <col min="1" max="1" width="2.69140625" style="14" customWidth="1"/>
    <col min="2" max="2" width="14.69140625" style="1" customWidth="1"/>
    <col min="3" max="3" width="21.3046875" style="215" customWidth="1"/>
    <col min="4" max="4" width="54.84375" style="1" customWidth="1"/>
    <col min="5" max="5" width="13.84375" style="5" bestFit="1" customWidth="1"/>
    <col min="6" max="6" width="11.69140625" style="5" customWidth="1"/>
    <col min="7" max="9" width="11.69140625" style="14" customWidth="1"/>
    <col min="10" max="10" width="17.3828125" style="8" customWidth="1"/>
    <col min="11" max="11" width="42" style="8" customWidth="1"/>
    <col min="12" max="12" width="38.69140625" style="8" customWidth="1"/>
    <col min="13" max="16384" width="8" style="14"/>
  </cols>
  <sheetData>
    <row r="6" spans="2:12" ht="13.5" thickBot="1"/>
    <row r="7" spans="2:12" s="3" customFormat="1" ht="20.149999999999999" customHeight="1" thickBot="1">
      <c r="B7" s="18" t="s">
        <v>1</v>
      </c>
      <c r="C7" s="19" t="s">
        <v>2</v>
      </c>
      <c r="D7" s="20" t="s">
        <v>3</v>
      </c>
      <c r="E7" s="20" t="s">
        <v>4</v>
      </c>
      <c r="F7" s="20">
        <v>2022</v>
      </c>
      <c r="G7" s="20">
        <v>2023</v>
      </c>
      <c r="H7" s="20">
        <v>2024</v>
      </c>
      <c r="I7" s="20">
        <v>2025</v>
      </c>
      <c r="J7" s="20" t="s">
        <v>5</v>
      </c>
      <c r="K7" s="20" t="s">
        <v>6</v>
      </c>
      <c r="L7" s="17" t="s">
        <v>176</v>
      </c>
    </row>
    <row r="8" spans="2:12" s="169" customFormat="1" ht="30" customHeight="1">
      <c r="B8" s="690" t="s">
        <v>447</v>
      </c>
      <c r="C8" s="697" t="s">
        <v>448</v>
      </c>
      <c r="D8" s="305" t="s">
        <v>449</v>
      </c>
      <c r="E8" s="306" t="s">
        <v>450</v>
      </c>
      <c r="F8" s="174">
        <v>66.382000000000005</v>
      </c>
      <c r="G8" s="174">
        <v>65.195999999999998</v>
      </c>
      <c r="H8" s="174">
        <v>63.7</v>
      </c>
      <c r="I8" s="433">
        <v>73.2</v>
      </c>
      <c r="J8" s="683"/>
      <c r="K8" s="683"/>
      <c r="L8" s="676"/>
    </row>
    <row r="9" spans="2:12" s="169" customFormat="1" ht="30" customHeight="1">
      <c r="B9" s="690"/>
      <c r="C9" s="695"/>
      <c r="D9" s="301" t="s">
        <v>451</v>
      </c>
      <c r="E9" s="302" t="s">
        <v>450</v>
      </c>
      <c r="F9" s="176">
        <v>-32.296999999999997</v>
      </c>
      <c r="G9" s="176">
        <v>-39.545000000000002</v>
      </c>
      <c r="H9" s="176">
        <v>-29.7</v>
      </c>
      <c r="I9" s="434">
        <f>-33.2</f>
        <v>-33.200000000000003</v>
      </c>
      <c r="J9" s="683"/>
      <c r="K9" s="683"/>
      <c r="L9" s="676"/>
    </row>
    <row r="10" spans="2:12" s="169" customFormat="1" ht="30" customHeight="1">
      <c r="B10" s="690"/>
      <c r="C10" s="695"/>
      <c r="D10" s="301" t="s">
        <v>452</v>
      </c>
      <c r="E10" s="302" t="s">
        <v>450</v>
      </c>
      <c r="F10" s="56">
        <v>34.085000000000001</v>
      </c>
      <c r="G10" s="56">
        <v>25.651</v>
      </c>
      <c r="H10" s="56">
        <f>H8+H9</f>
        <v>34</v>
      </c>
      <c r="I10" s="435">
        <v>40.1</v>
      </c>
      <c r="J10" s="683"/>
      <c r="K10" s="683"/>
      <c r="L10" s="676"/>
    </row>
    <row r="11" spans="2:12" s="169" customFormat="1" ht="30" customHeight="1">
      <c r="B11" s="690"/>
      <c r="C11" s="695"/>
      <c r="D11" s="301" t="s">
        <v>453</v>
      </c>
      <c r="E11" s="302" t="s">
        <v>450</v>
      </c>
      <c r="F11" s="56">
        <v>14.760999999999999</v>
      </c>
      <c r="G11" s="56">
        <v>17.879000000000001</v>
      </c>
      <c r="H11" s="56">
        <v>19.2</v>
      </c>
      <c r="I11" s="435">
        <v>22.3</v>
      </c>
      <c r="J11" s="683"/>
      <c r="K11" s="683"/>
      <c r="L11" s="676"/>
    </row>
    <row r="12" spans="2:12" s="169" customFormat="1" ht="30" customHeight="1">
      <c r="B12" s="690"/>
      <c r="C12" s="695"/>
      <c r="D12" s="301" t="s">
        <v>454</v>
      </c>
      <c r="E12" s="302" t="s">
        <v>450</v>
      </c>
      <c r="F12" s="56">
        <v>35.694000000000003</v>
      </c>
      <c r="G12" s="56">
        <v>35.642000000000003</v>
      </c>
      <c r="H12" s="56">
        <v>38.299999999999997</v>
      </c>
      <c r="I12" s="435">
        <v>41.8</v>
      </c>
      <c r="J12" s="683"/>
      <c r="K12" s="683"/>
      <c r="L12" s="676"/>
    </row>
    <row r="13" spans="2:12" s="169" customFormat="1" ht="30" customHeight="1">
      <c r="B13" s="690"/>
      <c r="C13" s="695"/>
      <c r="D13" s="301" t="s">
        <v>455</v>
      </c>
      <c r="E13" s="302" t="s">
        <v>450</v>
      </c>
      <c r="F13" s="176">
        <v>-23.405000000000001</v>
      </c>
      <c r="G13" s="176">
        <v>-24.908000000000001</v>
      </c>
      <c r="H13" s="176">
        <v>-25.5</v>
      </c>
      <c r="I13" s="434">
        <f>-28</f>
        <v>-28</v>
      </c>
      <c r="J13" s="683"/>
      <c r="K13" s="683"/>
      <c r="L13" s="676"/>
    </row>
    <row r="14" spans="2:12" s="169" customFormat="1" ht="30" customHeight="1">
      <c r="B14" s="690"/>
      <c r="C14" s="695"/>
      <c r="D14" s="301" t="s">
        <v>456</v>
      </c>
      <c r="E14" s="302" t="s">
        <v>450</v>
      </c>
      <c r="F14" s="176">
        <v>-22.055</v>
      </c>
      <c r="G14" s="176">
        <v>-22.6</v>
      </c>
      <c r="H14" s="176">
        <v>-23.3</v>
      </c>
      <c r="I14" s="434">
        <v>-23.2</v>
      </c>
      <c r="J14" s="683"/>
      <c r="K14" s="683"/>
      <c r="L14" s="676"/>
    </row>
    <row r="15" spans="2:12" s="169" customFormat="1" ht="30" customHeight="1">
      <c r="B15" s="690"/>
      <c r="C15" s="695"/>
      <c r="D15" s="301" t="s">
        <v>457</v>
      </c>
      <c r="E15" s="302" t="s">
        <v>450</v>
      </c>
      <c r="F15" s="176">
        <v>-3.68</v>
      </c>
      <c r="G15" s="176">
        <v>-6.7220000000000004</v>
      </c>
      <c r="H15" s="176">
        <v>-10.5</v>
      </c>
      <c r="I15" s="434">
        <v>-13.2</v>
      </c>
      <c r="J15" s="683"/>
      <c r="K15" s="683"/>
      <c r="L15" s="676"/>
    </row>
    <row r="16" spans="2:12" s="169" customFormat="1" ht="30" customHeight="1">
      <c r="B16" s="690"/>
      <c r="C16" s="695"/>
      <c r="D16" s="301" t="s">
        <v>458</v>
      </c>
      <c r="E16" s="302" t="s">
        <v>450</v>
      </c>
      <c r="F16" s="176">
        <v>-7.9930000000000003</v>
      </c>
      <c r="G16" s="176">
        <v>-7.9420000000000002</v>
      </c>
      <c r="H16" s="176">
        <v>-8.1</v>
      </c>
      <c r="I16" s="434">
        <f>-8.9</f>
        <v>-8.9</v>
      </c>
      <c r="J16" s="683"/>
      <c r="K16" s="683"/>
      <c r="L16" s="676"/>
    </row>
    <row r="17" spans="2:12" s="169" customFormat="1" ht="30" customHeight="1">
      <c r="B17" s="690"/>
      <c r="C17" s="695"/>
      <c r="D17" s="301" t="s">
        <v>459</v>
      </c>
      <c r="E17" s="302" t="s">
        <v>450</v>
      </c>
      <c r="F17" s="56">
        <v>0.23300000000000001</v>
      </c>
      <c r="G17" s="56">
        <v>0.57299999999999995</v>
      </c>
      <c r="H17" s="56">
        <v>0.4</v>
      </c>
      <c r="I17" s="435">
        <v>0.4</v>
      </c>
      <c r="J17" s="683"/>
      <c r="K17" s="683"/>
      <c r="L17" s="676"/>
    </row>
    <row r="18" spans="2:12" s="169" customFormat="1" ht="30" customHeight="1">
      <c r="B18" s="690"/>
      <c r="C18" s="748"/>
      <c r="D18" s="749" t="s">
        <v>460</v>
      </c>
      <c r="E18" s="310" t="s">
        <v>450</v>
      </c>
      <c r="F18" s="178">
        <v>20.68</v>
      </c>
      <c r="G18" s="178">
        <v>16.297000000000001</v>
      </c>
      <c r="H18" s="178">
        <v>19.600000000000001</v>
      </c>
      <c r="I18" s="436">
        <v>24.7</v>
      </c>
      <c r="J18" s="684"/>
      <c r="K18" s="684"/>
      <c r="L18" s="677"/>
    </row>
    <row r="19" spans="2:12" s="169" customFormat="1" ht="30" customHeight="1">
      <c r="B19" s="690"/>
      <c r="C19" s="695" t="s">
        <v>461</v>
      </c>
      <c r="D19" s="300" t="s">
        <v>462</v>
      </c>
      <c r="E19" s="173" t="s">
        <v>463</v>
      </c>
      <c r="F19" s="174">
        <v>1.830247</v>
      </c>
      <c r="G19" s="174">
        <v>1.9640519999999999</v>
      </c>
      <c r="H19" s="174">
        <v>2.1</v>
      </c>
      <c r="I19" s="433">
        <v>2.4</v>
      </c>
      <c r="J19" s="683"/>
      <c r="K19" s="683"/>
      <c r="L19" s="676"/>
    </row>
    <row r="20" spans="2:12" s="169" customFormat="1" ht="30" customHeight="1" thickBot="1">
      <c r="B20" s="691"/>
      <c r="C20" s="696"/>
      <c r="D20" s="303" t="s">
        <v>464</v>
      </c>
      <c r="E20" s="304" t="s">
        <v>450</v>
      </c>
      <c r="F20" s="57">
        <v>891.93299999999999</v>
      </c>
      <c r="G20" s="57">
        <v>877.28499999999997</v>
      </c>
      <c r="H20" s="57">
        <v>981.7</v>
      </c>
      <c r="I20" s="437">
        <v>1089.2</v>
      </c>
      <c r="J20" s="685"/>
      <c r="K20" s="685"/>
      <c r="L20" s="678"/>
    </row>
    <row r="21" spans="2:12" s="169" customFormat="1" ht="30" customHeight="1">
      <c r="B21" s="580" t="s">
        <v>465</v>
      </c>
      <c r="C21" s="180" t="s">
        <v>466</v>
      </c>
      <c r="D21" s="180" t="s">
        <v>467</v>
      </c>
      <c r="E21" s="181" t="s">
        <v>162</v>
      </c>
      <c r="F21" s="182">
        <v>60059</v>
      </c>
      <c r="G21" s="182">
        <v>50343</v>
      </c>
      <c r="H21" s="182">
        <v>58970</v>
      </c>
      <c r="I21" s="438">
        <v>57363.425999999985</v>
      </c>
      <c r="J21" s="507" t="s">
        <v>468</v>
      </c>
      <c r="K21" s="507" t="s">
        <v>469</v>
      </c>
      <c r="L21" s="679" t="s">
        <v>470</v>
      </c>
    </row>
    <row r="22" spans="2:12" s="169" customFormat="1" ht="30" customHeight="1">
      <c r="B22" s="580"/>
      <c r="C22" s="692" t="s">
        <v>471</v>
      </c>
      <c r="D22" s="183" t="s">
        <v>472</v>
      </c>
      <c r="E22" s="184" t="s">
        <v>162</v>
      </c>
      <c r="F22" s="185">
        <v>20484</v>
      </c>
      <c r="G22" s="185">
        <v>20806</v>
      </c>
      <c r="H22" s="185">
        <v>22197</v>
      </c>
      <c r="I22" s="439">
        <v>22958.442999999999</v>
      </c>
      <c r="J22" s="505"/>
      <c r="K22" s="505"/>
      <c r="L22" s="680"/>
    </row>
    <row r="23" spans="2:12" s="169" customFormat="1" ht="30" customHeight="1">
      <c r="B23" s="580"/>
      <c r="C23" s="693"/>
      <c r="D23" s="175" t="s">
        <v>473</v>
      </c>
      <c r="E23" s="36" t="s">
        <v>162</v>
      </c>
      <c r="F23" s="59">
        <v>17672</v>
      </c>
      <c r="G23" s="59">
        <v>12051</v>
      </c>
      <c r="H23" s="59">
        <v>16140</v>
      </c>
      <c r="I23" s="440">
        <v>9505.1110000000008</v>
      </c>
      <c r="J23" s="505"/>
      <c r="K23" s="505"/>
      <c r="L23" s="680"/>
    </row>
    <row r="24" spans="2:12" s="169" customFormat="1" ht="30" customHeight="1">
      <c r="B24" s="580"/>
      <c r="C24" s="693"/>
      <c r="D24" s="254" t="s">
        <v>474</v>
      </c>
      <c r="E24" s="36" t="s">
        <v>162</v>
      </c>
      <c r="F24" s="59">
        <v>10172</v>
      </c>
      <c r="G24" s="59">
        <v>11311</v>
      </c>
      <c r="H24" s="59">
        <v>11283</v>
      </c>
      <c r="I24" s="440">
        <v>14499</v>
      </c>
      <c r="J24" s="506"/>
      <c r="K24" s="506"/>
      <c r="L24" s="681"/>
    </row>
    <row r="25" spans="2:12" s="169" customFormat="1" ht="30" customHeight="1">
      <c r="B25" s="580"/>
      <c r="C25" s="694"/>
      <c r="D25" s="177" t="s">
        <v>475</v>
      </c>
      <c r="E25" s="38" t="s">
        <v>162</v>
      </c>
      <c r="F25" s="60">
        <v>1223</v>
      </c>
      <c r="G25" s="60">
        <v>1189</v>
      </c>
      <c r="H25" s="60">
        <v>1079</v>
      </c>
      <c r="I25" s="441">
        <v>99</v>
      </c>
      <c r="J25" s="506"/>
      <c r="K25" s="506"/>
      <c r="L25" s="681"/>
    </row>
    <row r="26" spans="2:12" s="169" customFormat="1" ht="30" customHeight="1" thickBot="1">
      <c r="B26" s="581"/>
      <c r="C26" s="256" t="s">
        <v>476</v>
      </c>
      <c r="D26" s="186" t="s">
        <v>477</v>
      </c>
      <c r="E26" s="101" t="s">
        <v>162</v>
      </c>
      <c r="F26" s="102">
        <v>10508</v>
      </c>
      <c r="G26" s="102">
        <v>4986</v>
      </c>
      <c r="H26" s="102">
        <v>8271</v>
      </c>
      <c r="I26" s="442">
        <v>10302</v>
      </c>
      <c r="J26" s="508"/>
      <c r="K26" s="508"/>
      <c r="L26" s="682"/>
    </row>
    <row r="27" spans="2:12" s="169" customFormat="1" ht="30" customHeight="1">
      <c r="B27" s="701" t="s">
        <v>478</v>
      </c>
      <c r="C27" s="635" t="s">
        <v>479</v>
      </c>
      <c r="D27" s="46" t="s">
        <v>480</v>
      </c>
      <c r="E27" s="47" t="s">
        <v>162</v>
      </c>
      <c r="F27" s="63">
        <v>1458</v>
      </c>
      <c r="G27" s="63">
        <v>1967</v>
      </c>
      <c r="H27" s="63">
        <v>3353</v>
      </c>
      <c r="I27" s="443">
        <v>4361</v>
      </c>
      <c r="J27" s="552" t="s">
        <v>481</v>
      </c>
      <c r="K27" s="558" t="s">
        <v>482</v>
      </c>
      <c r="L27" s="618" t="s">
        <v>483</v>
      </c>
    </row>
    <row r="28" spans="2:12" s="169" customFormat="1" ht="30" customHeight="1">
      <c r="B28" s="701"/>
      <c r="C28" s="568"/>
      <c r="D28" s="54" t="s">
        <v>484</v>
      </c>
      <c r="E28" s="38" t="s">
        <v>162</v>
      </c>
      <c r="F28" s="187">
        <v>949</v>
      </c>
      <c r="G28" s="188">
        <v>805.4</v>
      </c>
      <c r="H28" s="188">
        <v>7434</v>
      </c>
      <c r="I28" s="444">
        <v>9316</v>
      </c>
      <c r="J28" s="553"/>
      <c r="K28" s="556"/>
      <c r="L28" s="594"/>
    </row>
    <row r="29" spans="2:12" s="169" customFormat="1" ht="30" customHeight="1">
      <c r="B29" s="701"/>
      <c r="C29" s="563" t="s">
        <v>485</v>
      </c>
      <c r="D29" s="94" t="s">
        <v>480</v>
      </c>
      <c r="E29" s="34" t="s">
        <v>162</v>
      </c>
      <c r="F29" s="261">
        <v>495</v>
      </c>
      <c r="G29" s="261">
        <v>369</v>
      </c>
      <c r="H29" s="261">
        <v>1854</v>
      </c>
      <c r="I29" s="445">
        <v>2530</v>
      </c>
      <c r="J29" s="553"/>
      <c r="K29" s="556"/>
      <c r="L29" s="594"/>
    </row>
    <row r="30" spans="2:12" s="169" customFormat="1" ht="30" customHeight="1" thickBot="1">
      <c r="B30" s="701"/>
      <c r="C30" s="636"/>
      <c r="D30" s="100" t="s">
        <v>484</v>
      </c>
      <c r="E30" s="50" t="s">
        <v>162</v>
      </c>
      <c r="F30" s="135">
        <v>121</v>
      </c>
      <c r="G30" s="135">
        <v>170</v>
      </c>
      <c r="H30" s="135">
        <v>491</v>
      </c>
      <c r="I30" s="446">
        <v>414</v>
      </c>
      <c r="J30" s="491"/>
      <c r="K30" s="559"/>
      <c r="L30" s="548"/>
    </row>
    <row r="31" spans="2:12" s="169" customFormat="1" ht="30" customHeight="1">
      <c r="B31" s="698" t="s">
        <v>486</v>
      </c>
      <c r="C31" s="673" t="s">
        <v>487</v>
      </c>
      <c r="D31" s="307" t="s">
        <v>488</v>
      </c>
      <c r="E31" s="308" t="s">
        <v>450</v>
      </c>
      <c r="F31" s="189">
        <v>569.20000000000005</v>
      </c>
      <c r="G31" s="190">
        <v>659.2</v>
      </c>
      <c r="H31" s="190">
        <v>856</v>
      </c>
      <c r="I31" s="447">
        <v>997.7</v>
      </c>
      <c r="J31" s="191" t="s">
        <v>489</v>
      </c>
      <c r="K31" s="191"/>
      <c r="L31" s="192"/>
    </row>
    <row r="32" spans="2:12" s="169" customFormat="1" ht="30" customHeight="1">
      <c r="B32" s="699"/>
      <c r="C32" s="674"/>
      <c r="D32" s="264" t="s">
        <v>490</v>
      </c>
      <c r="E32" s="309" t="s">
        <v>65</v>
      </c>
      <c r="F32" s="193">
        <v>99.88</v>
      </c>
      <c r="G32" s="193">
        <v>99.931117339368996</v>
      </c>
      <c r="H32" s="193">
        <v>99.94</v>
      </c>
      <c r="I32" s="448">
        <v>99.94</v>
      </c>
      <c r="J32" s="490" t="s">
        <v>491</v>
      </c>
      <c r="K32" s="490"/>
      <c r="L32" s="709"/>
    </row>
    <row r="33" spans="2:12" s="169" customFormat="1" ht="30" customHeight="1">
      <c r="B33" s="699"/>
      <c r="C33" s="674"/>
      <c r="D33" s="313" t="s">
        <v>492</v>
      </c>
      <c r="E33" s="310" t="s">
        <v>65</v>
      </c>
      <c r="F33" s="194">
        <v>100</v>
      </c>
      <c r="G33" s="194">
        <v>100</v>
      </c>
      <c r="H33" s="194">
        <v>100</v>
      </c>
      <c r="I33" s="449">
        <v>100</v>
      </c>
      <c r="J33" s="546"/>
      <c r="K33" s="546"/>
      <c r="L33" s="710"/>
    </row>
    <row r="34" spans="2:12" s="169" customFormat="1" ht="30" customHeight="1">
      <c r="B34" s="699"/>
      <c r="C34" s="674"/>
      <c r="D34" s="311" t="s">
        <v>493</v>
      </c>
      <c r="E34" s="173" t="s">
        <v>65</v>
      </c>
      <c r="F34" s="195">
        <v>0.09</v>
      </c>
      <c r="G34" s="195">
        <v>0.05</v>
      </c>
      <c r="H34" s="195">
        <v>0.03</v>
      </c>
      <c r="I34" s="450">
        <v>0.05</v>
      </c>
      <c r="J34" s="250" t="s">
        <v>494</v>
      </c>
      <c r="K34" s="250"/>
      <c r="L34" s="257"/>
    </row>
    <row r="35" spans="2:12" s="169" customFormat="1" ht="30" customHeight="1">
      <c r="B35" s="699"/>
      <c r="C35" s="674"/>
      <c r="D35" s="312" t="s">
        <v>495</v>
      </c>
      <c r="E35" s="302" t="s">
        <v>65</v>
      </c>
      <c r="F35" s="196">
        <v>1.05</v>
      </c>
      <c r="G35" s="196">
        <v>0.76</v>
      </c>
      <c r="H35" s="196">
        <v>0.86</v>
      </c>
      <c r="I35" s="451">
        <v>0.3</v>
      </c>
      <c r="J35" s="250" t="s">
        <v>496</v>
      </c>
      <c r="K35" s="250"/>
      <c r="L35" s="257"/>
    </row>
    <row r="36" spans="2:12" s="169" customFormat="1" ht="30" customHeight="1" thickBot="1">
      <c r="B36" s="700"/>
      <c r="C36" s="675"/>
      <c r="D36" s="312" t="s">
        <v>497</v>
      </c>
      <c r="E36" s="302" t="s">
        <v>65</v>
      </c>
      <c r="F36" s="197">
        <v>0.11</v>
      </c>
      <c r="G36" s="197">
        <v>0.06</v>
      </c>
      <c r="H36" s="197">
        <v>0.22</v>
      </c>
      <c r="I36" s="452">
        <v>0.03</v>
      </c>
      <c r="J36" s="250"/>
      <c r="K36" s="250"/>
      <c r="L36" s="257"/>
    </row>
    <row r="37" spans="2:12" s="169" customFormat="1" ht="30" customHeight="1">
      <c r="B37" s="702" t="s">
        <v>498</v>
      </c>
      <c r="C37" s="552" t="s">
        <v>499</v>
      </c>
      <c r="D37" s="242" t="s">
        <v>500</v>
      </c>
      <c r="E37" s="47" t="s">
        <v>65</v>
      </c>
      <c r="F37" s="198">
        <v>37.29</v>
      </c>
      <c r="G37" s="198">
        <v>42.46</v>
      </c>
      <c r="H37" s="198">
        <v>49.48</v>
      </c>
      <c r="I37" s="453">
        <v>49.81</v>
      </c>
      <c r="J37" s="513" t="s">
        <v>501</v>
      </c>
      <c r="K37" s="513"/>
      <c r="L37" s="704"/>
    </row>
    <row r="38" spans="2:12" s="169" customFormat="1" ht="30" customHeight="1">
      <c r="B38" s="701"/>
      <c r="C38" s="553"/>
      <c r="D38" s="243" t="s">
        <v>502</v>
      </c>
      <c r="E38" s="36" t="s">
        <v>65</v>
      </c>
      <c r="F38" s="196">
        <v>61.55</v>
      </c>
      <c r="G38" s="196">
        <v>56.23</v>
      </c>
      <c r="H38" s="196">
        <v>49.07</v>
      </c>
      <c r="I38" s="451">
        <v>48.62</v>
      </c>
      <c r="J38" s="514"/>
      <c r="K38" s="514"/>
      <c r="L38" s="671"/>
    </row>
    <row r="39" spans="2:12" s="169" customFormat="1" ht="30" customHeight="1">
      <c r="B39" s="701"/>
      <c r="C39" s="546"/>
      <c r="D39" s="244" t="s">
        <v>503</v>
      </c>
      <c r="E39" s="38" t="s">
        <v>65</v>
      </c>
      <c r="F39" s="194">
        <v>1.1599999999999999</v>
      </c>
      <c r="G39" s="194">
        <v>1.31</v>
      </c>
      <c r="H39" s="194">
        <v>1.45</v>
      </c>
      <c r="I39" s="454">
        <v>1.57</v>
      </c>
      <c r="J39" s="554"/>
      <c r="K39" s="554"/>
      <c r="L39" s="711"/>
    </row>
    <row r="40" spans="2:12" s="169" customFormat="1" ht="40" customHeight="1" thickBot="1">
      <c r="B40" s="703"/>
      <c r="C40" s="241" t="s">
        <v>504</v>
      </c>
      <c r="D40" s="241" t="s">
        <v>505</v>
      </c>
      <c r="E40" s="101" t="s">
        <v>65</v>
      </c>
      <c r="F40" s="199">
        <v>238.23</v>
      </c>
      <c r="G40" s="199">
        <v>197.88</v>
      </c>
      <c r="H40" s="199">
        <v>180.66</v>
      </c>
      <c r="I40" s="455">
        <v>184.99</v>
      </c>
      <c r="J40" s="256" t="s">
        <v>506</v>
      </c>
      <c r="K40" s="316" t="s">
        <v>507</v>
      </c>
      <c r="L40" s="267"/>
    </row>
    <row r="41" spans="2:12" s="169" customFormat="1" ht="30" customHeight="1">
      <c r="B41" s="664" t="s">
        <v>508</v>
      </c>
      <c r="C41" s="564" t="s">
        <v>509</v>
      </c>
      <c r="D41" s="314" t="s">
        <v>510</v>
      </c>
      <c r="E41" s="306" t="s">
        <v>168</v>
      </c>
      <c r="F41" s="58">
        <v>7543</v>
      </c>
      <c r="G41" s="58">
        <v>7172</v>
      </c>
      <c r="H41" s="58">
        <v>9492</v>
      </c>
      <c r="I41" s="456">
        <v>13237</v>
      </c>
      <c r="J41" s="513" t="s">
        <v>511</v>
      </c>
      <c r="K41" s="294" t="s">
        <v>512</v>
      </c>
      <c r="L41" s="704"/>
    </row>
    <row r="42" spans="2:12" s="169" customFormat="1" ht="30" customHeight="1">
      <c r="B42" s="665"/>
      <c r="C42" s="561"/>
      <c r="D42" s="265" t="s">
        <v>513</v>
      </c>
      <c r="E42" s="302" t="s">
        <v>168</v>
      </c>
      <c r="F42" s="59">
        <v>1972</v>
      </c>
      <c r="G42" s="59">
        <v>1696</v>
      </c>
      <c r="H42" s="59">
        <v>1597</v>
      </c>
      <c r="I42" s="440">
        <v>1223</v>
      </c>
      <c r="J42" s="514"/>
      <c r="K42" s="295" t="s">
        <v>514</v>
      </c>
      <c r="L42" s="671"/>
    </row>
    <row r="43" spans="2:12" s="169" customFormat="1" ht="30" customHeight="1">
      <c r="B43" s="665"/>
      <c r="C43" s="561"/>
      <c r="D43" s="266" t="s">
        <v>515</v>
      </c>
      <c r="E43" s="310" t="s">
        <v>168</v>
      </c>
      <c r="F43" s="60">
        <v>2291</v>
      </c>
      <c r="G43" s="60">
        <v>1772</v>
      </c>
      <c r="H43" s="60">
        <v>1661</v>
      </c>
      <c r="I43" s="441">
        <v>1753</v>
      </c>
      <c r="J43" s="554"/>
      <c r="K43" s="317" t="s">
        <v>516</v>
      </c>
      <c r="L43" s="711"/>
    </row>
    <row r="44" spans="2:12" s="169" customFormat="1" ht="40" customHeight="1">
      <c r="B44" s="665"/>
      <c r="C44" s="561"/>
      <c r="D44" s="468" t="s">
        <v>517</v>
      </c>
      <c r="E44" s="750" t="s">
        <v>450</v>
      </c>
      <c r="F44" s="751">
        <v>21.7</v>
      </c>
      <c r="G44" s="751">
        <v>22.5</v>
      </c>
      <c r="H44" s="751">
        <v>25.1</v>
      </c>
      <c r="I44" s="752">
        <v>22.8</v>
      </c>
      <c r="J44" s="250" t="s">
        <v>518</v>
      </c>
      <c r="K44" s="753" t="s">
        <v>519</v>
      </c>
      <c r="L44" s="257"/>
    </row>
    <row r="45" spans="2:12" s="169" customFormat="1" ht="30" customHeight="1">
      <c r="B45" s="665"/>
      <c r="C45" s="538" t="s">
        <v>520</v>
      </c>
      <c r="D45" s="315" t="s">
        <v>217</v>
      </c>
      <c r="E45" s="184" t="s">
        <v>65</v>
      </c>
      <c r="F45" s="763">
        <v>0.74</v>
      </c>
      <c r="G45" s="763">
        <v>0.8</v>
      </c>
      <c r="H45" s="763">
        <v>0.9</v>
      </c>
      <c r="I45" s="764">
        <v>0.54</v>
      </c>
      <c r="J45" s="488" t="s">
        <v>518</v>
      </c>
      <c r="K45" s="555" t="s">
        <v>521</v>
      </c>
      <c r="L45" s="762"/>
    </row>
    <row r="46" spans="2:12" s="169" customFormat="1" ht="30" customHeight="1">
      <c r="B46" s="665"/>
      <c r="C46" s="561"/>
      <c r="D46" s="312" t="s">
        <v>219</v>
      </c>
      <c r="E46" s="36" t="s">
        <v>65</v>
      </c>
      <c r="F46" s="56">
        <v>2.21</v>
      </c>
      <c r="G46" s="56">
        <v>2.2000000000000002</v>
      </c>
      <c r="H46" s="56">
        <v>2.2000000000000002</v>
      </c>
      <c r="I46" s="435">
        <v>1.87</v>
      </c>
      <c r="J46" s="514"/>
      <c r="K46" s="556"/>
      <c r="L46" s="671"/>
    </row>
    <row r="47" spans="2:12" s="169" customFormat="1" ht="30" customHeight="1">
      <c r="B47" s="665"/>
      <c r="C47" s="561"/>
      <c r="D47" s="312" t="s">
        <v>220</v>
      </c>
      <c r="E47" s="36" t="s">
        <v>65</v>
      </c>
      <c r="F47" s="56">
        <v>1.76</v>
      </c>
      <c r="G47" s="56">
        <v>1.6</v>
      </c>
      <c r="H47" s="56">
        <v>1.4</v>
      </c>
      <c r="I47" s="435">
        <v>1.1200000000000001</v>
      </c>
      <c r="J47" s="514"/>
      <c r="K47" s="556"/>
      <c r="L47" s="671"/>
    </row>
    <row r="48" spans="2:12" s="169" customFormat="1" ht="30" customHeight="1">
      <c r="B48" s="665"/>
      <c r="C48" s="561"/>
      <c r="D48" s="312" t="s">
        <v>221</v>
      </c>
      <c r="E48" s="36" t="s">
        <v>65</v>
      </c>
      <c r="F48" s="56">
        <v>91.01</v>
      </c>
      <c r="G48" s="56">
        <v>90.2</v>
      </c>
      <c r="H48" s="56">
        <v>91.2</v>
      </c>
      <c r="I48" s="435">
        <v>92.58</v>
      </c>
      <c r="J48" s="514"/>
      <c r="K48" s="556"/>
      <c r="L48" s="671"/>
    </row>
    <row r="49" spans="2:12" s="169" customFormat="1" ht="30" customHeight="1">
      <c r="B49" s="665"/>
      <c r="C49" s="537"/>
      <c r="D49" s="313" t="s">
        <v>222</v>
      </c>
      <c r="E49" s="38" t="s">
        <v>65</v>
      </c>
      <c r="F49" s="178">
        <v>4.21</v>
      </c>
      <c r="G49" s="178">
        <v>4.2</v>
      </c>
      <c r="H49" s="178">
        <v>3.4</v>
      </c>
      <c r="I49" s="436">
        <v>3.07</v>
      </c>
      <c r="J49" s="554"/>
      <c r="K49" s="557"/>
      <c r="L49" s="711"/>
    </row>
    <row r="50" spans="2:12" s="169" customFormat="1" ht="30" customHeight="1">
      <c r="B50" s="665"/>
      <c r="C50" s="585" t="s">
        <v>522</v>
      </c>
      <c r="D50" s="264" t="s">
        <v>523</v>
      </c>
      <c r="E50" s="309" t="s">
        <v>168</v>
      </c>
      <c r="F50" s="185">
        <v>1066</v>
      </c>
      <c r="G50" s="185">
        <v>1696</v>
      </c>
      <c r="H50" s="185">
        <v>1597</v>
      </c>
      <c r="I50" s="439">
        <v>1223</v>
      </c>
      <c r="J50" s="488" t="s">
        <v>524</v>
      </c>
      <c r="K50" s="555" t="s">
        <v>525</v>
      </c>
      <c r="L50" s="762"/>
    </row>
    <row r="51" spans="2:12" s="169" customFormat="1" ht="30" customHeight="1">
      <c r="B51" s="665"/>
      <c r="C51" s="586"/>
      <c r="D51" s="312" t="s">
        <v>526</v>
      </c>
      <c r="E51" s="302" t="s">
        <v>168</v>
      </c>
      <c r="F51" s="59">
        <v>1066</v>
      </c>
      <c r="G51" s="59">
        <v>1696</v>
      </c>
      <c r="H51" s="59">
        <v>1597</v>
      </c>
      <c r="I51" s="440">
        <v>1223</v>
      </c>
      <c r="J51" s="514"/>
      <c r="K51" s="556"/>
      <c r="L51" s="671"/>
    </row>
    <row r="52" spans="2:12" s="169" customFormat="1" ht="30" customHeight="1">
      <c r="B52" s="665"/>
      <c r="C52" s="587"/>
      <c r="D52" s="313" t="s">
        <v>527</v>
      </c>
      <c r="E52" s="310" t="s">
        <v>65</v>
      </c>
      <c r="F52" s="178">
        <v>100</v>
      </c>
      <c r="G52" s="178">
        <v>100</v>
      </c>
      <c r="H52" s="178">
        <v>100</v>
      </c>
      <c r="I52" s="436">
        <v>100</v>
      </c>
      <c r="J52" s="554"/>
      <c r="K52" s="557"/>
      <c r="L52" s="711"/>
    </row>
    <row r="53" spans="2:12" s="169" customFormat="1" ht="38.5" customHeight="1">
      <c r="B53" s="665"/>
      <c r="C53" s="488" t="s">
        <v>528</v>
      </c>
      <c r="D53" s="249" t="s">
        <v>529</v>
      </c>
      <c r="E53" s="309" t="s">
        <v>168</v>
      </c>
      <c r="F53" s="185">
        <v>0</v>
      </c>
      <c r="G53" s="185">
        <v>0</v>
      </c>
      <c r="H53" s="185">
        <v>0</v>
      </c>
      <c r="I53" s="439">
        <v>0</v>
      </c>
      <c r="J53" s="469" t="s">
        <v>530</v>
      </c>
      <c r="K53" s="757" t="s">
        <v>531</v>
      </c>
      <c r="L53" s="758"/>
    </row>
    <row r="54" spans="2:12" s="169" customFormat="1" ht="42" customHeight="1">
      <c r="B54" s="665"/>
      <c r="C54" s="554"/>
      <c r="D54" s="248" t="s">
        <v>532</v>
      </c>
      <c r="E54" s="310" t="s">
        <v>168</v>
      </c>
      <c r="F54" s="759">
        <v>15</v>
      </c>
      <c r="G54" s="760">
        <v>12</v>
      </c>
      <c r="H54" s="760">
        <v>9</v>
      </c>
      <c r="I54" s="761">
        <v>6</v>
      </c>
      <c r="J54" s="467" t="s">
        <v>533</v>
      </c>
      <c r="K54" s="471" t="s">
        <v>534</v>
      </c>
      <c r="L54" s="466"/>
    </row>
    <row r="55" spans="2:12" s="169" customFormat="1" ht="30" customHeight="1">
      <c r="B55" s="665"/>
      <c r="C55" s="561" t="s">
        <v>535</v>
      </c>
      <c r="D55" s="754" t="s">
        <v>536</v>
      </c>
      <c r="E55" s="173" t="s">
        <v>168</v>
      </c>
      <c r="F55" s="262">
        <v>85</v>
      </c>
      <c r="G55" s="755">
        <v>90</v>
      </c>
      <c r="H55" s="755">
        <v>78</v>
      </c>
      <c r="I55" s="756">
        <v>87</v>
      </c>
      <c r="J55" s="470" t="s">
        <v>537</v>
      </c>
      <c r="K55" s="530" t="s">
        <v>538</v>
      </c>
      <c r="L55" s="671"/>
    </row>
    <row r="56" spans="2:12" s="169" customFormat="1" ht="30" customHeight="1">
      <c r="B56" s="665"/>
      <c r="C56" s="561"/>
      <c r="D56" s="265" t="s">
        <v>539</v>
      </c>
      <c r="E56" s="302" t="s">
        <v>168</v>
      </c>
      <c r="F56" s="59">
        <v>85</v>
      </c>
      <c r="G56" s="200">
        <v>90</v>
      </c>
      <c r="H56" s="200">
        <v>78</v>
      </c>
      <c r="I56" s="457">
        <v>87</v>
      </c>
      <c r="J56" s="254" t="s">
        <v>540</v>
      </c>
      <c r="K56" s="530"/>
      <c r="L56" s="671"/>
    </row>
    <row r="57" spans="2:12" s="169" customFormat="1" ht="30" customHeight="1">
      <c r="B57" s="665"/>
      <c r="C57" s="561"/>
      <c r="D57" s="265" t="s">
        <v>541</v>
      </c>
      <c r="E57" s="302" t="s">
        <v>168</v>
      </c>
      <c r="F57" s="59">
        <v>85</v>
      </c>
      <c r="G57" s="200">
        <v>90</v>
      </c>
      <c r="H57" s="200">
        <v>78</v>
      </c>
      <c r="I57" s="457">
        <v>87</v>
      </c>
      <c r="J57" s="254" t="s">
        <v>537</v>
      </c>
      <c r="K57" s="530"/>
      <c r="L57" s="671"/>
    </row>
    <row r="58" spans="2:12" s="169" customFormat="1" ht="30" customHeight="1" thickBot="1">
      <c r="B58" s="666"/>
      <c r="C58" s="663"/>
      <c r="D58" s="319" t="s">
        <v>542</v>
      </c>
      <c r="E58" s="320" t="s">
        <v>168</v>
      </c>
      <c r="F58" s="201">
        <v>85</v>
      </c>
      <c r="G58" s="202">
        <v>90</v>
      </c>
      <c r="H58" s="202">
        <v>78</v>
      </c>
      <c r="I58" s="458">
        <v>87</v>
      </c>
      <c r="J58" s="213" t="s">
        <v>543</v>
      </c>
      <c r="K58" s="708"/>
      <c r="L58" s="712"/>
    </row>
    <row r="59" spans="2:12" s="169" customFormat="1" ht="30" customHeight="1">
      <c r="B59" s="658" t="s">
        <v>544</v>
      </c>
      <c r="C59" s="661" t="s">
        <v>545</v>
      </c>
      <c r="D59" s="305" t="s">
        <v>546</v>
      </c>
      <c r="E59" s="306" t="s">
        <v>168</v>
      </c>
      <c r="F59" s="58">
        <v>22</v>
      </c>
      <c r="G59" s="58">
        <v>23</v>
      </c>
      <c r="H59" s="58">
        <v>21</v>
      </c>
      <c r="I59" s="456">
        <v>11</v>
      </c>
      <c r="J59" s="657" t="s">
        <v>547</v>
      </c>
      <c r="K59" s="657"/>
      <c r="L59" s="670"/>
    </row>
    <row r="60" spans="2:12" s="169" customFormat="1" ht="30" customHeight="1">
      <c r="B60" s="659"/>
      <c r="C60" s="534"/>
      <c r="D60" s="300" t="s">
        <v>548</v>
      </c>
      <c r="E60" s="302" t="s">
        <v>162</v>
      </c>
      <c r="F60" s="262">
        <v>9847</v>
      </c>
      <c r="G60" s="262">
        <v>10917</v>
      </c>
      <c r="H60" s="262">
        <v>10752</v>
      </c>
      <c r="I60" s="459">
        <v>5906</v>
      </c>
      <c r="J60" s="514"/>
      <c r="K60" s="514"/>
      <c r="L60" s="671"/>
    </row>
    <row r="61" spans="2:12" s="169" customFormat="1" ht="30" customHeight="1">
      <c r="B61" s="659"/>
      <c r="C61" s="560"/>
      <c r="D61" s="301" t="s">
        <v>549</v>
      </c>
      <c r="E61" s="302" t="s">
        <v>168</v>
      </c>
      <c r="F61" s="59">
        <v>13</v>
      </c>
      <c r="G61" s="59">
        <v>13</v>
      </c>
      <c r="H61" s="59">
        <v>13</v>
      </c>
      <c r="I61" s="440">
        <v>11</v>
      </c>
      <c r="J61" s="514"/>
      <c r="K61" s="514"/>
      <c r="L61" s="671"/>
    </row>
    <row r="62" spans="2:12" s="169" customFormat="1" ht="30" customHeight="1">
      <c r="B62" s="659"/>
      <c r="C62" s="560"/>
      <c r="D62" s="301" t="s">
        <v>550</v>
      </c>
      <c r="E62" s="302" t="s">
        <v>162</v>
      </c>
      <c r="F62" s="59">
        <v>5893</v>
      </c>
      <c r="G62" s="59">
        <f>3478+2415</f>
        <v>5893</v>
      </c>
      <c r="H62" s="59">
        <v>6138</v>
      </c>
      <c r="I62" s="440">
        <v>5906</v>
      </c>
      <c r="J62" s="514"/>
      <c r="K62" s="514"/>
      <c r="L62" s="671"/>
    </row>
    <row r="63" spans="2:12" s="169" customFormat="1" ht="30" customHeight="1">
      <c r="B63" s="659"/>
      <c r="C63" s="560"/>
      <c r="D63" s="301" t="s">
        <v>551</v>
      </c>
      <c r="E63" s="302" t="s">
        <v>168</v>
      </c>
      <c r="F63" s="59">
        <v>9</v>
      </c>
      <c r="G63" s="59">
        <v>10</v>
      </c>
      <c r="H63" s="59">
        <v>8</v>
      </c>
      <c r="I63" s="440">
        <v>0</v>
      </c>
      <c r="J63" s="514"/>
      <c r="K63" s="514"/>
      <c r="L63" s="671"/>
    </row>
    <row r="64" spans="2:12" s="169" customFormat="1" ht="30" customHeight="1">
      <c r="B64" s="659"/>
      <c r="C64" s="560"/>
      <c r="D64" s="301" t="s">
        <v>552</v>
      </c>
      <c r="E64" s="302" t="s">
        <v>162</v>
      </c>
      <c r="F64" s="59">
        <v>3953</v>
      </c>
      <c r="G64" s="59">
        <v>5023</v>
      </c>
      <c r="H64" s="59">
        <v>4614</v>
      </c>
      <c r="I64" s="440">
        <v>0</v>
      </c>
      <c r="J64" s="514"/>
      <c r="K64" s="514"/>
      <c r="L64" s="671"/>
    </row>
    <row r="65" spans="2:12" s="169" customFormat="1" ht="30" customHeight="1" thickBot="1">
      <c r="B65" s="660"/>
      <c r="C65" s="662"/>
      <c r="D65" s="303" t="s">
        <v>553</v>
      </c>
      <c r="E65" s="304" t="s">
        <v>65</v>
      </c>
      <c r="F65" s="216">
        <f>F61/F59*100</f>
        <v>59.090909090909093</v>
      </c>
      <c r="G65" s="216">
        <f>G61/G59*100</f>
        <v>56.521739130434781</v>
      </c>
      <c r="H65" s="216">
        <f>H61/H59*100</f>
        <v>61.904761904761905</v>
      </c>
      <c r="I65" s="460">
        <v>100</v>
      </c>
      <c r="J65" s="489"/>
      <c r="K65" s="489"/>
      <c r="L65" s="672"/>
    </row>
    <row r="66" spans="2:12" s="169" customFormat="1" ht="30" customHeight="1">
      <c r="B66" s="579" t="s">
        <v>554</v>
      </c>
      <c r="C66" s="635" t="s">
        <v>555</v>
      </c>
      <c r="D66" s="203" t="s">
        <v>556</v>
      </c>
      <c r="E66" s="47" t="s">
        <v>168</v>
      </c>
      <c r="F66" s="63">
        <v>48</v>
      </c>
      <c r="G66" s="63">
        <v>75</v>
      </c>
      <c r="H66" s="63">
        <v>182</v>
      </c>
      <c r="I66" s="443">
        <v>249</v>
      </c>
      <c r="J66" s="552" t="s">
        <v>557</v>
      </c>
      <c r="K66" s="513"/>
      <c r="L66" s="618" t="s">
        <v>558</v>
      </c>
    </row>
    <row r="67" spans="2:12" s="169" customFormat="1" ht="30" customHeight="1">
      <c r="B67" s="580"/>
      <c r="C67" s="567"/>
      <c r="D67" s="175" t="s">
        <v>559</v>
      </c>
      <c r="E67" s="36" t="s">
        <v>168</v>
      </c>
      <c r="F67" s="64">
        <v>578</v>
      </c>
      <c r="G67" s="64">
        <v>706</v>
      </c>
      <c r="H67" s="64">
        <v>390</v>
      </c>
      <c r="I67" s="461">
        <v>487</v>
      </c>
      <c r="J67" s="553"/>
      <c r="K67" s="514"/>
      <c r="L67" s="594"/>
    </row>
    <row r="68" spans="2:12" s="169" customFormat="1" ht="30" customHeight="1">
      <c r="B68" s="580"/>
      <c r="C68" s="567"/>
      <c r="D68" s="175" t="s">
        <v>560</v>
      </c>
      <c r="E68" s="36" t="s">
        <v>168</v>
      </c>
      <c r="F68" s="64">
        <v>29</v>
      </c>
      <c r="G68" s="64">
        <v>9</v>
      </c>
      <c r="H68" s="64">
        <v>125</v>
      </c>
      <c r="I68" s="461">
        <v>100</v>
      </c>
      <c r="J68" s="553"/>
      <c r="K68" s="514"/>
      <c r="L68" s="594"/>
    </row>
    <row r="69" spans="2:12" s="169" customFormat="1" ht="30" customHeight="1">
      <c r="B69" s="580"/>
      <c r="C69" s="567"/>
      <c r="D69" s="175" t="s">
        <v>561</v>
      </c>
      <c r="E69" s="36" t="s">
        <v>168</v>
      </c>
      <c r="F69" s="53" t="s">
        <v>32</v>
      </c>
      <c r="G69" s="53" t="s">
        <v>32</v>
      </c>
      <c r="H69" s="64">
        <v>138</v>
      </c>
      <c r="I69" s="461">
        <v>266</v>
      </c>
      <c r="J69" s="553"/>
      <c r="K69" s="514"/>
      <c r="L69" s="594"/>
    </row>
    <row r="70" spans="2:12" s="169" customFormat="1" ht="30" customHeight="1">
      <c r="B70" s="580"/>
      <c r="C70" s="567"/>
      <c r="D70" s="175" t="s">
        <v>562</v>
      </c>
      <c r="E70" s="36" t="s">
        <v>168</v>
      </c>
      <c r="F70" s="64">
        <v>348</v>
      </c>
      <c r="G70" s="64">
        <v>713</v>
      </c>
      <c r="H70" s="64">
        <v>879</v>
      </c>
      <c r="I70" s="461">
        <v>950</v>
      </c>
      <c r="J70" s="553"/>
      <c r="K70" s="514"/>
      <c r="L70" s="594"/>
    </row>
    <row r="71" spans="2:12" s="169" customFormat="1" ht="30" customHeight="1">
      <c r="B71" s="580"/>
      <c r="C71" s="567"/>
      <c r="D71" s="175" t="s">
        <v>563</v>
      </c>
      <c r="E71" s="36" t="s">
        <v>168</v>
      </c>
      <c r="F71" s="64">
        <v>33</v>
      </c>
      <c r="G71" s="64">
        <v>71</v>
      </c>
      <c r="H71" s="64">
        <v>65</v>
      </c>
      <c r="I71" s="461">
        <v>93</v>
      </c>
      <c r="J71" s="553"/>
      <c r="K71" s="514"/>
      <c r="L71" s="594"/>
    </row>
    <row r="72" spans="2:12" s="169" customFormat="1" ht="30" customHeight="1">
      <c r="B72" s="580"/>
      <c r="C72" s="567"/>
      <c r="D72" s="175" t="s">
        <v>564</v>
      </c>
      <c r="E72" s="36" t="s">
        <v>168</v>
      </c>
      <c r="F72" s="64">
        <v>8</v>
      </c>
      <c r="G72" s="64">
        <v>14</v>
      </c>
      <c r="H72" s="64">
        <v>34</v>
      </c>
      <c r="I72" s="461">
        <v>48</v>
      </c>
      <c r="J72" s="553"/>
      <c r="K72" s="514"/>
      <c r="L72" s="594"/>
    </row>
    <row r="73" spans="2:12" s="169" customFormat="1" ht="30" customHeight="1">
      <c r="B73" s="580"/>
      <c r="C73" s="562"/>
      <c r="D73" s="218" t="s">
        <v>565</v>
      </c>
      <c r="E73" s="36" t="s">
        <v>168</v>
      </c>
      <c r="F73" s="214">
        <v>0</v>
      </c>
      <c r="G73" s="214">
        <v>0</v>
      </c>
      <c r="H73" s="214">
        <v>0</v>
      </c>
      <c r="I73" s="462" t="s">
        <v>566</v>
      </c>
      <c r="J73" s="553"/>
      <c r="K73" s="514"/>
      <c r="L73" s="594"/>
    </row>
    <row r="74" spans="2:12" s="169" customFormat="1" ht="30" customHeight="1">
      <c r="B74" s="580"/>
      <c r="C74" s="562"/>
      <c r="D74" s="218" t="s">
        <v>567</v>
      </c>
      <c r="E74" s="36" t="s">
        <v>168</v>
      </c>
      <c r="F74" s="53" t="s">
        <v>32</v>
      </c>
      <c r="G74" s="214">
        <v>0</v>
      </c>
      <c r="H74" s="214">
        <v>3</v>
      </c>
      <c r="I74" s="462">
        <v>0</v>
      </c>
      <c r="J74" s="553"/>
      <c r="K74" s="514"/>
      <c r="L74" s="594"/>
    </row>
    <row r="75" spans="2:12" s="169" customFormat="1" ht="30" customHeight="1">
      <c r="B75" s="580"/>
      <c r="C75" s="568"/>
      <c r="D75" s="177" t="s">
        <v>568</v>
      </c>
      <c r="E75" s="36" t="s">
        <v>168</v>
      </c>
      <c r="F75" s="187">
        <v>0</v>
      </c>
      <c r="G75" s="187">
        <v>0</v>
      </c>
      <c r="H75" s="187">
        <v>0</v>
      </c>
      <c r="I75" s="463">
        <v>0</v>
      </c>
      <c r="J75" s="553"/>
      <c r="K75" s="554"/>
      <c r="L75" s="595"/>
    </row>
    <row r="76" spans="2:12" s="169" customFormat="1" ht="30" customHeight="1">
      <c r="B76" s="580"/>
      <c r="C76" s="566" t="s">
        <v>569</v>
      </c>
      <c r="D76" s="183" t="s">
        <v>570</v>
      </c>
      <c r="E76" s="184" t="s">
        <v>168</v>
      </c>
      <c r="F76" s="185" t="s">
        <v>566</v>
      </c>
      <c r="G76" s="185" t="s">
        <v>566</v>
      </c>
      <c r="H76" s="219">
        <v>191</v>
      </c>
      <c r="I76" s="464">
        <v>288</v>
      </c>
      <c r="J76" s="553"/>
      <c r="K76" s="488"/>
      <c r="L76" s="593" t="s">
        <v>571</v>
      </c>
    </row>
    <row r="77" spans="2:12" s="169" customFormat="1" ht="30" customHeight="1">
      <c r="B77" s="580"/>
      <c r="C77" s="567"/>
      <c r="D77" s="175" t="s">
        <v>572</v>
      </c>
      <c r="E77" s="36" t="s">
        <v>168</v>
      </c>
      <c r="F77" s="64">
        <v>477</v>
      </c>
      <c r="G77" s="64">
        <v>791</v>
      </c>
      <c r="H77" s="64">
        <v>820</v>
      </c>
      <c r="I77" s="461">
        <v>1034</v>
      </c>
      <c r="J77" s="553"/>
      <c r="K77" s="514"/>
      <c r="L77" s="594"/>
    </row>
    <row r="78" spans="2:12" s="169" customFormat="1" ht="30" customHeight="1">
      <c r="B78" s="580"/>
      <c r="C78" s="567"/>
      <c r="D78" s="175" t="s">
        <v>573</v>
      </c>
      <c r="E78" s="36" t="s">
        <v>168</v>
      </c>
      <c r="F78" s="64">
        <v>318</v>
      </c>
      <c r="G78" s="64">
        <v>499</v>
      </c>
      <c r="H78" s="64">
        <v>508</v>
      </c>
      <c r="I78" s="461">
        <v>532</v>
      </c>
      <c r="J78" s="553"/>
      <c r="K78" s="514"/>
      <c r="L78" s="594"/>
    </row>
    <row r="79" spans="2:12" s="169" customFormat="1" ht="30" customHeight="1">
      <c r="B79" s="580"/>
      <c r="C79" s="568"/>
      <c r="D79" s="177" t="s">
        <v>574</v>
      </c>
      <c r="E79" s="38" t="s">
        <v>168</v>
      </c>
      <c r="F79" s="187">
        <v>249</v>
      </c>
      <c r="G79" s="187">
        <v>298</v>
      </c>
      <c r="H79" s="187">
        <v>297</v>
      </c>
      <c r="I79" s="463">
        <v>339</v>
      </c>
      <c r="J79" s="553"/>
      <c r="K79" s="554"/>
      <c r="L79" s="594"/>
    </row>
    <row r="80" spans="2:12" s="169" customFormat="1" ht="56.15" customHeight="1">
      <c r="B80" s="580"/>
      <c r="C80" s="490" t="s">
        <v>575</v>
      </c>
      <c r="D80" s="183" t="s">
        <v>576</v>
      </c>
      <c r="E80" s="184" t="s">
        <v>168</v>
      </c>
      <c r="F80" s="652">
        <v>64</v>
      </c>
      <c r="G80" s="654">
        <v>29</v>
      </c>
      <c r="H80" s="219">
        <v>37</v>
      </c>
      <c r="I80" s="464">
        <v>23</v>
      </c>
      <c r="J80" s="553"/>
      <c r="K80" s="488"/>
      <c r="L80" s="594"/>
    </row>
    <row r="81" spans="2:12" s="169" customFormat="1" ht="56.15" customHeight="1">
      <c r="B81" s="580"/>
      <c r="C81" s="553"/>
      <c r="D81" s="172" t="s">
        <v>577</v>
      </c>
      <c r="E81" s="34" t="s">
        <v>168</v>
      </c>
      <c r="F81" s="653"/>
      <c r="G81" s="655"/>
      <c r="H81" s="261">
        <v>46</v>
      </c>
      <c r="I81" s="445">
        <v>60</v>
      </c>
      <c r="J81" s="553"/>
      <c r="K81" s="514"/>
      <c r="L81" s="594"/>
    </row>
    <row r="82" spans="2:12" s="169" customFormat="1" ht="56.15" customHeight="1">
      <c r="B82" s="580"/>
      <c r="C82" s="553"/>
      <c r="D82" s="172" t="s">
        <v>578</v>
      </c>
      <c r="E82" s="34" t="s">
        <v>168</v>
      </c>
      <c r="F82" s="232" t="s">
        <v>32</v>
      </c>
      <c r="G82" s="232" t="s">
        <v>32</v>
      </c>
      <c r="H82" s="261">
        <v>9</v>
      </c>
      <c r="I82" s="445">
        <v>3</v>
      </c>
      <c r="J82" s="553"/>
      <c r="K82" s="514"/>
      <c r="L82" s="594"/>
    </row>
    <row r="83" spans="2:12" s="169" customFormat="1" ht="56.15" customHeight="1">
      <c r="B83" s="580"/>
      <c r="C83" s="553"/>
      <c r="D83" s="175" t="s">
        <v>579</v>
      </c>
      <c r="E83" s="36" t="s">
        <v>168</v>
      </c>
      <c r="F83" s="64">
        <v>180</v>
      </c>
      <c r="G83" s="64">
        <v>225</v>
      </c>
      <c r="H83" s="64">
        <v>334</v>
      </c>
      <c r="I83" s="461">
        <v>223</v>
      </c>
      <c r="J83" s="553"/>
      <c r="K83" s="514"/>
      <c r="L83" s="594"/>
    </row>
    <row r="84" spans="2:12" s="169" customFormat="1" ht="56.15" customHeight="1" thickBot="1">
      <c r="B84" s="580"/>
      <c r="C84" s="491"/>
      <c r="D84" s="179" t="s">
        <v>580</v>
      </c>
      <c r="E84" s="50" t="s">
        <v>168</v>
      </c>
      <c r="F84" s="220">
        <v>52</v>
      </c>
      <c r="G84" s="220">
        <v>82</v>
      </c>
      <c r="H84" s="220">
        <v>100</v>
      </c>
      <c r="I84" s="465">
        <v>108</v>
      </c>
      <c r="J84" s="686"/>
      <c r="K84" s="651"/>
      <c r="L84" s="650"/>
    </row>
    <row r="85" spans="2:12" s="169" customFormat="1" ht="30" customHeight="1">
      <c r="B85" s="580"/>
      <c r="C85" s="552" t="s">
        <v>581</v>
      </c>
      <c r="D85" s="76" t="s">
        <v>582</v>
      </c>
      <c r="E85" s="217" t="s">
        <v>168</v>
      </c>
      <c r="F85" s="261">
        <v>8</v>
      </c>
      <c r="G85" s="261">
        <v>8</v>
      </c>
      <c r="H85" s="261">
        <v>12</v>
      </c>
      <c r="I85" s="445">
        <v>23</v>
      </c>
      <c r="J85" s="647" t="s">
        <v>583</v>
      </c>
      <c r="K85" s="687" t="s">
        <v>584</v>
      </c>
      <c r="L85" s="670"/>
    </row>
    <row r="86" spans="2:12" s="169" customFormat="1" ht="30" customHeight="1">
      <c r="B86" s="580"/>
      <c r="C86" s="553"/>
      <c r="D86" s="52" t="s">
        <v>585</v>
      </c>
      <c r="E86" s="225" t="s">
        <v>168</v>
      </c>
      <c r="F86" s="64">
        <v>10</v>
      </c>
      <c r="G86" s="64">
        <v>2</v>
      </c>
      <c r="H86" s="64">
        <v>4</v>
      </c>
      <c r="I86" s="461">
        <v>2</v>
      </c>
      <c r="J86" s="648"/>
      <c r="K86" s="688"/>
      <c r="L86" s="671"/>
    </row>
    <row r="87" spans="2:12" s="169" customFormat="1" ht="30" customHeight="1">
      <c r="B87" s="580"/>
      <c r="C87" s="553"/>
      <c r="D87" s="52" t="s">
        <v>586</v>
      </c>
      <c r="E87" s="225" t="s">
        <v>168</v>
      </c>
      <c r="F87" s="64">
        <v>1</v>
      </c>
      <c r="G87" s="64">
        <v>1</v>
      </c>
      <c r="H87" s="64">
        <v>3</v>
      </c>
      <c r="I87" s="461">
        <v>0</v>
      </c>
      <c r="J87" s="648"/>
      <c r="K87" s="688"/>
      <c r="L87" s="671"/>
    </row>
    <row r="88" spans="2:12" s="169" customFormat="1" ht="30" customHeight="1">
      <c r="B88" s="580"/>
      <c r="C88" s="553"/>
      <c r="D88" s="52" t="s">
        <v>587</v>
      </c>
      <c r="E88" s="225" t="s">
        <v>168</v>
      </c>
      <c r="F88" s="64">
        <v>0</v>
      </c>
      <c r="G88" s="64">
        <v>0</v>
      </c>
      <c r="H88" s="64">
        <v>0</v>
      </c>
      <c r="I88" s="461">
        <v>0</v>
      </c>
      <c r="J88" s="648"/>
      <c r="K88" s="688"/>
      <c r="L88" s="671"/>
    </row>
    <row r="89" spans="2:12" s="169" customFormat="1" ht="30" customHeight="1">
      <c r="B89" s="580"/>
      <c r="C89" s="553"/>
      <c r="D89" s="52" t="s">
        <v>588</v>
      </c>
      <c r="E89" s="225" t="s">
        <v>168</v>
      </c>
      <c r="F89" s="64">
        <v>5</v>
      </c>
      <c r="G89" s="64">
        <v>0</v>
      </c>
      <c r="H89" s="64">
        <v>1</v>
      </c>
      <c r="I89" s="461">
        <v>0</v>
      </c>
      <c r="J89" s="648"/>
      <c r="K89" s="688"/>
      <c r="L89" s="671"/>
    </row>
    <row r="90" spans="2:12" s="169" customFormat="1" ht="30" customHeight="1">
      <c r="B90" s="580"/>
      <c r="C90" s="546"/>
      <c r="D90" s="54" t="s">
        <v>565</v>
      </c>
      <c r="E90" s="123" t="s">
        <v>168</v>
      </c>
      <c r="F90" s="187">
        <v>8</v>
      </c>
      <c r="G90" s="187">
        <v>6</v>
      </c>
      <c r="H90" s="187">
        <v>14</v>
      </c>
      <c r="I90" s="463">
        <v>23</v>
      </c>
      <c r="J90" s="648"/>
      <c r="K90" s="688"/>
      <c r="L90" s="671"/>
    </row>
    <row r="91" spans="2:12" s="169" customFormat="1" ht="30" customHeight="1">
      <c r="B91" s="580"/>
      <c r="C91" s="553" t="s">
        <v>589</v>
      </c>
      <c r="D91" s="76" t="s">
        <v>574</v>
      </c>
      <c r="E91" s="217" t="s">
        <v>168</v>
      </c>
      <c r="F91" s="261">
        <v>8</v>
      </c>
      <c r="G91" s="261">
        <v>3</v>
      </c>
      <c r="H91" s="261">
        <v>6</v>
      </c>
      <c r="I91" s="445">
        <v>7</v>
      </c>
      <c r="J91" s="648"/>
      <c r="K91" s="688"/>
      <c r="L91" s="671"/>
    </row>
    <row r="92" spans="2:12" s="169" customFormat="1" ht="30" customHeight="1">
      <c r="B92" s="580"/>
      <c r="C92" s="553"/>
      <c r="D92" s="52" t="s">
        <v>573</v>
      </c>
      <c r="E92" s="225" t="s">
        <v>168</v>
      </c>
      <c r="F92" s="64">
        <v>3</v>
      </c>
      <c r="G92" s="64">
        <v>3</v>
      </c>
      <c r="H92" s="64">
        <v>11</v>
      </c>
      <c r="I92" s="461">
        <v>4</v>
      </c>
      <c r="J92" s="648"/>
      <c r="K92" s="688"/>
      <c r="L92" s="671"/>
    </row>
    <row r="93" spans="2:12" s="169" customFormat="1" ht="30" customHeight="1">
      <c r="B93" s="580"/>
      <c r="C93" s="553"/>
      <c r="D93" s="52" t="s">
        <v>572</v>
      </c>
      <c r="E93" s="225" t="s">
        <v>168</v>
      </c>
      <c r="F93" s="64">
        <v>14</v>
      </c>
      <c r="G93" s="64">
        <v>9</v>
      </c>
      <c r="H93" s="64">
        <v>14</v>
      </c>
      <c r="I93" s="461">
        <v>33</v>
      </c>
      <c r="J93" s="648"/>
      <c r="K93" s="688"/>
      <c r="L93" s="671"/>
    </row>
    <row r="94" spans="2:12" s="169" customFormat="1" ht="30" customHeight="1">
      <c r="B94" s="580"/>
      <c r="C94" s="553"/>
      <c r="D94" s="52" t="s">
        <v>590</v>
      </c>
      <c r="E94" s="225" t="s">
        <v>168</v>
      </c>
      <c r="F94" s="64">
        <v>7</v>
      </c>
      <c r="G94" s="64">
        <v>1</v>
      </c>
      <c r="H94" s="64">
        <v>0</v>
      </c>
      <c r="I94" s="461">
        <v>0</v>
      </c>
      <c r="J94" s="648"/>
      <c r="K94" s="688"/>
      <c r="L94" s="671"/>
    </row>
    <row r="95" spans="2:12" s="169" customFormat="1" ht="30" customHeight="1">
      <c r="B95" s="580"/>
      <c r="C95" s="546"/>
      <c r="D95" s="54" t="s">
        <v>570</v>
      </c>
      <c r="E95" s="123" t="s">
        <v>168</v>
      </c>
      <c r="F95" s="187">
        <v>0</v>
      </c>
      <c r="G95" s="187">
        <v>1</v>
      </c>
      <c r="H95" s="187">
        <v>3</v>
      </c>
      <c r="I95" s="463">
        <v>4</v>
      </c>
      <c r="J95" s="648"/>
      <c r="K95" s="688"/>
      <c r="L95" s="671"/>
    </row>
    <row r="96" spans="2:12" s="169" customFormat="1" ht="30" customHeight="1">
      <c r="B96" s="580"/>
      <c r="C96" s="490" t="s">
        <v>591</v>
      </c>
      <c r="D96" s="94" t="s">
        <v>592</v>
      </c>
      <c r="E96" s="117" t="s">
        <v>168</v>
      </c>
      <c r="F96" s="219">
        <v>2</v>
      </c>
      <c r="G96" s="219">
        <v>1</v>
      </c>
      <c r="H96" s="219">
        <v>1</v>
      </c>
      <c r="I96" s="464">
        <v>4</v>
      </c>
      <c r="J96" s="648"/>
      <c r="K96" s="688"/>
      <c r="L96" s="671"/>
    </row>
    <row r="97" spans="2:12" s="169" customFormat="1" ht="30" customHeight="1">
      <c r="B97" s="580"/>
      <c r="C97" s="553"/>
      <c r="D97" s="52" t="s">
        <v>593</v>
      </c>
      <c r="E97" s="225" t="s">
        <v>168</v>
      </c>
      <c r="F97" s="64">
        <v>14</v>
      </c>
      <c r="G97" s="64">
        <v>6</v>
      </c>
      <c r="H97" s="64">
        <v>7</v>
      </c>
      <c r="I97" s="461">
        <v>4</v>
      </c>
      <c r="J97" s="648"/>
      <c r="K97" s="688"/>
      <c r="L97" s="671"/>
    </row>
    <row r="98" spans="2:12" s="169" customFormat="1" ht="30" customHeight="1">
      <c r="B98" s="580"/>
      <c r="C98" s="553"/>
      <c r="D98" s="52" t="s">
        <v>580</v>
      </c>
      <c r="E98" s="225" t="s">
        <v>168</v>
      </c>
      <c r="F98" s="64">
        <v>2</v>
      </c>
      <c r="G98" s="64">
        <v>1</v>
      </c>
      <c r="H98" s="64">
        <v>3</v>
      </c>
      <c r="I98" s="461">
        <v>3</v>
      </c>
      <c r="J98" s="648"/>
      <c r="K98" s="688"/>
      <c r="L98" s="671"/>
    </row>
    <row r="99" spans="2:12" s="169" customFormat="1" ht="30" customHeight="1" thickBot="1">
      <c r="B99" s="581"/>
      <c r="C99" s="491"/>
      <c r="D99" s="49" t="s">
        <v>565</v>
      </c>
      <c r="E99" s="226" t="s">
        <v>168</v>
      </c>
      <c r="F99" s="220">
        <v>14</v>
      </c>
      <c r="G99" s="220">
        <v>8</v>
      </c>
      <c r="H99" s="220">
        <v>0</v>
      </c>
      <c r="I99" s="465">
        <v>0</v>
      </c>
      <c r="J99" s="649"/>
      <c r="K99" s="689"/>
      <c r="L99" s="672"/>
    </row>
    <row r="100" spans="2:12" s="169" customFormat="1" ht="30" customHeight="1">
      <c r="B100" s="667" t="s">
        <v>594</v>
      </c>
      <c r="C100" s="635" t="s">
        <v>595</v>
      </c>
      <c r="D100" s="203" t="s">
        <v>596</v>
      </c>
      <c r="E100" s="55" t="s">
        <v>422</v>
      </c>
      <c r="F100" s="262">
        <v>50978</v>
      </c>
      <c r="G100" s="262">
        <v>50239</v>
      </c>
      <c r="H100" s="262">
        <v>55517</v>
      </c>
      <c r="I100" s="459">
        <v>59013</v>
      </c>
      <c r="J100" s="563" t="s">
        <v>597</v>
      </c>
      <c r="K100" s="563"/>
      <c r="L100" s="705"/>
    </row>
    <row r="101" spans="2:12" s="169" customFormat="1" ht="30" customHeight="1">
      <c r="B101" s="668"/>
      <c r="C101" s="567"/>
      <c r="D101" s="175" t="s">
        <v>598</v>
      </c>
      <c r="E101" s="36" t="s">
        <v>422</v>
      </c>
      <c r="F101" s="59">
        <v>0</v>
      </c>
      <c r="G101" s="59">
        <v>0</v>
      </c>
      <c r="H101" s="59">
        <v>0</v>
      </c>
      <c r="I101" s="440">
        <v>0</v>
      </c>
      <c r="J101" s="567"/>
      <c r="K101" s="567"/>
      <c r="L101" s="706"/>
    </row>
    <row r="102" spans="2:12" s="169" customFormat="1" ht="30" customHeight="1" thickBot="1">
      <c r="B102" s="669"/>
      <c r="C102" s="636"/>
      <c r="D102" s="255" t="s">
        <v>599</v>
      </c>
      <c r="E102" s="50" t="s">
        <v>422</v>
      </c>
      <c r="F102" s="135">
        <v>0</v>
      </c>
      <c r="G102" s="135">
        <v>0</v>
      </c>
      <c r="H102" s="135">
        <v>0</v>
      </c>
      <c r="I102" s="446">
        <v>0</v>
      </c>
      <c r="J102" s="636"/>
      <c r="K102" s="636"/>
      <c r="L102" s="707"/>
    </row>
    <row r="103" spans="2:12" s="169" customFormat="1" ht="26.5" customHeight="1">
      <c r="B103" s="656" t="s">
        <v>600</v>
      </c>
      <c r="C103" s="656"/>
      <c r="D103" s="656"/>
      <c r="E103" s="656"/>
      <c r="F103" s="656"/>
      <c r="G103" s="656"/>
      <c r="H103" s="656"/>
      <c r="I103" s="656"/>
      <c r="J103" s="656"/>
      <c r="K103" s="170"/>
      <c r="L103" s="170"/>
    </row>
    <row r="104" spans="2:12">
      <c r="B104" s="299" t="s">
        <v>446</v>
      </c>
    </row>
  </sheetData>
  <mergeCells count="75">
    <mergeCell ref="L50:L52"/>
    <mergeCell ref="L100:L102"/>
    <mergeCell ref="K32:K33"/>
    <mergeCell ref="K45:K49"/>
    <mergeCell ref="K50:K52"/>
    <mergeCell ref="K59:K65"/>
    <mergeCell ref="K100:K102"/>
    <mergeCell ref="K55:K58"/>
    <mergeCell ref="L32:L33"/>
    <mergeCell ref="L41:L43"/>
    <mergeCell ref="L45:L49"/>
    <mergeCell ref="L55:L58"/>
    <mergeCell ref="L59:L65"/>
    <mergeCell ref="L66:L75"/>
    <mergeCell ref="L37:L39"/>
    <mergeCell ref="K37:K39"/>
    <mergeCell ref="K85:K99"/>
    <mergeCell ref="B8:B20"/>
    <mergeCell ref="J21:J26"/>
    <mergeCell ref="J32:J33"/>
    <mergeCell ref="C22:C25"/>
    <mergeCell ref="J27:J30"/>
    <mergeCell ref="C8:C18"/>
    <mergeCell ref="C19:C20"/>
    <mergeCell ref="B31:B36"/>
    <mergeCell ref="J8:J18"/>
    <mergeCell ref="J19:J20"/>
    <mergeCell ref="B21:B26"/>
    <mergeCell ref="B27:B30"/>
    <mergeCell ref="B37:B40"/>
    <mergeCell ref="B66:B99"/>
    <mergeCell ref="C91:C95"/>
    <mergeCell ref="C29:C30"/>
    <mergeCell ref="C31:C36"/>
    <mergeCell ref="L8:L18"/>
    <mergeCell ref="L19:L20"/>
    <mergeCell ref="L21:L26"/>
    <mergeCell ref="K8:K18"/>
    <mergeCell ref="K19:K20"/>
    <mergeCell ref="K21:K26"/>
    <mergeCell ref="L27:L30"/>
    <mergeCell ref="K27:K30"/>
    <mergeCell ref="C27:C28"/>
    <mergeCell ref="B103:J103"/>
    <mergeCell ref="J100:J102"/>
    <mergeCell ref="J50:J52"/>
    <mergeCell ref="J45:J49"/>
    <mergeCell ref="J59:J65"/>
    <mergeCell ref="B59:B65"/>
    <mergeCell ref="C59:C65"/>
    <mergeCell ref="C45:C49"/>
    <mergeCell ref="B41:B58"/>
    <mergeCell ref="C50:C52"/>
    <mergeCell ref="C53:C54"/>
    <mergeCell ref="C41:C44"/>
    <mergeCell ref="C55:C58"/>
    <mergeCell ref="J41:J43"/>
    <mergeCell ref="B100:B102"/>
    <mergeCell ref="C100:C102"/>
    <mergeCell ref="C96:C99"/>
    <mergeCell ref="J85:J99"/>
    <mergeCell ref="J37:J39"/>
    <mergeCell ref="L76:L84"/>
    <mergeCell ref="K66:K75"/>
    <mergeCell ref="C76:C79"/>
    <mergeCell ref="K76:K79"/>
    <mergeCell ref="C80:C84"/>
    <mergeCell ref="K80:K84"/>
    <mergeCell ref="F80:F81"/>
    <mergeCell ref="G80:G81"/>
    <mergeCell ref="L85:L99"/>
    <mergeCell ref="C37:C39"/>
    <mergeCell ref="C66:C75"/>
    <mergeCell ref="J66:J84"/>
    <mergeCell ref="C85:C90"/>
  </mergeCells>
  <phoneticPr fontId="6" type="noConversion"/>
  <conditionalFormatting sqref="F55:H67">
    <cfRule type="cellIs" dxfId="3" priority="7" operator="lessThan">
      <formula>0</formula>
    </cfRule>
  </conditionalFormatting>
  <conditionalFormatting sqref="H19:H54 F19:G65 F68:G80 H68:I102 F82:G102">
    <cfRule type="cellIs" dxfId="2" priority="10" operator="lessThan">
      <formula>0</formula>
    </cfRule>
  </conditionalFormatting>
  <conditionalFormatting sqref="H65">
    <cfRule type="cellIs" dxfId="1" priority="4" operator="lessThan">
      <formula>0</formula>
    </cfRule>
  </conditionalFormatting>
  <conditionalFormatting sqref="I19:I67">
    <cfRule type="cellIs" dxfId="0" priority="1" operator="lessThan">
      <formula>0</formula>
    </cfRule>
  </conditionalFormatting>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D3B3-34DD-4E4E-88D3-F5752ACC6BC0}">
  <dimension ref="B7:I28"/>
  <sheetViews>
    <sheetView showGridLines="0" zoomScale="85" zoomScaleNormal="85" workbookViewId="0">
      <selection activeCell="B24" sqref="B24:I24"/>
    </sheetView>
  </sheetViews>
  <sheetFormatPr defaultRowHeight="13"/>
  <cols>
    <col min="1" max="1" width="2.69140625" customWidth="1"/>
    <col min="2" max="2" width="52.3046875" customWidth="1"/>
    <col min="3" max="9" width="14.69140625" customWidth="1"/>
  </cols>
  <sheetData>
    <row r="7" spans="2:9" ht="13.5" thickBot="1"/>
    <row r="8" spans="2:9" s="1" customFormat="1" ht="30" customHeight="1" thickBot="1">
      <c r="B8" s="716" t="s">
        <v>601</v>
      </c>
      <c r="C8" s="717"/>
      <c r="D8" s="717"/>
      <c r="E8" s="717"/>
      <c r="F8" s="717"/>
      <c r="G8" s="717"/>
      <c r="H8" s="718"/>
      <c r="I8" s="719"/>
    </row>
    <row r="9" spans="2:9" s="382" customFormat="1" ht="30" customHeight="1" thickBot="1">
      <c r="B9" s="24"/>
      <c r="C9" s="25" t="s">
        <v>602</v>
      </c>
      <c r="D9" s="25" t="s">
        <v>603</v>
      </c>
      <c r="E9" s="25" t="s">
        <v>604</v>
      </c>
      <c r="F9" s="25" t="s">
        <v>605</v>
      </c>
      <c r="G9" s="25" t="s">
        <v>606</v>
      </c>
      <c r="H9" s="25" t="s">
        <v>607</v>
      </c>
      <c r="I9" s="26" t="s">
        <v>608</v>
      </c>
    </row>
    <row r="10" spans="2:9" s="382" customFormat="1" ht="30" customHeight="1">
      <c r="B10" s="321" t="s">
        <v>609</v>
      </c>
      <c r="C10" s="391">
        <v>223888.19099999999</v>
      </c>
      <c r="D10" s="391">
        <v>3646.84</v>
      </c>
      <c r="E10" s="391">
        <v>7.899</v>
      </c>
      <c r="F10" s="391">
        <v>1373.864</v>
      </c>
      <c r="G10" s="391">
        <v>4951.9430000000002</v>
      </c>
      <c r="H10" s="391">
        <v>571.63</v>
      </c>
      <c r="I10" s="392">
        <v>8.3275000000000006</v>
      </c>
    </row>
    <row r="11" spans="2:9" s="382" customFormat="1" ht="30" customHeight="1">
      <c r="B11" s="322" t="s">
        <v>610</v>
      </c>
      <c r="C11" s="393">
        <v>-139427.89200000002</v>
      </c>
      <c r="D11" s="393">
        <v>-1965.837</v>
      </c>
      <c r="E11" s="393">
        <v>0</v>
      </c>
      <c r="F11" s="393">
        <v>-1056.2139999999999</v>
      </c>
      <c r="G11" s="393">
        <v>-2856.6419999999998</v>
      </c>
      <c r="H11" s="393">
        <v>-272.41300000000001</v>
      </c>
      <c r="I11" s="394">
        <v>-0.14649999999999999</v>
      </c>
    </row>
    <row r="12" spans="2:9" s="382" customFormat="1" ht="30" customHeight="1">
      <c r="B12" s="322" t="s">
        <v>611</v>
      </c>
      <c r="C12" s="27">
        <v>84460.29899999997</v>
      </c>
      <c r="D12" s="27">
        <v>1681.0030000000002</v>
      </c>
      <c r="E12" s="27">
        <v>7.899</v>
      </c>
      <c r="F12" s="27">
        <v>317.65000000000009</v>
      </c>
      <c r="G12" s="27">
        <v>2095.3010000000004</v>
      </c>
      <c r="H12" s="27">
        <v>299.21699999999998</v>
      </c>
      <c r="I12" s="28">
        <v>8.1810000000000009</v>
      </c>
    </row>
    <row r="13" spans="2:9" s="382" customFormat="1" ht="30" customHeight="1">
      <c r="B13" s="322" t="s">
        <v>612</v>
      </c>
      <c r="C13" s="27">
        <v>13896.525</v>
      </c>
      <c r="D13" s="27">
        <v>0</v>
      </c>
      <c r="E13" s="27">
        <v>3.0000000000000001E-3</v>
      </c>
      <c r="F13" s="27">
        <v>24.954000000000001</v>
      </c>
      <c r="G13" s="27">
        <v>0</v>
      </c>
      <c r="H13" s="27">
        <v>0</v>
      </c>
      <c r="I13" s="28">
        <v>0</v>
      </c>
    </row>
    <row r="14" spans="2:9" s="382" customFormat="1" ht="30" customHeight="1">
      <c r="B14" s="322" t="s">
        <v>613</v>
      </c>
      <c r="C14" s="27">
        <v>30144.852999999999</v>
      </c>
      <c r="D14" s="27">
        <v>333.863</v>
      </c>
      <c r="E14" s="27">
        <v>0</v>
      </c>
      <c r="F14" s="27">
        <v>745.19799999999998</v>
      </c>
      <c r="G14" s="27">
        <v>25.640999999999998</v>
      </c>
      <c r="H14" s="27">
        <v>2.6589999999999998</v>
      </c>
      <c r="I14" s="28">
        <v>31.143999999999998</v>
      </c>
    </row>
    <row r="15" spans="2:9" s="382" customFormat="1" ht="30" customHeight="1">
      <c r="B15" s="322" t="s">
        <v>614</v>
      </c>
      <c r="C15" s="393">
        <v>-47816.818999999996</v>
      </c>
      <c r="D15" s="393">
        <v>-784.46400000000006</v>
      </c>
      <c r="E15" s="393">
        <v>-1.5820000000000001</v>
      </c>
      <c r="F15" s="393">
        <v>-439.44400000000002</v>
      </c>
      <c r="G15" s="393">
        <v>-79.147000000000006</v>
      </c>
      <c r="H15" s="393">
        <v>-143.14500000000001</v>
      </c>
      <c r="I15" s="394">
        <v>-37.622</v>
      </c>
    </row>
    <row r="16" spans="2:9" s="382" customFormat="1" ht="30" customHeight="1">
      <c r="B16" s="322" t="s">
        <v>615</v>
      </c>
      <c r="C16" s="393">
        <v>-8114.4949999999999</v>
      </c>
      <c r="D16" s="393">
        <v>-2.3260000000000001</v>
      </c>
      <c r="E16" s="393">
        <v>-1.1870000000000001</v>
      </c>
      <c r="F16" s="393">
        <v>-0.85299999999999998</v>
      </c>
      <c r="G16" s="393">
        <v>-3.343</v>
      </c>
      <c r="H16" s="393">
        <v>-5.899</v>
      </c>
      <c r="I16" s="394">
        <v>0</v>
      </c>
    </row>
    <row r="17" spans="2:9" s="382" customFormat="1" ht="30" customHeight="1">
      <c r="B17" s="322" t="s">
        <v>616</v>
      </c>
      <c r="C17" s="27">
        <v>2161.7269999999999</v>
      </c>
      <c r="D17" s="27">
        <v>0</v>
      </c>
      <c r="E17" s="29">
        <v>0</v>
      </c>
      <c r="F17" s="27">
        <v>0</v>
      </c>
      <c r="G17" s="27">
        <v>0.53300000000000003</v>
      </c>
      <c r="H17" s="27">
        <v>0</v>
      </c>
      <c r="I17" s="30">
        <v>0</v>
      </c>
    </row>
    <row r="18" spans="2:9" s="382" customFormat="1" ht="30" customHeight="1">
      <c r="B18" s="322" t="s">
        <v>617</v>
      </c>
      <c r="C18" s="393">
        <v>-52744.069000000003</v>
      </c>
      <c r="D18" s="393">
        <v>-322.40899999999999</v>
      </c>
      <c r="E18" s="393">
        <v>3.085</v>
      </c>
      <c r="F18" s="393">
        <v>-360.928</v>
      </c>
      <c r="G18" s="393">
        <v>-828.55499999999995</v>
      </c>
      <c r="H18" s="393">
        <v>-4.38</v>
      </c>
      <c r="I18" s="394">
        <v>0.745</v>
      </c>
    </row>
    <row r="19" spans="2:9" s="382" customFormat="1" ht="30" customHeight="1">
      <c r="B19" s="401" t="s">
        <v>618</v>
      </c>
      <c r="C19" s="395">
        <v>21988.021000000001</v>
      </c>
      <c r="D19" s="395">
        <v>905.66700000000003</v>
      </c>
      <c r="E19" s="396">
        <v>8.218</v>
      </c>
      <c r="F19" s="395">
        <v>286.57700000000023</v>
      </c>
      <c r="G19" s="395">
        <v>1210.4300000000003</v>
      </c>
      <c r="H19" s="395">
        <v>148.45199999999997</v>
      </c>
      <c r="I19" s="397">
        <v>2.4480000000000031</v>
      </c>
    </row>
    <row r="20" spans="2:9" s="382" customFormat="1" ht="30" customHeight="1" thickBot="1">
      <c r="B20" s="402" t="s">
        <v>619</v>
      </c>
      <c r="C20" s="398">
        <v>81280</v>
      </c>
      <c r="D20" s="399">
        <v>351</v>
      </c>
      <c r="E20" s="399">
        <v>1</v>
      </c>
      <c r="F20" s="399">
        <v>360</v>
      </c>
      <c r="G20" s="399">
        <v>18</v>
      </c>
      <c r="H20" s="399">
        <v>70</v>
      </c>
      <c r="I20" s="400">
        <v>15</v>
      </c>
    </row>
    <row r="21" spans="2:9" s="382" customFormat="1" ht="30" customHeight="1" thickBot="1">
      <c r="B21" s="323" t="s">
        <v>620</v>
      </c>
      <c r="C21" s="31">
        <v>83285</v>
      </c>
      <c r="D21" s="32">
        <v>319</v>
      </c>
      <c r="E21" s="32">
        <v>1</v>
      </c>
      <c r="F21" s="32">
        <v>309</v>
      </c>
      <c r="G21" s="32">
        <v>18</v>
      </c>
      <c r="H21" s="32">
        <v>73</v>
      </c>
      <c r="I21" s="33">
        <v>17</v>
      </c>
    </row>
    <row r="22" spans="2:9" s="382" customFormat="1" ht="13" customHeight="1">
      <c r="B22" s="720" t="s">
        <v>621</v>
      </c>
      <c r="C22" s="721"/>
      <c r="D22" s="721"/>
      <c r="E22" s="721"/>
      <c r="F22" s="721"/>
      <c r="G22" s="721"/>
      <c r="H22" s="721"/>
      <c r="I22" s="722"/>
    </row>
    <row r="23" spans="2:9" s="382" customFormat="1">
      <c r="B23" s="713" t="s">
        <v>622</v>
      </c>
      <c r="C23" s="714"/>
      <c r="D23" s="714"/>
      <c r="E23" s="714"/>
      <c r="F23" s="714"/>
      <c r="G23" s="714"/>
      <c r="H23" s="714"/>
      <c r="I23" s="715"/>
    </row>
    <row r="24" spans="2:9" s="382" customFormat="1" ht="13" customHeight="1">
      <c r="B24" s="713" t="s">
        <v>623</v>
      </c>
      <c r="C24" s="714"/>
      <c r="D24" s="714"/>
      <c r="E24" s="714"/>
      <c r="F24" s="714"/>
      <c r="G24" s="714"/>
      <c r="H24" s="714"/>
      <c r="I24" s="715"/>
    </row>
    <row r="25" spans="2:9" s="382" customFormat="1" ht="13" customHeight="1">
      <c r="B25" s="713" t="s">
        <v>624</v>
      </c>
      <c r="C25" s="714"/>
      <c r="D25" s="714"/>
      <c r="E25" s="714"/>
      <c r="F25" s="714"/>
      <c r="G25" s="714"/>
      <c r="H25" s="714"/>
      <c r="I25" s="715"/>
    </row>
    <row r="26" spans="2:9" s="382" customFormat="1">
      <c r="B26" s="713" t="s">
        <v>625</v>
      </c>
      <c r="C26" s="714"/>
      <c r="D26" s="714"/>
      <c r="E26" s="714"/>
      <c r="F26" s="714"/>
      <c r="G26" s="714"/>
      <c r="H26" s="714"/>
      <c r="I26" s="715"/>
    </row>
    <row r="27" spans="2:9" s="382" customFormat="1" ht="13" customHeight="1">
      <c r="B27" s="713" t="s">
        <v>626</v>
      </c>
      <c r="C27" s="714"/>
      <c r="D27" s="714"/>
      <c r="E27" s="714"/>
      <c r="F27" s="714"/>
      <c r="G27" s="714"/>
      <c r="H27" s="714"/>
      <c r="I27" s="715"/>
    </row>
    <row r="28" spans="2:9" s="382" customFormat="1" ht="13" customHeight="1">
      <c r="B28" s="713" t="s">
        <v>627</v>
      </c>
      <c r="C28" s="714"/>
      <c r="D28" s="714"/>
      <c r="E28" s="714"/>
      <c r="F28" s="714"/>
      <c r="G28" s="714"/>
      <c r="H28" s="714"/>
      <c r="I28" s="715"/>
    </row>
  </sheetData>
  <mergeCells count="8">
    <mergeCell ref="B27:I27"/>
    <mergeCell ref="B28:I28"/>
    <mergeCell ref="B8:I8"/>
    <mergeCell ref="B22:I22"/>
    <mergeCell ref="B23:I23"/>
    <mergeCell ref="B24:I24"/>
    <mergeCell ref="B25:I25"/>
    <mergeCell ref="B26:I26"/>
  </mergeCells>
  <printOptions horizontalCentered="1"/>
  <pageMargins left="0.23622047244094491" right="0.23622047244094491" top="0.35433070866141736" bottom="0.35433070866141736" header="0.31496062992125984" footer="0.31496062992125984"/>
  <pageSetup paperSize="9" scale="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1F30-E8A0-40AC-98B7-2A5E005CDE70}">
  <sheetPr>
    <tabColor theme="0" tint="-4.9989318521683403E-2"/>
  </sheetPr>
  <dimension ref="B1:E45"/>
  <sheetViews>
    <sheetView showGridLines="0" zoomScaleNormal="100" workbookViewId="0">
      <selection activeCell="A24" sqref="A24"/>
    </sheetView>
  </sheetViews>
  <sheetFormatPr defaultColWidth="8.69140625" defaultRowHeight="13"/>
  <cols>
    <col min="1" max="1" width="2.69140625" customWidth="1"/>
    <col min="2" max="2" width="12.3828125" customWidth="1"/>
    <col min="3" max="3" width="45.84375" style="4" customWidth="1"/>
    <col min="4" max="5" width="38.3046875" style="4" customWidth="1"/>
  </cols>
  <sheetData>
    <row r="1" spans="2:5" ht="13" customHeight="1"/>
    <row r="2" spans="2:5" ht="13" customHeight="1"/>
    <row r="3" spans="2:5" ht="13" customHeight="1"/>
    <row r="4" spans="2:5" ht="13" customHeight="1"/>
    <row r="5" spans="2:5" ht="13" customHeight="1"/>
    <row r="6" spans="2:5" ht="13" customHeight="1"/>
    <row r="7" spans="2:5" s="403" customFormat="1" ht="13" customHeight="1">
      <c r="B7" s="732" t="s">
        <v>751</v>
      </c>
      <c r="C7" s="733"/>
      <c r="D7" s="733"/>
      <c r="E7" s="733"/>
    </row>
    <row r="8" spans="2:5" s="403" customFormat="1" ht="13" customHeight="1">
      <c r="B8" s="733"/>
      <c r="C8" s="733"/>
      <c r="D8" s="733"/>
      <c r="E8" s="733"/>
    </row>
    <row r="9" spans="2:5" s="403" customFormat="1" ht="13" customHeight="1">
      <c r="B9" s="733"/>
      <c r="C9" s="733"/>
      <c r="D9" s="733"/>
      <c r="E9" s="733"/>
    </row>
    <row r="10" spans="2:5" s="403" customFormat="1" ht="13" customHeight="1">
      <c r="B10" s="733"/>
      <c r="C10" s="733"/>
      <c r="D10" s="733"/>
      <c r="E10" s="733"/>
    </row>
    <row r="11" spans="2:5" s="403" customFormat="1" ht="13" customHeight="1">
      <c r="B11" s="733"/>
      <c r="C11" s="733"/>
      <c r="D11" s="733"/>
      <c r="E11" s="733"/>
    </row>
    <row r="12" spans="2:5" s="403" customFormat="1" ht="13" customHeight="1">
      <c r="B12" s="733"/>
      <c r="C12" s="733"/>
      <c r="D12" s="733"/>
      <c r="E12" s="733"/>
    </row>
    <row r="13" spans="2:5" s="403" customFormat="1" ht="13" customHeight="1">
      <c r="B13" s="733"/>
      <c r="C13" s="733"/>
      <c r="D13" s="733"/>
      <c r="E13" s="733"/>
    </row>
    <row r="14" spans="2:5" s="403" customFormat="1" ht="13" customHeight="1">
      <c r="B14" s="733"/>
      <c r="C14" s="733"/>
      <c r="D14" s="733"/>
      <c r="E14" s="733"/>
    </row>
    <row r="15" spans="2:5" s="403" customFormat="1" ht="13" customHeight="1">
      <c r="B15" s="733"/>
      <c r="C15" s="733"/>
      <c r="D15" s="733"/>
      <c r="E15" s="733"/>
    </row>
    <row r="16" spans="2:5" s="403" customFormat="1" ht="13" customHeight="1">
      <c r="B16" s="733"/>
      <c r="C16" s="733"/>
      <c r="D16" s="733"/>
      <c r="E16" s="733"/>
    </row>
    <row r="17" spans="2:5" s="403" customFormat="1" ht="13" customHeight="1">
      <c r="B17" s="733"/>
      <c r="C17" s="733"/>
      <c r="D17" s="733"/>
      <c r="E17" s="733"/>
    </row>
    <row r="18" spans="2:5" s="403" customFormat="1" ht="13" customHeight="1">
      <c r="B18" s="733"/>
      <c r="C18" s="733"/>
      <c r="D18" s="733"/>
      <c r="E18" s="733"/>
    </row>
    <row r="19" spans="2:5" s="403" customFormat="1" ht="13" customHeight="1">
      <c r="B19" s="733"/>
      <c r="C19" s="733"/>
      <c r="D19" s="733"/>
      <c r="E19" s="733"/>
    </row>
    <row r="20" spans="2:5" s="403" customFormat="1" ht="13" customHeight="1">
      <c r="B20" s="733"/>
      <c r="C20" s="733"/>
      <c r="D20" s="733"/>
      <c r="E20" s="733"/>
    </row>
    <row r="21" spans="2:5" s="403" customFormat="1" ht="13" customHeight="1">
      <c r="B21" s="733"/>
      <c r="C21" s="733"/>
      <c r="D21" s="733"/>
      <c r="E21" s="733"/>
    </row>
    <row r="22" spans="2:5" ht="13" customHeight="1"/>
    <row r="23" spans="2:5" ht="13" customHeight="1"/>
    <row r="24" spans="2:5" s="5" customFormat="1" ht="20.149999999999999" customHeight="1" thickBot="1">
      <c r="B24" s="324" t="s">
        <v>628</v>
      </c>
      <c r="C24" s="325" t="s">
        <v>629</v>
      </c>
      <c r="D24" s="325" t="s">
        <v>630</v>
      </c>
      <c r="E24" s="325" t="s">
        <v>631</v>
      </c>
    </row>
    <row r="25" spans="2:5" ht="52">
      <c r="B25" s="723"/>
      <c r="C25" s="326" t="s">
        <v>632</v>
      </c>
      <c r="D25" s="734" t="s">
        <v>633</v>
      </c>
      <c r="E25" s="736" t="s">
        <v>634</v>
      </c>
    </row>
    <row r="26" spans="2:5" ht="65.5" thickBot="1">
      <c r="B26" s="725"/>
      <c r="C26" s="9" t="s">
        <v>635</v>
      </c>
      <c r="D26" s="735"/>
      <c r="E26" s="737"/>
    </row>
    <row r="27" spans="2:5" ht="26">
      <c r="B27" s="723"/>
      <c r="C27" s="10" t="s">
        <v>636</v>
      </c>
      <c r="D27" s="726" t="s">
        <v>637</v>
      </c>
      <c r="E27" s="729" t="s">
        <v>638</v>
      </c>
    </row>
    <row r="28" spans="2:5" ht="39">
      <c r="B28" s="724"/>
      <c r="C28" s="11" t="s">
        <v>639</v>
      </c>
      <c r="D28" s="727"/>
      <c r="E28" s="730"/>
    </row>
    <row r="29" spans="2:5" ht="65">
      <c r="B29" s="724"/>
      <c r="C29" s="11" t="s">
        <v>640</v>
      </c>
      <c r="D29" s="727"/>
      <c r="E29" s="730"/>
    </row>
    <row r="30" spans="2:5" ht="39">
      <c r="B30" s="724"/>
      <c r="C30" s="11" t="s">
        <v>641</v>
      </c>
      <c r="D30" s="727"/>
      <c r="E30" s="730"/>
    </row>
    <row r="31" spans="2:5" ht="39.5" thickBot="1">
      <c r="B31" s="725"/>
      <c r="C31" s="9" t="s">
        <v>642</v>
      </c>
      <c r="D31" s="728"/>
      <c r="E31" s="731"/>
    </row>
    <row r="32" spans="2:5" ht="78">
      <c r="B32" s="723"/>
      <c r="C32" s="10" t="s">
        <v>643</v>
      </c>
      <c r="D32" s="726" t="s">
        <v>644</v>
      </c>
      <c r="E32" s="726" t="s">
        <v>645</v>
      </c>
    </row>
    <row r="33" spans="2:5" ht="78">
      <c r="B33" s="724"/>
      <c r="C33" s="11" t="s">
        <v>646</v>
      </c>
      <c r="D33" s="727"/>
      <c r="E33" s="727"/>
    </row>
    <row r="34" spans="2:5" ht="65">
      <c r="B34" s="724"/>
      <c r="C34" s="11" t="s">
        <v>647</v>
      </c>
      <c r="D34" s="727"/>
      <c r="E34" s="727"/>
    </row>
    <row r="35" spans="2:5" ht="39.5" thickBot="1">
      <c r="B35" s="725"/>
      <c r="C35" s="9" t="s">
        <v>648</v>
      </c>
      <c r="D35" s="728"/>
      <c r="E35" s="728"/>
    </row>
    <row r="36" spans="2:5" ht="52">
      <c r="B36" s="723"/>
      <c r="C36" s="10" t="s">
        <v>649</v>
      </c>
      <c r="D36" s="726" t="s">
        <v>650</v>
      </c>
      <c r="E36" s="726" t="s">
        <v>651</v>
      </c>
    </row>
    <row r="37" spans="2:5" ht="91.5" thickBot="1">
      <c r="B37" s="725"/>
      <c r="C37" s="9" t="s">
        <v>652</v>
      </c>
      <c r="D37" s="728"/>
      <c r="E37" s="728"/>
    </row>
    <row r="38" spans="2:5" ht="52">
      <c r="B38" s="723"/>
      <c r="C38" s="10" t="s">
        <v>653</v>
      </c>
      <c r="D38" s="726" t="s">
        <v>654</v>
      </c>
      <c r="E38" s="726" t="s">
        <v>655</v>
      </c>
    </row>
    <row r="39" spans="2:5" ht="39">
      <c r="B39" s="724"/>
      <c r="C39" s="11" t="s">
        <v>656</v>
      </c>
      <c r="D39" s="727"/>
      <c r="E39" s="727"/>
    </row>
    <row r="40" spans="2:5" ht="39.5" thickBot="1">
      <c r="B40" s="725"/>
      <c r="C40" s="9" t="s">
        <v>657</v>
      </c>
      <c r="D40" s="728"/>
      <c r="E40" s="728"/>
    </row>
    <row r="41" spans="2:5" ht="26">
      <c r="B41" s="723"/>
      <c r="C41" s="10" t="s">
        <v>658</v>
      </c>
      <c r="D41" s="729" t="s">
        <v>659</v>
      </c>
      <c r="E41" s="729" t="s">
        <v>660</v>
      </c>
    </row>
    <row r="42" spans="2:5" ht="26">
      <c r="B42" s="724"/>
      <c r="C42" s="11" t="s">
        <v>661</v>
      </c>
      <c r="D42" s="730"/>
      <c r="E42" s="730"/>
    </row>
    <row r="43" spans="2:5" ht="39">
      <c r="B43" s="724"/>
      <c r="C43" s="11" t="s">
        <v>662</v>
      </c>
      <c r="D43" s="730"/>
      <c r="E43" s="730"/>
    </row>
    <row r="44" spans="2:5" ht="65.5" thickBot="1">
      <c r="B44" s="738"/>
      <c r="C44" s="12" t="s">
        <v>663</v>
      </c>
      <c r="D44" s="739"/>
      <c r="E44" s="739"/>
    </row>
    <row r="45" spans="2:5">
      <c r="B45" s="6"/>
      <c r="C45" s="7"/>
      <c r="D45" s="7"/>
      <c r="E45" s="7"/>
    </row>
  </sheetData>
  <mergeCells count="19">
    <mergeCell ref="B41:B44"/>
    <mergeCell ref="D41:D44"/>
    <mergeCell ref="E41:E44"/>
    <mergeCell ref="B32:B35"/>
    <mergeCell ref="D32:D35"/>
    <mergeCell ref="E32:E35"/>
    <mergeCell ref="B36:B37"/>
    <mergeCell ref="D36:D37"/>
    <mergeCell ref="E36:E37"/>
    <mergeCell ref="B27:B31"/>
    <mergeCell ref="D27:D31"/>
    <mergeCell ref="E27:E31"/>
    <mergeCell ref="B7:E21"/>
    <mergeCell ref="B38:B40"/>
    <mergeCell ref="D38:D40"/>
    <mergeCell ref="E38:E40"/>
    <mergeCell ref="B25:B26"/>
    <mergeCell ref="D25:D26"/>
    <mergeCell ref="E25:E26"/>
  </mergeCells>
  <printOptions horizontalCentered="1"/>
  <pageMargins left="0.23622047244094491" right="0.23622047244094491" top="0.35433070866141736" bottom="0.35433070866141736" header="0.31496062992125984" footer="0.31496062992125984"/>
  <pageSetup paperSize="9" scale="40" fitToHeight="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C74A-B3D4-46CA-AE8D-8E21C6E13E13}">
  <sheetPr>
    <tabColor theme="0" tint="-4.9989318521683403E-2"/>
  </sheetPr>
  <dimension ref="A1:I33"/>
  <sheetViews>
    <sheetView showGridLines="0" zoomScale="80" zoomScaleNormal="80" workbookViewId="0">
      <selection activeCell="H38" sqref="H38"/>
    </sheetView>
  </sheetViews>
  <sheetFormatPr defaultColWidth="9.3046875" defaultRowHeight="13"/>
  <cols>
    <col min="1" max="1" width="2.69140625" style="7" customWidth="1"/>
    <col min="2" max="2" width="16.3046875" style="7" customWidth="1"/>
    <col min="3" max="3" width="37" style="7" customWidth="1"/>
    <col min="4" max="4" width="1.3828125" style="7" customWidth="1"/>
    <col min="5" max="5" width="22.84375" style="7" customWidth="1"/>
    <col min="6" max="6" width="1.3828125" style="7" customWidth="1"/>
    <col min="7" max="7" width="40.3046875" style="7" customWidth="1"/>
    <col min="8" max="8" width="41.15234375" style="7" customWidth="1"/>
    <col min="9" max="16384" width="9.3046875" style="7"/>
  </cols>
  <sheetData>
    <row r="1" spans="1:9" ht="13" customHeight="1"/>
    <row r="2" spans="1:9" ht="18">
      <c r="C2" s="744" t="s">
        <v>664</v>
      </c>
      <c r="D2" s="744"/>
      <c r="E2" s="744"/>
      <c r="F2" s="744"/>
      <c r="G2" s="744"/>
      <c r="H2" s="744"/>
    </row>
    <row r="3" spans="1:9" ht="13" customHeight="1">
      <c r="C3" s="745" t="s">
        <v>665</v>
      </c>
      <c r="D3" s="745"/>
      <c r="E3" s="745"/>
      <c r="F3" s="745"/>
      <c r="G3" s="745"/>
      <c r="H3" s="745"/>
    </row>
    <row r="4" spans="1:9" ht="13" customHeight="1">
      <c r="C4" s="745"/>
      <c r="D4" s="745"/>
      <c r="E4" s="745"/>
      <c r="F4" s="745"/>
      <c r="G4" s="745"/>
      <c r="H4" s="745"/>
    </row>
    <row r="5" spans="1:9" ht="15" customHeight="1"/>
    <row r="6" spans="1:9" ht="5.15" customHeight="1" thickBot="1"/>
    <row r="7" spans="1:9" ht="21.65" customHeight="1" thickBot="1">
      <c r="A7" s="8"/>
      <c r="B7" s="327" t="s">
        <v>2</v>
      </c>
      <c r="C7" s="23" t="s">
        <v>5</v>
      </c>
      <c r="D7" s="208"/>
      <c r="E7" s="23" t="s">
        <v>666</v>
      </c>
      <c r="F7" s="23"/>
      <c r="G7" s="325" t="s">
        <v>630</v>
      </c>
      <c r="H7" s="325" t="s">
        <v>631</v>
      </c>
      <c r="I7" s="8"/>
    </row>
    <row r="8" spans="1:9" ht="21.65" customHeight="1">
      <c r="A8" s="8"/>
      <c r="B8" s="209"/>
      <c r="C8" s="209"/>
      <c r="D8" s="209"/>
      <c r="E8" s="209"/>
      <c r="F8" s="209"/>
      <c r="G8" s="209"/>
      <c r="H8" s="209"/>
      <c r="I8" s="8"/>
    </row>
    <row r="9" spans="1:9" s="8" customFormat="1" ht="20.149999999999999" customHeight="1">
      <c r="B9" s="746" t="s">
        <v>667</v>
      </c>
      <c r="C9" s="746"/>
      <c r="D9" s="746"/>
      <c r="E9" s="746"/>
      <c r="F9" s="746"/>
      <c r="G9" s="746"/>
      <c r="H9" s="746"/>
    </row>
    <row r="10" spans="1:9" ht="78">
      <c r="B10" s="268" t="s">
        <v>668</v>
      </c>
      <c r="C10" s="328" t="s">
        <v>669</v>
      </c>
      <c r="D10" s="204"/>
      <c r="E10" s="204" t="s">
        <v>670</v>
      </c>
      <c r="F10" s="204"/>
      <c r="G10" s="204" t="s">
        <v>671</v>
      </c>
      <c r="H10" s="204" t="s">
        <v>672</v>
      </c>
      <c r="I10" s="205"/>
    </row>
    <row r="11" spans="1:9" ht="156">
      <c r="B11" s="269" t="s">
        <v>673</v>
      </c>
      <c r="C11" s="329" t="s">
        <v>674</v>
      </c>
      <c r="D11" s="206"/>
      <c r="E11" s="206" t="s">
        <v>675</v>
      </c>
      <c r="F11" s="206"/>
      <c r="G11" s="206" t="s">
        <v>676</v>
      </c>
      <c r="H11" s="206" t="s">
        <v>677</v>
      </c>
      <c r="I11" s="205"/>
    </row>
    <row r="12" spans="1:9" s="8" customFormat="1" ht="65">
      <c r="A12" s="7"/>
      <c r="B12" s="269" t="s">
        <v>678</v>
      </c>
      <c r="C12" s="329" t="s">
        <v>679</v>
      </c>
      <c r="D12" s="206"/>
      <c r="E12" s="206" t="s">
        <v>680</v>
      </c>
      <c r="F12" s="206"/>
      <c r="G12" s="206" t="s">
        <v>681</v>
      </c>
      <c r="H12" s="206" t="s">
        <v>682</v>
      </c>
      <c r="I12" s="170"/>
    </row>
    <row r="13" spans="1:9" ht="156">
      <c r="B13" s="742" t="s">
        <v>683</v>
      </c>
      <c r="C13" s="329" t="s">
        <v>684</v>
      </c>
      <c r="D13" s="206"/>
      <c r="E13" s="206" t="s">
        <v>685</v>
      </c>
      <c r="F13" s="206"/>
      <c r="G13" s="206" t="s">
        <v>686</v>
      </c>
      <c r="H13" s="206" t="s">
        <v>687</v>
      </c>
      <c r="I13" s="205"/>
    </row>
    <row r="14" spans="1:9" ht="104">
      <c r="B14" s="742"/>
      <c r="C14" s="329" t="s">
        <v>688</v>
      </c>
      <c r="D14" s="206"/>
      <c r="E14" s="206" t="s">
        <v>689</v>
      </c>
      <c r="F14" s="206"/>
      <c r="G14" s="206" t="s">
        <v>690</v>
      </c>
      <c r="H14" s="206" t="s">
        <v>691</v>
      </c>
      <c r="I14" s="205"/>
    </row>
    <row r="15" spans="1:9" ht="169">
      <c r="B15" s="330" t="s">
        <v>692</v>
      </c>
      <c r="C15" s="331" t="s">
        <v>693</v>
      </c>
      <c r="D15" s="207"/>
      <c r="E15" s="207" t="s">
        <v>694</v>
      </c>
      <c r="F15" s="207"/>
      <c r="G15" s="207" t="s">
        <v>695</v>
      </c>
      <c r="H15" s="207" t="s">
        <v>696</v>
      </c>
      <c r="I15" s="205"/>
    </row>
    <row r="16" spans="1:9" s="8" customFormat="1" ht="20.149999999999999" customHeight="1">
      <c r="B16" s="740" t="s">
        <v>697</v>
      </c>
      <c r="C16" s="740"/>
      <c r="D16" s="740"/>
      <c r="E16" s="740"/>
      <c r="F16" s="740"/>
      <c r="G16" s="740"/>
      <c r="H16" s="740"/>
    </row>
    <row r="17" spans="2:8" ht="104">
      <c r="B17" s="741" t="s">
        <v>698</v>
      </c>
      <c r="C17" s="204" t="s">
        <v>699</v>
      </c>
      <c r="D17" s="204"/>
      <c r="E17" s="204" t="s">
        <v>700</v>
      </c>
      <c r="F17" s="204"/>
      <c r="G17" s="204" t="s">
        <v>701</v>
      </c>
      <c r="H17" s="204" t="s">
        <v>702</v>
      </c>
    </row>
    <row r="18" spans="2:8" ht="130">
      <c r="B18" s="747"/>
      <c r="C18" s="207" t="s">
        <v>703</v>
      </c>
      <c r="D18" s="207"/>
      <c r="E18" s="207" t="s">
        <v>704</v>
      </c>
      <c r="F18" s="207"/>
      <c r="G18" s="207" t="s">
        <v>705</v>
      </c>
      <c r="H18" s="207" t="s">
        <v>706</v>
      </c>
    </row>
    <row r="19" spans="2:8" s="210" customFormat="1">
      <c r="B19" s="211"/>
      <c r="C19" s="212"/>
      <c r="D19" s="212"/>
      <c r="E19" s="212"/>
      <c r="F19" s="212"/>
      <c r="G19" s="212"/>
      <c r="H19" s="212"/>
    </row>
    <row r="20" spans="2:8" s="8" customFormat="1" ht="20.149999999999999" customHeight="1">
      <c r="B20" s="740" t="s">
        <v>210</v>
      </c>
      <c r="C20" s="740"/>
      <c r="D20" s="740"/>
      <c r="E20" s="740"/>
      <c r="F20" s="740"/>
      <c r="G20" s="740"/>
      <c r="H20" s="740"/>
    </row>
    <row r="21" spans="2:8" ht="5.15" customHeight="1"/>
    <row r="22" spans="2:8" ht="130">
      <c r="B22" s="741" t="s">
        <v>707</v>
      </c>
      <c r="C22" s="204" t="s">
        <v>708</v>
      </c>
      <c r="D22" s="204"/>
      <c r="E22" s="204" t="s">
        <v>709</v>
      </c>
      <c r="F22" s="204"/>
      <c r="G22" s="204" t="s">
        <v>710</v>
      </c>
      <c r="H22" s="204" t="s">
        <v>711</v>
      </c>
    </row>
    <row r="23" spans="2:8" ht="39">
      <c r="B23" s="742"/>
      <c r="C23" s="206" t="s">
        <v>712</v>
      </c>
      <c r="D23" s="206"/>
      <c r="E23" s="206" t="s">
        <v>713</v>
      </c>
      <c r="F23" s="206"/>
      <c r="G23" s="206" t="s">
        <v>714</v>
      </c>
      <c r="H23" s="206" t="s">
        <v>715</v>
      </c>
    </row>
    <row r="24" spans="2:8" ht="65">
      <c r="B24" s="742"/>
      <c r="C24" s="206" t="s">
        <v>716</v>
      </c>
      <c r="D24" s="206"/>
      <c r="E24" s="206" t="s">
        <v>717</v>
      </c>
      <c r="F24" s="206"/>
      <c r="G24" s="206" t="s">
        <v>718</v>
      </c>
      <c r="H24" s="206" t="s">
        <v>719</v>
      </c>
    </row>
    <row r="25" spans="2:8" ht="130">
      <c r="B25" s="742"/>
      <c r="C25" s="206" t="s">
        <v>720</v>
      </c>
      <c r="D25" s="206"/>
      <c r="E25" s="206" t="s">
        <v>721</v>
      </c>
      <c r="F25" s="206"/>
      <c r="G25" s="206" t="s">
        <v>722</v>
      </c>
      <c r="H25" s="206" t="s">
        <v>723</v>
      </c>
    </row>
    <row r="26" spans="2:8" ht="130">
      <c r="B26" s="269" t="s">
        <v>724</v>
      </c>
      <c r="C26" s="206" t="s">
        <v>725</v>
      </c>
      <c r="D26" s="206"/>
      <c r="E26" s="206" t="s">
        <v>726</v>
      </c>
      <c r="F26" s="206"/>
      <c r="G26" s="206" t="s">
        <v>727</v>
      </c>
      <c r="H26" s="206" t="s">
        <v>728</v>
      </c>
    </row>
    <row r="27" spans="2:8" ht="60" customHeight="1">
      <c r="B27" s="13" t="s">
        <v>729</v>
      </c>
      <c r="C27" s="207" t="s">
        <v>730</v>
      </c>
      <c r="D27" s="207"/>
      <c r="E27" s="207" t="s">
        <v>731</v>
      </c>
      <c r="F27" s="207"/>
      <c r="G27" s="207" t="s">
        <v>732</v>
      </c>
      <c r="H27" s="207" t="s">
        <v>733</v>
      </c>
    </row>
    <row r="28" spans="2:8" s="8" customFormat="1" ht="20.149999999999999" customHeight="1">
      <c r="B28" s="740" t="s">
        <v>734</v>
      </c>
      <c r="C28" s="740"/>
      <c r="D28" s="740"/>
      <c r="E28" s="740"/>
      <c r="F28" s="740"/>
      <c r="G28" s="740"/>
      <c r="H28" s="740"/>
    </row>
    <row r="29" spans="2:8" ht="5.15" customHeight="1"/>
    <row r="30" spans="2:8" ht="91">
      <c r="B30" s="743" t="s">
        <v>735</v>
      </c>
      <c r="C30" s="204" t="s">
        <v>736</v>
      </c>
      <c r="D30" s="204"/>
      <c r="E30" s="204" t="s">
        <v>737</v>
      </c>
      <c r="F30" s="204"/>
      <c r="G30" s="204" t="s">
        <v>738</v>
      </c>
      <c r="H30" s="204" t="s">
        <v>739</v>
      </c>
    </row>
    <row r="31" spans="2:8" ht="208">
      <c r="B31" s="743"/>
      <c r="C31" s="206" t="s">
        <v>740</v>
      </c>
      <c r="D31" s="206"/>
      <c r="E31" s="206" t="s">
        <v>741</v>
      </c>
      <c r="F31" s="206"/>
      <c r="G31" s="206" t="s">
        <v>742</v>
      </c>
      <c r="H31" s="206" t="s">
        <v>743</v>
      </c>
    </row>
    <row r="32" spans="2:8" ht="104">
      <c r="B32" s="741"/>
      <c r="C32" s="206" t="s">
        <v>744</v>
      </c>
      <c r="D32" s="206"/>
      <c r="E32" s="206" t="s">
        <v>745</v>
      </c>
      <c r="F32" s="206"/>
      <c r="G32" s="206" t="s">
        <v>746</v>
      </c>
      <c r="H32" s="206"/>
    </row>
    <row r="33" spans="2:8" ht="91">
      <c r="B33" s="13" t="s">
        <v>747</v>
      </c>
      <c r="C33" s="207" t="s">
        <v>748</v>
      </c>
      <c r="D33" s="207"/>
      <c r="E33" s="207" t="s">
        <v>749</v>
      </c>
      <c r="F33" s="207"/>
      <c r="G33" s="207" t="s">
        <v>750</v>
      </c>
      <c r="H33" s="207"/>
    </row>
  </sheetData>
  <mergeCells count="10">
    <mergeCell ref="B20:H20"/>
    <mergeCell ref="B22:B25"/>
    <mergeCell ref="B28:H28"/>
    <mergeCell ref="B30:B32"/>
    <mergeCell ref="C2:H2"/>
    <mergeCell ref="C3:H4"/>
    <mergeCell ref="B9:H9"/>
    <mergeCell ref="B13:B14"/>
    <mergeCell ref="B16:H16"/>
    <mergeCell ref="B17:B18"/>
  </mergeCells>
  <printOptions horizontalCentered="1"/>
  <pageMargins left="0.23622047244094491" right="0.23622047244094491" top="0.35433070866141736" bottom="0.35433070866141736" header="0.31496062992125984" footer="0.31496062992125984"/>
  <pageSetup paperSize="9" scale="40" fitToHeight="4" orientation="landscape" r:id="rId1"/>
  <rowBreaks count="2" manualBreakCount="2">
    <brk id="19" max="16383" man="1"/>
    <brk id="27" max="16383" man="1"/>
  </rowBreaks>
  <drawing r:id="rId2"/>
</worksheet>
</file>

<file path=docMetadata/LabelInfo.xml><?xml version="1.0" encoding="utf-8"?>
<clbl:labelList xmlns:clbl="http://schemas.microsoft.com/office/2020/mipLabelMetadata">
  <clbl:label id="{eed08b1c-8201-4157-b765-713f5c3a197c}" enabled="1" method="Privileged" siteId="{ccd25372-eb59-436a-ad74-78a49d784c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Home</vt:lpstr>
      <vt:lpstr>Environmental</vt:lpstr>
      <vt:lpstr>Social</vt:lpstr>
      <vt:lpstr>Governance</vt:lpstr>
      <vt:lpstr>P&amp;L by Country</vt:lpstr>
      <vt:lpstr>SDG</vt:lpstr>
      <vt:lpstr>Stakeholders</vt:lpstr>
      <vt:lpstr>Environmental!OLE_LINK11</vt:lpstr>
      <vt:lpstr>Environmental!Titulos_de_impressao</vt:lpstr>
      <vt:lpstr>Governance!Titulos_de_impressao</vt:lpstr>
      <vt:lpstr>'P&amp;L by Country'!Titulos_de_impressao</vt:lpstr>
      <vt:lpstr>SDG!Titulos_de_impressao</vt:lpstr>
      <vt:lpstr>Social!Titulos_de_impressao</vt:lpstr>
      <vt:lpstr>Stakeholders!Titulos_de_impressao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helpdesk</dc:creator>
  <cp:keywords/>
  <dc:description/>
  <cp:lastModifiedBy>TAIS BOSSAN PAULUCI CANCISSU</cp:lastModifiedBy>
  <cp:revision/>
  <dcterms:created xsi:type="dcterms:W3CDTF">2022-03-17T13:44:57Z</dcterms:created>
  <dcterms:modified xsi:type="dcterms:W3CDTF">2026-04-30T19:32:29Z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2022-03-22T12:33:41Z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65d03497-6037-4a12-8d0d-aa7884332c50</vt:lpwstr>
  </property>
  <property fmtid="{D5CDD505-2E9C-101B-9397-08002B2CF9AE}" pid="8" name="MSIP_Label_d3fed9c9-9e02-402c-91c6-79672c367b2e_ContentBits">
    <vt:lpwstr>0</vt:lpwstr>
  </property>
</Properties>
</file>