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hidePivotFieldList="1"/>
  <mc:AlternateContent xmlns:mc="http://schemas.openxmlformats.org/markup-compatibility/2006">
    <mc:Choice Requires="x15">
      <x15ac:absPath xmlns:x15ac="http://schemas.microsoft.com/office/spreadsheetml/2010/11/ac" url="\\mz-cw-fs-066\D8394_1\Compartilhado_Secoes\Sustentabilidade\Comunicacao\Relatorios\00_Relatorio_Integrado\2024\02_Indicadores&amp;PlanilhaESG\"/>
    </mc:Choice>
  </mc:AlternateContent>
  <xr:revisionPtr revIDLastSave="0" documentId="13_ncr:1_{651387AA-E7ED-4C0F-8010-BDE56505DEE1}" xr6:coauthVersionLast="47" xr6:coauthVersionMax="47" xr10:uidLastSave="{00000000-0000-0000-0000-000000000000}"/>
  <bookViews>
    <workbookView xWindow="-110" yWindow="-110" windowWidth="19420" windowHeight="11500" activeTab="3" xr2:uid="{00000000-000D-0000-FFFF-FFFF00000000}"/>
  </bookViews>
  <sheets>
    <sheet name="Home" sheetId="47" r:id="rId1"/>
    <sheet name="Ambiental" sheetId="36" r:id="rId2"/>
    <sheet name="Social" sheetId="28" r:id="rId3"/>
    <sheet name="Governança" sheetId="35" r:id="rId4"/>
    <sheet name="DRE por país" sheetId="43" r:id="rId5"/>
    <sheet name="ODS" sheetId="46" r:id="rId6"/>
    <sheet name="Stakeholders" sheetId="45" r:id="rId7"/>
  </sheets>
  <externalReferences>
    <externalReference r:id="rId8"/>
    <externalReference r:id="rId9"/>
  </externalReferences>
  <definedNames>
    <definedName name="_xlnm._FilterDatabase" localSheetId="3" hidden="1">Governança!$B$7:$J$103</definedName>
    <definedName name="_xlnm._FilterDatabase" localSheetId="2" hidden="1">Social!$B$8:$K$429</definedName>
    <definedName name="_ftn1" localSheetId="3">Governança!#REF!</definedName>
    <definedName name="_ftn2" localSheetId="3">Governança!#REF!</definedName>
    <definedName name="_ftnref1" localSheetId="3">Governança!#REF!</definedName>
    <definedName name="_ftnref2" localSheetId="3">Governança!#REF!</definedName>
    <definedName name="OLE_LINK11" localSheetId="1">Ambiental!$M$61</definedName>
    <definedName name="_xlnm.Print_Titles" localSheetId="1">Ambiental!$1:$7</definedName>
    <definedName name="_xlnm.Print_Titles" localSheetId="4">'DRE por país'!$1:$9</definedName>
    <definedName name="_xlnm.Print_Titles" localSheetId="3">Governança!$1:$7</definedName>
    <definedName name="_xlnm.Print_Titles" localSheetId="5">ODS!$7:$7</definedName>
    <definedName name="_xlnm.Print_Titles" localSheetId="2">Social!$7:$7</definedName>
    <definedName name="_xlnm.Print_Titles" localSheetId="6">Stakeholders!$7:$7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5" i="36" l="1"/>
  <c r="L11" i="36"/>
  <c r="G43" i="36" l="1"/>
  <c r="G50" i="36" s="1"/>
  <c r="I65" i="35" l="1"/>
  <c r="H11" i="36" l="1"/>
  <c r="I11" i="36"/>
  <c r="H14" i="36"/>
  <c r="I14" i="36"/>
  <c r="H21" i="36"/>
  <c r="I21" i="36"/>
  <c r="H26" i="36"/>
  <c r="I26" i="36"/>
  <c r="H34" i="36"/>
  <c r="I34" i="36"/>
  <c r="H38" i="36"/>
  <c r="H42" i="36" s="1"/>
  <c r="I38" i="36"/>
  <c r="I40" i="36" s="1"/>
  <c r="H50" i="36"/>
  <c r="I50" i="36"/>
  <c r="H55" i="36"/>
  <c r="I55" i="36"/>
  <c r="H67" i="36"/>
  <c r="H68" i="36" s="1"/>
  <c r="I67" i="36"/>
  <c r="I68" i="36" s="1"/>
  <c r="H81" i="36"/>
  <c r="I81" i="36"/>
  <c r="Q55" i="36" l="1"/>
  <c r="H40" i="36"/>
  <c r="R55" i="36"/>
  <c r="I42" i="36"/>
  <c r="I10" i="35"/>
  <c r="B20" i="43" l="1"/>
  <c r="B19" i="43"/>
  <c r="B18" i="43"/>
  <c r="B17" i="43"/>
  <c r="B16" i="43"/>
  <c r="B15" i="43"/>
  <c r="B14" i="43"/>
  <c r="B13" i="43"/>
  <c r="B12" i="43"/>
  <c r="H65" i="35"/>
  <c r="G65" i="35"/>
  <c r="F65" i="35"/>
  <c r="H62" i="35"/>
  <c r="J419" i="28"/>
  <c r="I419" i="28"/>
  <c r="H419" i="28"/>
  <c r="G419" i="28"/>
  <c r="J416" i="28"/>
  <c r="I416" i="28"/>
  <c r="H416" i="28"/>
  <c r="H415" i="28" s="1"/>
  <c r="G416" i="28"/>
  <c r="J415" i="28"/>
  <c r="I415" i="28"/>
  <c r="G415" i="28"/>
  <c r="I320" i="28"/>
  <c r="H320" i="28"/>
  <c r="G320" i="28"/>
  <c r="I319" i="28"/>
  <c r="H319" i="28"/>
  <c r="G319" i="28"/>
  <c r="I95" i="28"/>
  <c r="I93" i="28"/>
  <c r="I91" i="28"/>
  <c r="I89" i="28"/>
  <c r="I87" i="28"/>
  <c r="I85" i="28"/>
  <c r="I83" i="28"/>
  <c r="I81" i="28"/>
  <c r="I79" i="28"/>
  <c r="I77" i="28"/>
  <c r="I75" i="28"/>
  <c r="I73" i="28"/>
  <c r="I71" i="28"/>
  <c r="I69" i="28"/>
  <c r="I67" i="28"/>
  <c r="I65" i="28"/>
  <c r="I63" i="28"/>
  <c r="I61" i="28"/>
  <c r="I59" i="28"/>
  <c r="I57" i="28"/>
  <c r="I55" i="28"/>
  <c r="I53" i="28"/>
  <c r="I51" i="28"/>
  <c r="I49" i="28"/>
  <c r="I47" i="28"/>
  <c r="I45" i="28"/>
  <c r="I43" i="28"/>
  <c r="I41" i="28"/>
  <c r="I39" i="28"/>
  <c r="I37" i="28"/>
  <c r="I35" i="28"/>
  <c r="I33" i="28"/>
  <c r="I31" i="28"/>
  <c r="I29" i="28"/>
  <c r="I27" i="28"/>
  <c r="I22" i="28"/>
  <c r="H22" i="28"/>
  <c r="G22" i="28"/>
  <c r="L86" i="36"/>
  <c r="K86" i="36"/>
  <c r="L81" i="36"/>
  <c r="K81" i="36"/>
  <c r="J81" i="36"/>
  <c r="G81" i="36"/>
  <c r="L67" i="36"/>
  <c r="K67" i="36"/>
  <c r="K68" i="36" s="1"/>
  <c r="J67" i="36"/>
  <c r="J68" i="36" s="1"/>
  <c r="G67" i="36"/>
  <c r="G68" i="36" s="1"/>
  <c r="L63" i="36"/>
  <c r="L55" i="36"/>
  <c r="K55" i="36"/>
  <c r="J55" i="36"/>
  <c r="S55" i="36" s="1"/>
  <c r="G51" i="36"/>
  <c r="G55" i="36" s="1"/>
  <c r="L50" i="36"/>
  <c r="K50" i="36"/>
  <c r="L38" i="36"/>
  <c r="K38" i="36"/>
  <c r="K42" i="36" s="1"/>
  <c r="J38" i="36"/>
  <c r="J40" i="36" s="1"/>
  <c r="G38" i="36"/>
  <c r="G40" i="36" s="1"/>
  <c r="L34" i="36"/>
  <c r="K34" i="36"/>
  <c r="J34" i="36"/>
  <c r="G34" i="36"/>
  <c r="L26" i="36"/>
  <c r="K26" i="36"/>
  <c r="J26" i="36"/>
  <c r="G26" i="36"/>
  <c r="L21" i="36"/>
  <c r="J21" i="36"/>
  <c r="G21" i="36"/>
  <c r="K20" i="36"/>
  <c r="K21" i="36" s="1"/>
  <c r="L14" i="36"/>
  <c r="K14" i="36"/>
  <c r="J14" i="36"/>
  <c r="G14" i="36"/>
  <c r="K11" i="36"/>
  <c r="J11" i="36"/>
  <c r="G11" i="36"/>
  <c r="L56" i="36" l="1"/>
  <c r="U55" i="36"/>
  <c r="G56" i="36"/>
  <c r="G57" i="36" s="1"/>
  <c r="P55" i="36"/>
  <c r="T55" i="36"/>
  <c r="K56" i="36"/>
  <c r="L68" i="36"/>
  <c r="L42" i="36"/>
  <c r="L41" i="36"/>
  <c r="L40" i="36"/>
  <c r="K40" i="36"/>
  <c r="G42" i="36"/>
  <c r="H41" i="36"/>
  <c r="I41" i="36"/>
  <c r="K41" i="36"/>
  <c r="J42" i="36"/>
</calcChain>
</file>

<file path=xl/sharedStrings.xml><?xml version="1.0" encoding="utf-8"?>
<sst xmlns="http://schemas.openxmlformats.org/spreadsheetml/2006/main" count="1715" uniqueCount="723">
  <si>
    <t>reinvestidos em nossos negócios, produtos e serviços</t>
  </si>
  <si>
    <t>Efetividade de Resolução</t>
  </si>
  <si>
    <t>valor total contratado</t>
  </si>
  <si>
    <t>Clientes</t>
  </si>
  <si>
    <t>Privacidade de Dados</t>
  </si>
  <si>
    <t>Ecoeficiência</t>
  </si>
  <si>
    <t>Tema</t>
  </si>
  <si>
    <t>Unidade</t>
  </si>
  <si>
    <t>m³</t>
  </si>
  <si>
    <t>redução do consumo</t>
  </si>
  <si>
    <t>%</t>
  </si>
  <si>
    <t>Macrotema</t>
  </si>
  <si>
    <t>GJ</t>
  </si>
  <si>
    <t>Emissões Operacionais</t>
  </si>
  <si>
    <t>Gestão da Água</t>
  </si>
  <si>
    <t>Gestão de Energia</t>
  </si>
  <si>
    <t>Gestão de Resíduos</t>
  </si>
  <si>
    <t>volume total de ativos sob gestão</t>
  </si>
  <si>
    <t xml:space="preserve">% de projetos enquadrados nos Princípios do Equador </t>
  </si>
  <si>
    <t>R$ milhões</t>
  </si>
  <si>
    <t>R$ bilhões</t>
  </si>
  <si>
    <t>valor financiado dos projetos não enquadrados</t>
  </si>
  <si>
    <t>número de fornecedores cadastrados</t>
  </si>
  <si>
    <t>número de fornecedores com contratos ativos</t>
  </si>
  <si>
    <t>trabalho infantil </t>
  </si>
  <si>
    <t>trabalho forçado ou análogo ao escravo</t>
  </si>
  <si>
    <t>trabalhadores jovens expostos a trabalho perigoso </t>
  </si>
  <si>
    <t>número</t>
  </si>
  <si>
    <t>a) doações sociais</t>
  </si>
  <si>
    <t>a) rouanet</t>
  </si>
  <si>
    <t>c) esporte</t>
  </si>
  <si>
    <t>d) estatuto da criança e do adolescente (ECA)</t>
  </si>
  <si>
    <t>e) pronon e pronas</t>
  </si>
  <si>
    <t>f) idoso</t>
  </si>
  <si>
    <t>investimento total em projetos socioambientais</t>
  </si>
  <si>
    <t>valor total de contribuições e outros gastos</t>
  </si>
  <si>
    <t>remuneração ao trabalho</t>
  </si>
  <si>
    <t>Métricas</t>
  </si>
  <si>
    <t>b) patrocínios</t>
  </si>
  <si>
    <t>NPS (base 100)</t>
  </si>
  <si>
    <t>Número de Clientes</t>
  </si>
  <si>
    <t>Pessoas</t>
  </si>
  <si>
    <t>Repasses</t>
  </si>
  <si>
    <t>Investimento Sociambiental</t>
  </si>
  <si>
    <t>Contribuições</t>
  </si>
  <si>
    <t>Total de Funcionários</t>
  </si>
  <si>
    <t>Abaixo de 30 anos</t>
  </si>
  <si>
    <t>Entre 30-50 anos</t>
  </si>
  <si>
    <t>Acima de 50 anos</t>
  </si>
  <si>
    <t>Diretoria + Conselho de Administração</t>
  </si>
  <si>
    <t>Superintendência</t>
  </si>
  <si>
    <t>Gerência</t>
  </si>
  <si>
    <t>Operacional</t>
  </si>
  <si>
    <t>Aprendiz</t>
  </si>
  <si>
    <t>Estagiário</t>
  </si>
  <si>
    <t>Norte</t>
  </si>
  <si>
    <t>Nordeste</t>
  </si>
  <si>
    <t>Centro-oeste</t>
  </si>
  <si>
    <t>Sudeste</t>
  </si>
  <si>
    <t>Sul</t>
  </si>
  <si>
    <t>Mulheres</t>
  </si>
  <si>
    <t>Homens</t>
  </si>
  <si>
    <t>Total</t>
  </si>
  <si>
    <t>Brancos</t>
  </si>
  <si>
    <t>Negros</t>
  </si>
  <si>
    <t>Indígenas</t>
  </si>
  <si>
    <t>Absenteísmo</t>
  </si>
  <si>
    <t>Taxa de Absenteísmo</t>
  </si>
  <si>
    <t>18 a 22</t>
  </si>
  <si>
    <t>23 a 26</t>
  </si>
  <si>
    <t>27 a 32</t>
  </si>
  <si>
    <t>33 a 39</t>
  </si>
  <si>
    <t>40 a 49</t>
  </si>
  <si>
    <t>50 a 64</t>
  </si>
  <si>
    <t>Líderes</t>
  </si>
  <si>
    <t>Não Líderes</t>
  </si>
  <si>
    <t>Satisfação e Engajamento</t>
  </si>
  <si>
    <t>Não Informado</t>
  </si>
  <si>
    <t>Asiáticos</t>
  </si>
  <si>
    <t>Voluntária</t>
  </si>
  <si>
    <t>Gestão Sr.</t>
  </si>
  <si>
    <t>Média Gestão</t>
  </si>
  <si>
    <t>Gestão Jr.</t>
  </si>
  <si>
    <t>consumo de água reciclada - reuso</t>
  </si>
  <si>
    <t>R$ trilhões</t>
  </si>
  <si>
    <t>valor financiado dos projetos enquadrados nos Princípios do Equador</t>
  </si>
  <si>
    <t>GRI 2-7</t>
  </si>
  <si>
    <t>GRI 2-8</t>
  </si>
  <si>
    <t>Profissionais terceiros a serviço da Organização - colaboradores</t>
  </si>
  <si>
    <t>Estagiários</t>
  </si>
  <si>
    <t xml:space="preserve">Total de trabalhadores que não são empregados </t>
  </si>
  <si>
    <t>Não declarados</t>
  </si>
  <si>
    <t>GRI 401-1</t>
  </si>
  <si>
    <t>GRI 405-2</t>
  </si>
  <si>
    <t>GRI 404-1</t>
  </si>
  <si>
    <t>GRI 405-1</t>
  </si>
  <si>
    <t>GRI 203-2</t>
  </si>
  <si>
    <t>SASB FN-AC-270a.1, FN-CF-270a.4, FN-IN-270a.2</t>
  </si>
  <si>
    <t>0800 Ouvidoria</t>
  </si>
  <si>
    <t>Procon</t>
  </si>
  <si>
    <t>BCB</t>
  </si>
  <si>
    <t>Susep</t>
  </si>
  <si>
    <t>ANS</t>
  </si>
  <si>
    <t>Carta/Imprensa</t>
  </si>
  <si>
    <t>Total de reclamações apresentadas em fóruns formais de proteção ao consumidor</t>
  </si>
  <si>
    <t>GRI 308-1 e 414-1</t>
  </si>
  <si>
    <t>GRI 204-1</t>
  </si>
  <si>
    <t>GRI 308-2</t>
  </si>
  <si>
    <t>GRI 414-2</t>
  </si>
  <si>
    <t>GRI 201-1 | SASB FN-CF-270a.1</t>
  </si>
  <si>
    <t>GRI 2-28</t>
  </si>
  <si>
    <t>GRI 305-1</t>
  </si>
  <si>
    <t>GRI 305-2</t>
  </si>
  <si>
    <t>GRI 305-3</t>
  </si>
  <si>
    <t>GRI 305-5</t>
  </si>
  <si>
    <t>GRI 303-3, 303-5</t>
  </si>
  <si>
    <t>GRI 303-3</t>
  </si>
  <si>
    <t>GRI 302-1</t>
  </si>
  <si>
    <t>Mecanismos de Queixa - Organização Bradesco</t>
  </si>
  <si>
    <t>Contratações</t>
  </si>
  <si>
    <t>PCDs</t>
  </si>
  <si>
    <t>Rotatividade</t>
  </si>
  <si>
    <t>Treinamento</t>
  </si>
  <si>
    <t>milhões</t>
  </si>
  <si>
    <t>SASB FN-AC-000.B</t>
  </si>
  <si>
    <t>Indicadores</t>
  </si>
  <si>
    <t>GRI 3-3</t>
  </si>
  <si>
    <t>GRI 305-4</t>
  </si>
  <si>
    <t>GJ/func</t>
  </si>
  <si>
    <t>GJ/R$ MM</t>
  </si>
  <si>
    <t>GRI 306-4, 306-5  </t>
  </si>
  <si>
    <t>Escopo 1</t>
  </si>
  <si>
    <t>Escopo 2</t>
  </si>
  <si>
    <t>Escopo 3</t>
  </si>
  <si>
    <t>Homeoffice</t>
  </si>
  <si>
    <t xml:space="preserve">Indicador por Receita </t>
  </si>
  <si>
    <t xml:space="preserve">Indicador por Lucro Líquido </t>
  </si>
  <si>
    <t xml:space="preserve">Indicador per capita </t>
  </si>
  <si>
    <t>Indicador per capita (FTE)</t>
  </si>
  <si>
    <t>GJ/FTE</t>
  </si>
  <si>
    <t xml:space="preserve">Escopo 1 </t>
  </si>
  <si>
    <t>Redução total</t>
  </si>
  <si>
    <t>emissões brutas totais</t>
  </si>
  <si>
    <t>emissões fugitivas</t>
  </si>
  <si>
    <t>geração de eletricidade, calor ou vapor</t>
  </si>
  <si>
    <t>transporte de materiais, produtos, resíduos, funcionários e passageiros</t>
  </si>
  <si>
    <t>resíduos gerados nas operações</t>
  </si>
  <si>
    <t>viagens a negócios</t>
  </si>
  <si>
    <t>deslocamento de funcionários (casa-trabalho)</t>
  </si>
  <si>
    <t xml:space="preserve">Indígenas </t>
  </si>
  <si>
    <t>Redução de emissões como resultado direto de iniciativas</t>
  </si>
  <si>
    <t>Sistema Interligado Nacional (SIN)</t>
  </si>
  <si>
    <t>Eólica</t>
  </si>
  <si>
    <t>Hidroelétrica</t>
  </si>
  <si>
    <t>Solar</t>
  </si>
  <si>
    <t>Geração distribuída (painéis solares)</t>
  </si>
  <si>
    <t>Ambiente de contratação livre</t>
  </si>
  <si>
    <t>I-REC</t>
  </si>
  <si>
    <t>Total Renováveis</t>
  </si>
  <si>
    <t>Nuclear</t>
  </si>
  <si>
    <t>Térmica</t>
  </si>
  <si>
    <t>Total Não-Renováveis</t>
  </si>
  <si>
    <t>Total Energia Consumida</t>
  </si>
  <si>
    <t>Frota própria veículos – etanol</t>
  </si>
  <si>
    <t>Frota própria veículos – gasolina</t>
  </si>
  <si>
    <t>Frota própria veículos – diesel</t>
  </si>
  <si>
    <t>Frota própria aérea – querosene de aviação</t>
  </si>
  <si>
    <t>Transporte de Valores</t>
  </si>
  <si>
    <t>Transporte de Socorro</t>
  </si>
  <si>
    <t>Transporte de Malotes</t>
  </si>
  <si>
    <t>Transporte de Cargas</t>
  </si>
  <si>
    <t>Deslocamentos Aéreos</t>
  </si>
  <si>
    <t>Reembolso de km</t>
  </si>
  <si>
    <t>Táxi</t>
  </si>
  <si>
    <t>Deslocamento de Funcionários</t>
  </si>
  <si>
    <t>Fretado</t>
  </si>
  <si>
    <t>GRI 302-3</t>
  </si>
  <si>
    <t>Intensidade energética da Organização</t>
  </si>
  <si>
    <t>Total de consumo fora da organização</t>
  </si>
  <si>
    <t>Consumo de energia fora da organização</t>
  </si>
  <si>
    <t>GRI 302-2</t>
  </si>
  <si>
    <t>Água subterrânea</t>
  </si>
  <si>
    <t>Água pluvial</t>
  </si>
  <si>
    <t>Concessionária</t>
  </si>
  <si>
    <t>Total água nova</t>
  </si>
  <si>
    <t>Total água consumida</t>
  </si>
  <si>
    <t>Consumo total de água</t>
  </si>
  <si>
    <t>Reciclagem</t>
  </si>
  <si>
    <t>Compostagem</t>
  </si>
  <si>
    <t>Aterro sanitário</t>
  </si>
  <si>
    <t>Total de resíduos gerados</t>
  </si>
  <si>
    <t>CDR recuperação energética</t>
  </si>
  <si>
    <t>Total de resíduos não perigosos gerados, por destinação</t>
  </si>
  <si>
    <t>ODS</t>
  </si>
  <si>
    <t>Meta</t>
  </si>
  <si>
    <r>
      <t xml:space="preserve">Capitalismo de </t>
    </r>
    <r>
      <rPr>
        <b/>
        <i/>
        <sz val="14"/>
        <color rgb="FFC00000"/>
        <rFont val="Bradesco Sans"/>
      </rPr>
      <t xml:space="preserve">Stakeholders </t>
    </r>
    <r>
      <rPr>
        <b/>
        <sz val="14"/>
        <color rgb="FFC00000"/>
        <rFont val="Bradesco Sans"/>
      </rPr>
      <t>– Métricas Essenciais</t>
    </r>
  </si>
  <si>
    <t>Princípios de Governança</t>
  </si>
  <si>
    <t>Métrica</t>
  </si>
  <si>
    <t>Fonte</t>
  </si>
  <si>
    <t>Propósito da governança</t>
  </si>
  <si>
    <t>Qualidade do corpo governante</t>
  </si>
  <si>
    <t>Engajamento de partes interessadas</t>
  </si>
  <si>
    <t>Comportamento ético</t>
  </si>
  <si>
    <t>Supervisão de riscos e oportunidades</t>
  </si>
  <si>
    <t>Planeta</t>
  </si>
  <si>
    <t xml:space="preserve">Mudança climática
 </t>
  </si>
  <si>
    <t xml:space="preserve">Dignidade e igualdade
 </t>
  </si>
  <si>
    <t>Saúde e Bem-estar</t>
  </si>
  <si>
    <t>Habilidades para o futuro</t>
  </si>
  <si>
    <t>Prosperidade</t>
  </si>
  <si>
    <t>Emprego e geração de riqueza</t>
  </si>
  <si>
    <t>Comunidade e vitalidade social</t>
  </si>
  <si>
    <t>tCO₂e</t>
  </si>
  <si>
    <t>t</t>
  </si>
  <si>
    <t>Geradores (diesel)</t>
  </si>
  <si>
    <t>ND</t>
  </si>
  <si>
    <t>ND = não disponível</t>
  </si>
  <si>
    <t xml:space="preserve">resíduos gerados nas operações </t>
  </si>
  <si>
    <t xml:space="preserve">viagens a negócios </t>
  </si>
  <si>
    <t xml:space="preserve">deslocamento de funcionários (casa-trabalho) </t>
  </si>
  <si>
    <t>emissões biogênicas totais</t>
  </si>
  <si>
    <t>percentual de energia renovável consumida nas instalações</t>
  </si>
  <si>
    <t>Energia renovável</t>
  </si>
  <si>
    <t>Redução de consumo</t>
  </si>
  <si>
    <t>Satisfação de clientes</t>
  </si>
  <si>
    <t>NPS</t>
  </si>
  <si>
    <t>queixas endereçadas e resolvidas</t>
  </si>
  <si>
    <t>total de queixas identificadas</t>
  </si>
  <si>
    <t xml:space="preserve">total de reclamações recebidas, resolvidas em até cinco dias úteis </t>
  </si>
  <si>
    <t>GRI 418-1 
SASB FN-CF-220a.1; FN-CB-230a.1, FN-CF-230a.1</t>
  </si>
  <si>
    <t>queixas comprovadas quanto à violação da privacidade de clientes ou da conformidade com normas relativas à privacidade de dados pessoais</t>
  </si>
  <si>
    <t>Funcionários por gênero</t>
  </si>
  <si>
    <t>Funcionários por faixa etária</t>
  </si>
  <si>
    <t>Intensidade de emissões</t>
  </si>
  <si>
    <t xml:space="preserve"> Mulheres por categoria funcional</t>
  </si>
  <si>
    <t>abaixo de 30 anos</t>
  </si>
  <si>
    <t>entre 30 e 50 anos</t>
  </si>
  <si>
    <t>acima de 50 anos</t>
  </si>
  <si>
    <t>Funcionários no Brasil</t>
  </si>
  <si>
    <t>Perfil de funcionários no Brasil</t>
  </si>
  <si>
    <t>Funcionários em período integral, por região</t>
  </si>
  <si>
    <t>Funcionários em período parcial, por região</t>
  </si>
  <si>
    <t>Funcionários permanentes, por região</t>
  </si>
  <si>
    <t>Funcionários temporários, por região</t>
  </si>
  <si>
    <t>Funcionários em tempo integral, por gênero</t>
  </si>
  <si>
    <t>Funcionários em tempo parcial, por gênero</t>
  </si>
  <si>
    <t>Funcionários permanentes, por gênero</t>
  </si>
  <si>
    <t>Funcionários temporários, por gênero</t>
  </si>
  <si>
    <t>Total funcionários com deficiência</t>
  </si>
  <si>
    <t>Negros por categoria funcional</t>
  </si>
  <si>
    <t>Indígenas por categoria funcional</t>
  </si>
  <si>
    <t xml:space="preserve">Funcionários com deficiência, por categoria funcional </t>
  </si>
  <si>
    <t>Funcionários com deficiência, por gênero</t>
  </si>
  <si>
    <t>Funcionários com deficiência, por região</t>
  </si>
  <si>
    <t>Contratações por gênero</t>
  </si>
  <si>
    <t>Contratações por região</t>
  </si>
  <si>
    <t xml:space="preserve">Contratações por faixa etária </t>
  </si>
  <si>
    <t>Contratações por categoria funcional</t>
  </si>
  <si>
    <t>Movimentações internas</t>
  </si>
  <si>
    <t>Desligamentos</t>
  </si>
  <si>
    <t>Movimentações internas por gênero</t>
  </si>
  <si>
    <t>Contratações por raça/etnia</t>
  </si>
  <si>
    <t>Empregados que deixaram a empresa, por gênero</t>
  </si>
  <si>
    <t>Empregados que deixaram a empresa, por faixa etária</t>
  </si>
  <si>
    <t>Empregados que deixaram a empresa, por região</t>
  </si>
  <si>
    <t>Empregados que deixaram a empresa, por raça/etnia</t>
  </si>
  <si>
    <t>Empregados que deixaram a empresa, por categoria funcional</t>
  </si>
  <si>
    <t>Rotatividade por gênero</t>
  </si>
  <si>
    <t>Rotatividade voluntária por gênero</t>
  </si>
  <si>
    <t>Rotatividade por raça/etnia</t>
  </si>
  <si>
    <t>Rotatividade voluntária por raça/etnia</t>
  </si>
  <si>
    <t>Rotatividade por faixa etária</t>
  </si>
  <si>
    <t>Rotatividade por região</t>
  </si>
  <si>
    <t>Rotatividade por categoria funcional</t>
  </si>
  <si>
    <t>Média de horas de treinamento por categoria funcional</t>
  </si>
  <si>
    <t>Média de horas de treinamento por gênero</t>
  </si>
  <si>
    <t>Média de horas de treinamento por faixa etária</t>
  </si>
  <si>
    <t>Média de horas de treinamento por raça/etnia</t>
  </si>
  <si>
    <t>Proporção do salário-base entre homens e mulheres</t>
  </si>
  <si>
    <t>Diretoria + Conselho de Administração 
(salário base + outros incentivos financeiros)</t>
  </si>
  <si>
    <t>Superintendência 
(salário base + outros incentivos financeiros)</t>
  </si>
  <si>
    <t>Gerência 
(Salário base + outros incentivos financeiros)</t>
  </si>
  <si>
    <t>Por gênero</t>
  </si>
  <si>
    <t>Por faixa etária</t>
  </si>
  <si>
    <t>Por posição de liderança</t>
  </si>
  <si>
    <t>recursos próprios</t>
  </si>
  <si>
    <t>leis de incentivo</t>
  </si>
  <si>
    <t>Fundação Bradesco</t>
  </si>
  <si>
    <t>ações realizadas</t>
  </si>
  <si>
    <t>voluntários participantes</t>
  </si>
  <si>
    <t>horas dedicadas</t>
  </si>
  <si>
    <t>pessoas beneficiadas</t>
  </si>
  <si>
    <t>Investimentos responsáveis</t>
  </si>
  <si>
    <t>Gestão de ativos</t>
  </si>
  <si>
    <t>Relacionamento com fornecedores</t>
  </si>
  <si>
    <t>Risco socioambiental</t>
  </si>
  <si>
    <t>Relacionamento com instituições e política</t>
  </si>
  <si>
    <t>Monitoramento de carteiras socioambientais</t>
  </si>
  <si>
    <t>Gastos com fornecedores por região</t>
  </si>
  <si>
    <t>lucro líquido recorrente</t>
  </si>
  <si>
    <t>margem financeira</t>
  </si>
  <si>
    <t>PDD expandida</t>
  </si>
  <si>
    <t>ativos totais</t>
  </si>
  <si>
    <t>carteira de crédito expandida</t>
  </si>
  <si>
    <t>Outras informações</t>
  </si>
  <si>
    <t>Valor adicionado</t>
  </si>
  <si>
    <t>total de ativos com avaliação ASG sujeitos à triagem ambiental e/ou social positiva</t>
  </si>
  <si>
    <t>novos fornecedores contratados com base em critérios sociais e ambientais</t>
  </si>
  <si>
    <t>fornecedores considerados para contratação</t>
  </si>
  <si>
    <t>novos fornecedores homologados com base em critérios sociais e ambientais</t>
  </si>
  <si>
    <t>GRI 407-1</t>
  </si>
  <si>
    <t>GRI 408-1</t>
  </si>
  <si>
    <t>GRI 409-1</t>
  </si>
  <si>
    <t>número de fornecedores homologados</t>
  </si>
  <si>
    <t>Panorama</t>
  </si>
  <si>
    <t>Avaliação de novos fornecedores</t>
  </si>
  <si>
    <t>Riscos socioambientais</t>
  </si>
  <si>
    <t>norte</t>
  </si>
  <si>
    <t>nordeste</t>
  </si>
  <si>
    <t>centro-Oeste</t>
  </si>
  <si>
    <t>sudeste</t>
  </si>
  <si>
    <t>sul</t>
  </si>
  <si>
    <t>projetos avaliados</t>
  </si>
  <si>
    <t>projetos avaliados enquadrados nos Princípios do Equador</t>
  </si>
  <si>
    <t>projetos avaliados não enquadrados nos Princípios do Equador</t>
  </si>
  <si>
    <t>valor financiado dos projetos avaliados</t>
  </si>
  <si>
    <t>* Proibimos a realização de qualquer espécie de contribuição corporativa para candidatos ou partidos políticos, seja em forma de doação financeira, seja qualquer outra forma de ajuda. Tais vedações, bem como outros casos de doações, encontram-se na Política Corporativa de Doações e Patrocínios e seguem os preceitos da legislação vigente (Leis nº 9.504/1997 e nº 9.096/1995) e a Ação Direta de Inconstitucionalidade nº 4.650 (STF/2015).</t>
  </si>
  <si>
    <t>companhias que podem ocasionar dependência química e/ou riscos ou danos à saúde</t>
  </si>
  <si>
    <t>companhias que produzem ou comercializam produtos de combustíveis fósseis</t>
  </si>
  <si>
    <t>companhias que podem ocasionar riscos à saúde ou à segurança alimentar e nutricional</t>
  </si>
  <si>
    <t>Resultados recorrentes</t>
  </si>
  <si>
    <t>Principais dados financeiros</t>
  </si>
  <si>
    <t xml:space="preserve">Indicador por receita </t>
  </si>
  <si>
    <t>Comunidade</t>
  </si>
  <si>
    <t>número de clientes</t>
  </si>
  <si>
    <t>Funcionários por cor/etnia</t>
  </si>
  <si>
    <t>Asiáticos por categoria funcional</t>
  </si>
  <si>
    <r>
      <rPr>
        <b/>
        <sz val="10"/>
        <color rgb="FFC00000"/>
        <rFont val="Bradesco Sans"/>
        <scheme val="major"/>
      </rPr>
      <t xml:space="preserve">Measuring Stakeholder Capitalism </t>
    </r>
    <r>
      <rPr>
        <sz val="10"/>
        <color rgb="FFC00000"/>
        <rFont val="Bradesco Sans"/>
        <scheme val="major"/>
      </rPr>
      <t xml:space="preserve">
Towards Common Metrics and Consistent Reporting of Sustainable Value Creation</t>
    </r>
  </si>
  <si>
    <r>
      <rPr>
        <sz val="10"/>
        <color rgb="FFC00000"/>
        <rFont val="Bradesco Sans"/>
        <scheme val="major"/>
      </rPr>
      <t>Meta 4.4:</t>
    </r>
    <r>
      <rPr>
        <sz val="10"/>
        <rFont val="Bradesco Sans"/>
        <scheme val="major"/>
      </rPr>
      <t xml:space="preserve"> Até 2030, aumentar substancialmente o número de jovens e adultos que tenham habilidades relevantes, inclusive competências técnicas e profissionais, para emprego, trabalho decente e empreendedorismo</t>
    </r>
  </si>
  <si>
    <r>
      <rPr>
        <sz val="10"/>
        <color rgb="FFC00000"/>
        <rFont val="Bradesco Sans"/>
      </rPr>
      <t>Meta 5.1:</t>
    </r>
    <r>
      <rPr>
        <sz val="10"/>
        <rFont val="Bradesco Sans"/>
        <family val="2"/>
      </rPr>
      <t xml:space="preserve"> </t>
    </r>
    <r>
      <rPr>
        <sz val="10"/>
        <rFont val="Bradesco Sans"/>
      </rPr>
      <t>Acabar com todas as formas de discriminação contra todas as mulheres e meninas em toda parte.</t>
    </r>
  </si>
  <si>
    <r>
      <rPr>
        <sz val="10"/>
        <color rgb="FFC00000"/>
        <rFont val="Bradesco Sans"/>
      </rPr>
      <t xml:space="preserve">Meta 5.5: </t>
    </r>
    <r>
      <rPr>
        <sz val="10"/>
        <rFont val="Bradesco Sans"/>
      </rPr>
      <t>Garantir a participação plena e efetiva das mulheres e a igualdade de oportunidades para a liderança em todos os níveis de tomada de decisão na vida política, econômica e pública.</t>
    </r>
  </si>
  <si>
    <r>
      <rPr>
        <sz val="10"/>
        <color rgb="FFC00000"/>
        <rFont val="Bradesco Sans"/>
      </rPr>
      <t>Meta 4.5:</t>
    </r>
    <r>
      <rPr>
        <sz val="10"/>
        <rFont val="Bradesco Sans"/>
      </rPr>
      <t xml:space="preserve"> Até 2030, eliminar as disparidades de gênero na educação e garantir a igualdade de acesso a todos os níveis de educação e formação profissional para os mais vulneráveis, incluindo as pessoas com deficiência, povos indígenas e as crianças em situação de vulnerabilidade.</t>
    </r>
  </si>
  <si>
    <r>
      <rPr>
        <sz val="10"/>
        <color rgb="FFC00000"/>
        <rFont val="Bradesco Sans"/>
      </rPr>
      <t>Meta 5.a:</t>
    </r>
    <r>
      <rPr>
        <sz val="10"/>
        <rFont val="Bradesco Sans"/>
        <family val="2"/>
      </rPr>
      <t xml:space="preserve"> </t>
    </r>
    <r>
      <rPr>
        <sz val="10"/>
        <rFont val="Bradesco Sans"/>
      </rPr>
      <t>Realizar reformas para dar às mulheres direitos iguais aos recursos econômicos, bem como o acesso a propriedade e controle sobre a terra e outras formas de propriedade, serviços financeiros, herança e recursos naturais, de acordo com as leis nacionais.</t>
    </r>
  </si>
  <si>
    <r>
      <rPr>
        <sz val="10"/>
        <color rgb="FFC00000"/>
        <rFont val="Bradesco Sans"/>
      </rPr>
      <t>Meta 8.3:</t>
    </r>
    <r>
      <rPr>
        <sz val="10"/>
        <rFont val="Bradesco Sans"/>
        <family val="2"/>
      </rPr>
      <t xml:space="preserve"> Promover políticas orientadas para o desenvolvimento que apoiem as atividades produtivas, a geração de emprego decente, o empreendedorismo, a criatividade e a inovação, e incentivar a formalização e o crescimento das micro, pequenas e médias empresas, inclusive por meio do acesso a serviços financeiros.</t>
    </r>
  </si>
  <si>
    <r>
      <rPr>
        <sz val="10"/>
        <color rgb="FFC00000"/>
        <rFont val="Bradesco Sans"/>
      </rPr>
      <t>Meta 5.c:</t>
    </r>
    <r>
      <rPr>
        <sz val="10"/>
        <rFont val="Bradesco Sans"/>
      </rPr>
      <t xml:space="preserve"> </t>
    </r>
    <r>
      <rPr>
        <sz val="10"/>
        <rFont val="Bradesco Sans"/>
        <family val="2"/>
      </rPr>
      <t>Adotar e fortalecer políticas sólidas e legislação aplicável para a promoção da igualdade de gênero e o empoderamento de todas as mulheres e meninas em todos os níveis.</t>
    </r>
  </si>
  <si>
    <r>
      <rPr>
        <sz val="10"/>
        <color rgb="FFC00000"/>
        <rFont val="Bradesco Sans"/>
      </rPr>
      <t>Meta 8.10</t>
    </r>
    <r>
      <rPr>
        <sz val="10"/>
        <rFont val="Bradesco Sans"/>
      </rPr>
      <t xml:space="preserve">: </t>
    </r>
    <r>
      <rPr>
        <sz val="10"/>
        <rFont val="Bradesco Sans"/>
        <family val="2"/>
      </rPr>
      <t>Fortalecer a capacidade das instituições financeiras nacionais para incentivar a expansão do acesso aos serviços bancários, de seguros e financeiros para todos.</t>
    </r>
  </si>
  <si>
    <r>
      <rPr>
        <sz val="10"/>
        <color rgb="FFC00000"/>
        <rFont val="Bradesco Sans"/>
      </rPr>
      <t>Meta 8.7:</t>
    </r>
    <r>
      <rPr>
        <sz val="10"/>
        <rFont val="Bradesco Sans"/>
      </rPr>
      <t xml:space="preserve"> </t>
    </r>
    <r>
      <rPr>
        <sz val="10"/>
        <rFont val="Bradesco Sans"/>
        <family val="2"/>
      </rPr>
      <t>Tomar medidas imediatas e eficazes para erradicar o trabalho forçado, acabar com a escravidão moderna e o tráfico de pessoas, e assegurar a proibição e eliminação das piores formas de trabalho infantil, incluindo recrutamento e utilização de crianças-soldado, e até 2025 acabar com o trabalho infantil em todas as suas formas.</t>
    </r>
  </si>
  <si>
    <r>
      <rPr>
        <sz val="10"/>
        <color rgb="FFC00000"/>
        <rFont val="Bradesco Sans"/>
      </rPr>
      <t>Meta 9.3:</t>
    </r>
    <r>
      <rPr>
        <sz val="10"/>
        <rFont val="Bradesco Sans"/>
        <family val="2"/>
      </rPr>
      <t xml:space="preserve"> Aumentar o acesso das pequenas indústrias e outras empresas, particularmente em países em desenvolvimento, aos serviços financeiros, incluindo crédito acessível e sua integração em cadeias de valor e mercados.</t>
    </r>
  </si>
  <si>
    <r>
      <rPr>
        <sz val="10"/>
        <color rgb="FFC00000"/>
        <rFont val="Bradesco Sans"/>
      </rPr>
      <t>Meta 9.5:</t>
    </r>
    <r>
      <rPr>
        <sz val="10"/>
        <rFont val="Bradesco Sans"/>
        <family val="2"/>
      </rPr>
      <t xml:space="preserve"> Fortalecer a pesquisa científica, melhorar as capacidades tecnológicas de setores industriais em todos os países, particularmente os países em desenvolvimento, inclusive, até 2030, incentivando a inovação e aumentando substancialmente o número de trabalhadores de pesquisa e desenvolvimento por milhão de pessoas e os gastos público e privado em pesquisa e desenvolvimento.</t>
    </r>
  </si>
  <si>
    <r>
      <rPr>
        <sz val="10"/>
        <color rgb="FFC00000"/>
        <rFont val="Bradesco Sans"/>
      </rPr>
      <t>Meta 8.4:</t>
    </r>
    <r>
      <rPr>
        <sz val="10"/>
        <rFont val="Bradesco Sans"/>
      </rPr>
      <t xml:space="preserve"> </t>
    </r>
    <r>
      <rPr>
        <sz val="10"/>
        <rFont val="Bradesco Sans"/>
        <family val="2"/>
      </rPr>
      <t>Melhorar progressivamente, até 2030, a eficiência dos recursos globais no consumo e na produção, e empenhar-se para dissociar o crescimento econômico da degradação ambiental, de acordo com o Plano Decenal de Programas sobre Produção e Consumo Sustentáveis, com os países desenvolvidos assumindo a liderança.</t>
    </r>
  </si>
  <si>
    <r>
      <rPr>
        <sz val="10"/>
        <color rgb="FFC00000"/>
        <rFont val="Bradesco Sans"/>
      </rPr>
      <t>Meta 10.2:</t>
    </r>
    <r>
      <rPr>
        <sz val="10"/>
        <rFont val="Bradesco Sans"/>
        <family val="2"/>
      </rPr>
      <t xml:space="preserve"> Até 2030, empoderar e promover a inclusão social, econômica e política de todos, independentemente da idade, gênero, deficiência, raça, etnia, origem, religião, condição econômica ou outra.</t>
    </r>
  </si>
  <si>
    <r>
      <rPr>
        <sz val="10"/>
        <color rgb="FFC00000"/>
        <rFont val="Bradesco Sans"/>
      </rPr>
      <t>Meta 10.4:</t>
    </r>
    <r>
      <rPr>
        <sz val="10"/>
        <rFont val="Bradesco Sans"/>
      </rPr>
      <t xml:space="preserve"> </t>
    </r>
    <r>
      <rPr>
        <sz val="10"/>
        <rFont val="Bradesco Sans"/>
        <family val="2"/>
      </rPr>
      <t>Adotar políticas, especialmente fiscal, salarial e de proteção social, e alcançar progressivamente uma maior igualdade.</t>
    </r>
  </si>
  <si>
    <r>
      <rPr>
        <sz val="10"/>
        <color rgb="FFC00000"/>
        <rFont val="Bradesco Sans"/>
      </rPr>
      <t>Meta 10.5:</t>
    </r>
    <r>
      <rPr>
        <sz val="10"/>
        <rFont val="Bradesco Sans"/>
        <family val="2"/>
      </rPr>
      <t xml:space="preserve"> Melhorar a regulamentação e o monitoramento dos mercados e instituições financeiras globais e fortalecer a implementação de tais regulamentações.</t>
    </r>
  </si>
  <si>
    <r>
      <rPr>
        <sz val="10"/>
        <color rgb="FFC00000"/>
        <rFont val="Bradesco Sans"/>
      </rPr>
      <t>Meta 13b</t>
    </r>
    <r>
      <rPr>
        <sz val="10"/>
        <rFont val="Bradesco Sans"/>
      </rPr>
      <t>: Promover mecanismos para a criação de capacidades para o planejamento relacionado à mudança do clima e à gestão eficaz, nos países menos desenvolvidos, inclusive com foco em mulheres, jovens, comunidades locais e marginalizadas.</t>
    </r>
  </si>
  <si>
    <r>
      <rPr>
        <sz val="10"/>
        <color rgb="FFC00000"/>
        <rFont val="Bradesco Sans"/>
      </rPr>
      <t>Meta 13.3:</t>
    </r>
    <r>
      <rPr>
        <sz val="10"/>
        <rFont val="Bradesco Sans"/>
      </rPr>
      <t xml:space="preserve"> Melhorar a educação, aumentar a conscientização e a capacidade humana e institucional sobre mitigação, adaptação, redução de impacto e alerta precoce da mudança do clima.</t>
    </r>
  </si>
  <si>
    <r>
      <rPr>
        <sz val="10"/>
        <color rgb="FFC00000"/>
        <rFont val="Bradesco Sans"/>
      </rPr>
      <t>Meta 13.2:</t>
    </r>
    <r>
      <rPr>
        <sz val="10"/>
        <rFont val="Bradesco Sans"/>
      </rPr>
      <t xml:space="preserve"> Integrar medidas da mudança do clima nas políticas, estratégias e planejamentos nacionais.</t>
    </r>
  </si>
  <si>
    <r>
      <rPr>
        <sz val="10"/>
        <color rgb="FFC00000"/>
        <rFont val="Bradesco Sans"/>
      </rPr>
      <t>Meta 13.1</t>
    </r>
    <r>
      <rPr>
        <sz val="10"/>
        <rFont val="Bradesco Sans"/>
      </rPr>
      <t>: Reforçar a resiliência e a capacidade de adaptação a riscos relacionados ao clima e às catástrofes naturais em todos os países.</t>
    </r>
  </si>
  <si>
    <r>
      <rPr>
        <sz val="10"/>
        <color rgb="FFC00000"/>
        <rFont val="Bradesco Sans"/>
      </rPr>
      <t>Meta 5.b</t>
    </r>
    <r>
      <rPr>
        <sz val="10"/>
        <rFont val="Bradesco Sans"/>
      </rPr>
      <t>:</t>
    </r>
    <r>
      <rPr>
        <sz val="10"/>
        <rFont val="Bradesco Sans"/>
        <family val="2"/>
      </rPr>
      <t xml:space="preserve"> </t>
    </r>
    <r>
      <rPr>
        <sz val="10"/>
        <rFont val="Bradesco Sans"/>
      </rPr>
      <t>Aumentar o uso de tecnologias de base, em particular as tecnologias de informação e comunicação, para promover o empoderamento das mulheres.</t>
    </r>
  </si>
  <si>
    <t>Funcionários no Brasil,
por região</t>
  </si>
  <si>
    <t>NA</t>
  </si>
  <si>
    <t>valor econômico gerado</t>
  </si>
  <si>
    <t>valor econômico retido</t>
  </si>
  <si>
    <t>remuneração de capitais de terceiros - alugueis</t>
  </si>
  <si>
    <t>contribuição ao governo</t>
  </si>
  <si>
    <t>JCP e dividendos pagos aos acionistas (pagos e provisionados)</t>
  </si>
  <si>
    <t>Coordenação / Supervisão</t>
  </si>
  <si>
    <t>Administrativo</t>
  </si>
  <si>
    <t>Coordenação/Supervisão</t>
  </si>
  <si>
    <t>DJSI 3.3.1</t>
  </si>
  <si>
    <t>GRI 2-21</t>
  </si>
  <si>
    <t>Proporção da remuneração total anual</t>
  </si>
  <si>
    <t>Remuneração</t>
  </si>
  <si>
    <t>Produtos Socioambientais</t>
  </si>
  <si>
    <t>Produtos próprios</t>
  </si>
  <si>
    <t>com benefícios ambientais</t>
  </si>
  <si>
    <t>com benefícios sociais</t>
  </si>
  <si>
    <t>resultado bruto da intermediação financeira + receitas de prestação de serviços + outras receitas</t>
  </si>
  <si>
    <t>lobby, representação de interesses ou similar</t>
  </si>
  <si>
    <t>liberdade sindical e negociação coletiva</t>
  </si>
  <si>
    <t xml:space="preserve">fornecedores com impactos ambientais negativos potenciais e reais </t>
  </si>
  <si>
    <t>proporção entre a maior remuneração e a remuneração média da organização</t>
  </si>
  <si>
    <t>resultado bruto da intermediação financeira</t>
  </si>
  <si>
    <t>resultado das operações de seguros, previdência e capitalização</t>
  </si>
  <si>
    <t>receitas de prestação de serviços</t>
  </si>
  <si>
    <t>despesas de pessoal</t>
  </si>
  <si>
    <t>outras despesas administrativas</t>
  </si>
  <si>
    <t>outras receitas/despesas operacionais</t>
  </si>
  <si>
    <t>despesas tributárias</t>
  </si>
  <si>
    <t>resultado de participação em coligadas</t>
  </si>
  <si>
    <t>Assets under Management (AuM) com avaliação ESG</t>
  </si>
  <si>
    <t>campanhas políticas/candidatos locais, regionais ou nacionais*</t>
  </si>
  <si>
    <t>Fornecedores que podem apresentar riscos significativos em direitos humanos</t>
  </si>
  <si>
    <t>Energia consumida - móvel</t>
  </si>
  <si>
    <t>Energia consumida - estacionária</t>
  </si>
  <si>
    <t>Gestão de materiais</t>
  </si>
  <si>
    <t>GRI 301-3, 301-2</t>
  </si>
  <si>
    <t>Materiais utilizados - renováveis</t>
  </si>
  <si>
    <t>Materiais utilizados - não renováveis</t>
  </si>
  <si>
    <t>Papel</t>
  </si>
  <si>
    <t>Madeira certificada</t>
  </si>
  <si>
    <t>PVC</t>
  </si>
  <si>
    <t>Metal</t>
  </si>
  <si>
    <t>Material reciclado</t>
  </si>
  <si>
    <t>Plástico (produção de cartões)</t>
  </si>
  <si>
    <t>GRI 401-3</t>
  </si>
  <si>
    <t>Licença Maternidade/ Paternidade</t>
  </si>
  <si>
    <t>homens</t>
  </si>
  <si>
    <t>mulheres</t>
  </si>
  <si>
    <t>Empregados que tiraram a licença no ano vigente e cuja licença termina no ano vigente</t>
  </si>
  <si>
    <t>Empregados que tiraram a licença no ano vigente</t>
  </si>
  <si>
    <t>Empregados que tiraram a licença no ano vigente e cuja licença termina no ano seguinte</t>
  </si>
  <si>
    <t>Empregados com expectativa de retorno no ano vigente</t>
  </si>
  <si>
    <t>Empregados que retornaram ao trabalho no período, após o término da licença</t>
  </si>
  <si>
    <t>Empregados que NÃO retornaram ao trabalho, no período, após o término da licença</t>
  </si>
  <si>
    <t>Empregados que voltaram a trabalhar após a licença e que ainda estiveram empregados 12 meses após o retorno ao trabalho</t>
  </si>
  <si>
    <t>Taxa de retorno</t>
  </si>
  <si>
    <t>Taxa de retenção</t>
  </si>
  <si>
    <t>Empregados com direito a usufruir da licença</t>
  </si>
  <si>
    <t xml:space="preserve">GRI 401-1
</t>
  </si>
  <si>
    <t>Média entre contratados e desligados, dividida pelo total de funcionários ao final do período</t>
  </si>
  <si>
    <t>Média de horas de treinamento por nível gerencial</t>
  </si>
  <si>
    <t>taxa</t>
  </si>
  <si>
    <t>Avaliação de desempenho</t>
  </si>
  <si>
    <t>Avaliação de competências</t>
  </si>
  <si>
    <t>Funcionários elegíveis</t>
  </si>
  <si>
    <t>Saúde e segurança ocupacional</t>
  </si>
  <si>
    <t>Número de horas trabalhadas (em milhões)</t>
  </si>
  <si>
    <t>Óbitos resultantes de acidentes de trabalho</t>
  </si>
  <si>
    <t>índice</t>
  </si>
  <si>
    <t>Acidentes de trabalho com consequência grave (exceto óbitos)</t>
  </si>
  <si>
    <t>Acidentes de trabalho de comunicação obrigatória</t>
  </si>
  <si>
    <t>Principais tipos de acidente de trabalho</t>
  </si>
  <si>
    <t>Óbitos resultantes de doenças profissionais</t>
  </si>
  <si>
    <t>Doenças profissionais de comunicação obrigatória</t>
  </si>
  <si>
    <t>Principais tipos de doenças profissionais</t>
  </si>
  <si>
    <t>texto</t>
  </si>
  <si>
    <t>Típico - ocorrem no exercício do trabalho, provocando lesão corporal;  
Trajeto - ocorrem no deslocamento do funcionário até o trabalho</t>
  </si>
  <si>
    <t>CID M, CID G e CID F</t>
  </si>
  <si>
    <t>CID S, CID M, 
CID F e CID G</t>
  </si>
  <si>
    <t>CID S, CID M, 
CID F e CID R</t>
  </si>
  <si>
    <t>NPS Pessoa Física</t>
  </si>
  <si>
    <t>Remuneração da alta direção</t>
  </si>
  <si>
    <t>Remuneração fixa</t>
  </si>
  <si>
    <t>Remuneração variável</t>
  </si>
  <si>
    <t>Benefícios de aposentadoria</t>
  </si>
  <si>
    <t>GRI 2-19</t>
  </si>
  <si>
    <t>Discriminação</t>
  </si>
  <si>
    <t>Em apuração</t>
  </si>
  <si>
    <t>Improcedente</t>
  </si>
  <si>
    <t>Parcialmente procedente</t>
  </si>
  <si>
    <t>Procedente</t>
  </si>
  <si>
    <t>Advertência</t>
  </si>
  <si>
    <t>Reorientação</t>
  </si>
  <si>
    <t>Dispensa</t>
  </si>
  <si>
    <t>Outros</t>
  </si>
  <si>
    <t>Ética</t>
  </si>
  <si>
    <t>Prevenção à corrupção</t>
  </si>
  <si>
    <t>Relacionamento com clientes e usuários</t>
  </si>
  <si>
    <t>Prevenção à lavagem de dinheiro</t>
  </si>
  <si>
    <t>Compliance</t>
  </si>
  <si>
    <t>Assédio</t>
  </si>
  <si>
    <t>GRI 2-24</t>
  </si>
  <si>
    <t>Diversidade e Direitos Humanos</t>
  </si>
  <si>
    <t>Segurança da informação</t>
  </si>
  <si>
    <t>Saúde e segurança no trabalho</t>
  </si>
  <si>
    <t>Riscos</t>
  </si>
  <si>
    <t>Funcionários treinados em</t>
  </si>
  <si>
    <t xml:space="preserve">
Acidentes de trabalho</t>
  </si>
  <si>
    <t>Doenças profissionais</t>
  </si>
  <si>
    <t>Étnico-racial</t>
  </si>
  <si>
    <t>Gênero</t>
  </si>
  <si>
    <t>Religião</t>
  </si>
  <si>
    <t>Opinião política</t>
  </si>
  <si>
    <t>Origem social</t>
  </si>
  <si>
    <t>Transporte de Correspondências</t>
  </si>
  <si>
    <r>
      <t xml:space="preserve">DRE por país </t>
    </r>
    <r>
      <rPr>
        <sz val="12"/>
        <color theme="0"/>
        <rFont val="Montserrat"/>
      </rPr>
      <t>(GRI 207-4b)</t>
    </r>
  </si>
  <si>
    <t>Receitas de intermediação financeira</t>
  </si>
  <si>
    <t>Despesas de intermediação financeira</t>
  </si>
  <si>
    <t>Número de empregados</t>
  </si>
  <si>
    <t xml:space="preserve">(1) Agência Nova York; Bradesco North America LLC; Bradesco Securities, Inc.; Bradesco Bank, Bradesco Investments e Bradesco Global Advisors e Bradesco Global Advisors; </t>
  </si>
  <si>
    <t>(2) Bradesco Argentina S.A. e Bradesco Argentina de Seguros S.A.;</t>
  </si>
  <si>
    <t>(3) Bradescard México, Sociedad de Responsabilidad Limitada e Odontored Seguros Dentales S.A.;</t>
  </si>
  <si>
    <t>(4) Agência Grand Cayman; Cidade Capital Markets Ltd.; e Brasília Cayman Investments II Limited;</t>
  </si>
  <si>
    <t>(5) Banco Bradesco Europa S.A.; e</t>
  </si>
  <si>
    <t>(6) China: Bradesco Securities Hong Kong Limited, Inglaterra: Bradesco Securities UK Limited e Portugal: Bradport - SGPS Sociedade Unipessoal.</t>
  </si>
  <si>
    <t>(**) Brasil = Organização Bradesco (-) Saldos líquidos das eliminações de consolidação das empresas no exterior.</t>
  </si>
  <si>
    <t>Total água descartada</t>
  </si>
  <si>
    <t>Nota: Foi mantida a apresentação do desempenho do Bradesco em 2019 apenas na planilha de indicadores ambientais, devido ser o ano-base das metas estabelecidas pelo Plano Diretor de Ecoeficiência.</t>
  </si>
  <si>
    <t>Referência no Relatório Anual Integrado</t>
  </si>
  <si>
    <t>Referência no Relatório ESG</t>
  </si>
  <si>
    <t>Receita BRGAAP (receitas de intermediação financeira + receita de prestação de serviços + prêmios retidos de seguros, planos de previdência e capitalização + resultado de participações em coligadas e de controle compartilhado + outras receitas operacionais)</t>
  </si>
  <si>
    <t>Indicador por lucro líquido contábil</t>
  </si>
  <si>
    <t>Água descartada</t>
  </si>
  <si>
    <t>Em relação ao ano base (2019), considerando o consumo de água nova.</t>
  </si>
  <si>
    <t>Considera água nova consumida, subtraindo-se água de reúso</t>
  </si>
  <si>
    <t>NA = não aplicável</t>
  </si>
  <si>
    <t>Os resíduos comuns e recicláveis dos núcleos administrativos são pesados e reportados em ferramenta sistematizada. Os resíduos tecnológicos são encaminhados para descaracterização e descarte, e a quantidade é reportada por meio de Certificado de Destinação dos Resíduos. Os resíduos gerados pela rede de agências é estimado a partir da relação peso x funcionário, com base na pesagem realizada em agências que estão em prédios administrativos.</t>
  </si>
  <si>
    <t>Valores contemplam materiais de escritório, como papel para impressão, formulários, envelopes, bobinas, lápis, entre outros (sistema de suprimentos online); plástico e metal para produção de cartões (base de dados de cartões produzidos).</t>
  </si>
  <si>
    <t>Contempla todos os prestadores de serviços, gerenciados via sistema de "não funcionários" (Techsocial). São exemplos: advogados, arquitetos, consultores, engenheiros, profissionais de limpeza e manutenção, médicos, vigilantes, entre outros.</t>
  </si>
  <si>
    <t>Contempla todos os estagiários do Banco e ligadas</t>
  </si>
  <si>
    <t>Em 2023, houve mudança na base considerada para levantamento do número desses profissionais.</t>
  </si>
  <si>
    <t>Movimentações de funcionários e aprendizes do Banco e ligadas, ao longo do ano</t>
  </si>
  <si>
    <t>Total de funcionários que retornaram ao trabalho após a licença dividido pelo total de funcionários que deveriam retornar, multiplicado por 100</t>
  </si>
  <si>
    <t>Total de funcionários que permaneceram na Organização 12 meses após retornarem da licença dividido pelo total de funcionários que retornaram da licença no período de relato anterior, multiplicado por 100</t>
  </si>
  <si>
    <t>Média horas de treinamento online e presencial</t>
  </si>
  <si>
    <t>ND = Não disponível</t>
  </si>
  <si>
    <t xml:space="preserve">Total de avaliações completas dividido pelo total de avaliações enviadas¹ </t>
  </si>
  <si>
    <t>Voluntariado³</t>
  </si>
  <si>
    <t>³ Em 2020, as ações de voluntariado foram parcialmente suspensas devido à pandemia.</t>
  </si>
  <si>
    <t>Considera o total de dias de ausência de funcionários e aprendizes do banco e ligadas, descontadas as férias, dividido pela quantidade média de funcionários no ano, multiplicado pelos 330 dias úteis</t>
  </si>
  <si>
    <t>Total e percentual de funcionários, aprendizes, estagiários e estatutários treinados</t>
  </si>
  <si>
    <t>² Não contempla funcionários de fundações, aposentados por invalidez, expatriados, diretores, estagiários, dirigentes sindicais liberados, funcionários afastados há mais de 270 dias no período. Base 30/04/2024.</t>
  </si>
  <si>
    <t>Média de remuneração dos homens de cada grupo dividido pela média de remuneração de mulheres de cada grupo. 
Para o grupo "Diretoria + Conselho de Administração", considera-se a média de honorários anual e a média do total de compensações. Para os demais grupos, considera-se a média de salários-base e salário-base mais outros incentivos financeiros, conforme demandado pelo indicador. 
São considerados os funcionários, aprendizes e estagiários de todas as empresas do consolidado financeiro. Não contempla os funcionários do exterior, os expatriados e os aposentados por invalidez.</t>
  </si>
  <si>
    <t>Contempla funcionários e aprendizes com jornada equivalente a 180h mensais do Banco e Ligadas.
Não contempla funcionários do exterior, estagiários, estatutários, aposentados por invalidez e expatriados.</t>
  </si>
  <si>
    <t>Contempla funcionários e aprendizes do Banco e Ligadas.
Não contempla estatutários, funcionários do exterior, expatriados, aposentados por invalidez e estagiários.</t>
  </si>
  <si>
    <t>Contempla funcionários com jornada equivalente a 220h mensais do Banco e Ligadas.
Não contempla estatutários, funcionários do exterior, expatriados, aposentados por invalidez, aprendizes e estagiários.</t>
  </si>
  <si>
    <t>Contempla funcionários e aprendizes com jornada equivalente a 180h mensais do Banco e Ligadas.
Não contempla estatutários, funcionários do exterior, expatriados, aposentados por invalidez e estagiários.</t>
  </si>
  <si>
    <t>Contempla funcionários do Banco e Ligadas.
Não contempla estatutários, funcionários do exterior, expatriados, aposentados por invalidez, aprendizes e estagiários.</t>
  </si>
  <si>
    <t>Contempla aprendizes do Banco e Ligadas.
Não contempla estatutários, funcionários (Brasil e exterior), expatriados, aposentados por invalidez e estagiários.</t>
  </si>
  <si>
    <t>Contempla funcionários, aprendizes, estagiários e estatutários do Banco e Ligadas.
Não contempla funcionários do exterior, expatriados e aposentados por invalidez.</t>
  </si>
  <si>
    <t>Contempla funcionários, aprendizes, estagiários e estatutários do Banco e Ligadas. Não contempla funcionários do exterior, expatriados e aposentados por invalidez.</t>
  </si>
  <si>
    <t>Desligamentos de funcionários e aprendizes, no Banco e ligadas.
Não contempla estatutários, funcionários do exterior e estagiários.</t>
  </si>
  <si>
    <t>Todos os funcionários têm direito à licença parental. O número considera funcionários e aprendizes do Banco e ligadas. Não contempla estatutários, funcionários do exterior e estagiários.</t>
  </si>
  <si>
    <t>Funcionários e aprendizes do Banco e ligadas. 
Não contempla estatutários, funcionários do exterior e estagiários.</t>
  </si>
  <si>
    <t>Pesquisa disponibilizada a todos os funcionários do Banco e Ligadas. Percentual de favorabilidade.</t>
  </si>
  <si>
    <t>Acidentes de trabalho típico ou de trajeto que levam a óbito</t>
  </si>
  <si>
    <t>Todo acidente de trabalho em que o funcionário seja afastado por incapacidade laborativa por um dia ou mais, deve ser comunicado à previdência social, via e-social, com abertura de CAT.</t>
  </si>
  <si>
    <t>Casos identificados de doença relacionada à atividade profissional - cruzamento entre CID (Código Internacional de Doenças) e CNAE (Classificação Nacional de Atividades Econômicas), conforme classificação do NTEP (Nexo Técnico Epidemiológico Previdenciário), e notificadas com emissão de CAT por doença ocupacional.</t>
  </si>
  <si>
    <t>Principais casos de doenças ocupacionais, conforme o CID</t>
  </si>
  <si>
    <t xml:space="preserve">Análise de toda posição consolidada de clientes correntistas ativos e todas as demais empresas do conglomerado. </t>
  </si>
  <si>
    <t>Justificativa</t>
  </si>
  <si>
    <t>Critérios</t>
  </si>
  <si>
    <t xml:space="preserve">Base de dados de manifestações recebidas pela Organização em todos os canais disponíveis a clientes e não clientes (agências, telebanco, fale conosco - primeira instância, BCB, CVM, carta, imprensa, ouvidoria, procon, defensoria pública, consumidor.gov.br, reclame aqui). </t>
  </si>
  <si>
    <t>Valor total investido pela Fundação Bradesco para o desenvolvimento de suas atividades</t>
  </si>
  <si>
    <t>Total de doações e patrocínios viabilizados por recursos próprios</t>
  </si>
  <si>
    <t>Total de doações e patrocínios incentivados (Leis de Incentivo)</t>
  </si>
  <si>
    <t>Desligamentos voluntários divididos pelo total de funcionários ao final do período</t>
  </si>
  <si>
    <t>Volume total de ações registradas no Portal Voluntários Bradesco</t>
  </si>
  <si>
    <t>Número de funcionários e estagiários que participaram de ao menos uma ação de voluntariado no ano</t>
  </si>
  <si>
    <t>Volume total de horas dedicadas pelos funcionários e estagiários nas ações registradas no Portal Voluntários Bradesco</t>
  </si>
  <si>
    <t>Número total de pessoas beneficiadas pelas ações registradas no Portal Voluntários Bradesco</t>
  </si>
  <si>
    <t>Remuneração total anual do indivíduo mais bem pago da Organização dividido pela Remuneração total anual média de todos os funcionários</t>
  </si>
  <si>
    <t>Base de fornecedores com status "Homologados"</t>
  </si>
  <si>
    <t>Quantidade de fornecedores homologados no ano</t>
  </si>
  <si>
    <t>Quantidade de fornecedores com contratos ativos ao final do exercício</t>
  </si>
  <si>
    <t>Total de gastos com fornecedores da Organização Bradesco (Banco Bradesco, Grupo Bradesco Seguros e unidades no exterior)</t>
  </si>
  <si>
    <t xml:space="preserve">Quantidade de empresas que passaram pelos crivos / diligência do processo de homologação e foram homologadas no período </t>
  </si>
  <si>
    <t>Fornecedores com contratos ativos identificados com apontamentos ambientais</t>
  </si>
  <si>
    <t>Fornecedores com contratos ativos identificados com apontamentos sociais</t>
  </si>
  <si>
    <t>São considerados os fornecedores classificados como críticos, sob o ponto de vista social, ambiental e climático, identificados e avaliados no escopo da Norma de Riscos Social, Ambiental e Climático da Organização Bradesco.</t>
  </si>
  <si>
    <t>R$ milhares</t>
  </si>
  <si>
    <t>GRI 2-7 | SASB FN-AC-330a.1, FN-IB-330a.1</t>
  </si>
  <si>
    <t>GRI 403-9</t>
  </si>
  <si>
    <t>GRI 403-10</t>
  </si>
  <si>
    <r>
      <t xml:space="preserve">Brasil </t>
    </r>
    <r>
      <rPr>
        <b/>
        <vertAlign val="superscript"/>
        <sz val="9"/>
        <color theme="1" tint="0.249977111117893"/>
        <rFont val="Bradesco Sans"/>
      </rPr>
      <t>(**)</t>
    </r>
  </si>
  <si>
    <r>
      <t>Estados Unidos</t>
    </r>
    <r>
      <rPr>
        <b/>
        <vertAlign val="superscript"/>
        <sz val="9"/>
        <color theme="1" tint="0.249977111117893"/>
        <rFont val="Bradesco Sans"/>
      </rPr>
      <t xml:space="preserve"> (1)</t>
    </r>
  </si>
  <si>
    <r>
      <t>Argentina</t>
    </r>
    <r>
      <rPr>
        <b/>
        <vertAlign val="superscript"/>
        <sz val="9"/>
        <color theme="1" tint="0.249977111117893"/>
        <rFont val="Bradesco Sans"/>
      </rPr>
      <t>(2)</t>
    </r>
  </si>
  <si>
    <r>
      <t>México</t>
    </r>
    <r>
      <rPr>
        <b/>
        <vertAlign val="superscript"/>
        <sz val="9"/>
        <color theme="1" tint="0.249977111117893"/>
        <rFont val="Bradesco Sans"/>
      </rPr>
      <t>(3)</t>
    </r>
  </si>
  <si>
    <r>
      <t>Ilhas Cayman</t>
    </r>
    <r>
      <rPr>
        <b/>
        <vertAlign val="superscript"/>
        <sz val="9"/>
        <color theme="1" tint="0.249977111117893"/>
        <rFont val="Bradesco Sans"/>
      </rPr>
      <t>(4)</t>
    </r>
  </si>
  <si>
    <r>
      <t>Luxemburgo</t>
    </r>
    <r>
      <rPr>
        <b/>
        <vertAlign val="superscript"/>
        <sz val="9"/>
        <color theme="1" tint="0.249977111117893"/>
        <rFont val="Bradesco Sans"/>
      </rPr>
      <t xml:space="preserve"> (5) </t>
    </r>
  </si>
  <si>
    <r>
      <t>Outros países</t>
    </r>
    <r>
      <rPr>
        <b/>
        <vertAlign val="superscript"/>
        <sz val="9"/>
        <color theme="1" tint="0.249977111117893"/>
        <rFont val="Bradesco Sans"/>
      </rPr>
      <t xml:space="preserve"> (6)</t>
    </r>
  </si>
  <si>
    <r>
      <t xml:space="preserve">aquisição de energia - </t>
    </r>
    <r>
      <rPr>
        <i/>
        <sz val="10"/>
        <color theme="1" tint="0.249977111117893"/>
        <rFont val="Bradesco Sans"/>
      </rPr>
      <t>Location based</t>
    </r>
  </si>
  <si>
    <r>
      <t xml:space="preserve">aquisição de energia - </t>
    </r>
    <r>
      <rPr>
        <i/>
        <sz val="10"/>
        <color theme="1" tint="0.249977111117893"/>
        <rFont val="Bradesco Sans"/>
      </rPr>
      <t>Market based</t>
    </r>
  </si>
  <si>
    <r>
      <t xml:space="preserve">transporte e distribuição (frota terceirizada – </t>
    </r>
    <r>
      <rPr>
        <i/>
        <sz val="10"/>
        <color theme="1" tint="0.249977111117893"/>
        <rFont val="Bradesco Sans"/>
      </rPr>
      <t>upstream</t>
    </r>
    <r>
      <rPr>
        <sz val="10"/>
        <color theme="1" tint="0.249977111117893"/>
        <rFont val="Bradesco Sans"/>
      </rPr>
      <t>)</t>
    </r>
  </si>
  <si>
    <r>
      <t xml:space="preserve">Em 2023, a metodologia do Programa Brasileiro GHG Protocol passou a considerar as emissões relacionadas ao </t>
    </r>
    <r>
      <rPr>
        <i/>
        <sz val="8"/>
        <color theme="1" tint="0.249977111117893"/>
        <rFont val="Bradesco Sans"/>
      </rPr>
      <t xml:space="preserve">homeoffice </t>
    </r>
    <r>
      <rPr>
        <sz val="8"/>
        <color theme="1" tint="0.249977111117893"/>
        <rFont val="Bradesco Sans"/>
      </rPr>
      <t>na categoria deslocamento casa trabalho. Para permitir a comparabilidade, a apresentação dos valores de 2021 e 2022 foi ajustada.</t>
    </r>
  </si>
  <si>
    <r>
      <t>tCO</t>
    </r>
    <r>
      <rPr>
        <vertAlign val="subscript"/>
        <sz val="10"/>
        <color theme="1" tint="0.249977111117893"/>
        <rFont val="Bradesco Sans"/>
      </rPr>
      <t>2</t>
    </r>
    <r>
      <rPr>
        <sz val="10"/>
        <color theme="1" tint="0.249977111117893"/>
        <rFont val="Bradesco Sans"/>
      </rPr>
      <t>e/R$ MM</t>
    </r>
  </si>
  <si>
    <r>
      <t>tCO</t>
    </r>
    <r>
      <rPr>
        <vertAlign val="subscript"/>
        <sz val="10"/>
        <color theme="1" tint="0.249977111117893"/>
        <rFont val="Bradesco Sans"/>
      </rPr>
      <t>2</t>
    </r>
    <r>
      <rPr>
        <sz val="10"/>
        <color theme="1" tint="0.249977111117893"/>
        <rFont val="Bradesco Sans"/>
      </rPr>
      <t>e/func</t>
    </r>
  </si>
  <si>
    <r>
      <t>tCO</t>
    </r>
    <r>
      <rPr>
        <vertAlign val="subscript"/>
        <sz val="10"/>
        <color theme="1" tint="0.249977111117893"/>
        <rFont val="Bradesco Sans"/>
      </rPr>
      <t>2</t>
    </r>
    <r>
      <rPr>
        <sz val="10"/>
        <color theme="1" tint="0.249977111117893"/>
        <rFont val="Bradesco Sans"/>
      </rPr>
      <t>e/FTE</t>
    </r>
  </si>
  <si>
    <r>
      <rPr>
        <b/>
        <sz val="10"/>
        <color theme="1" tint="0.249977111117893"/>
        <rFont val="Bradesco Sans"/>
      </rPr>
      <t>Definição de propósito</t>
    </r>
    <r>
      <rPr>
        <sz val="10"/>
        <color theme="1" tint="0.249977111117893"/>
        <rFont val="Bradesco Sans"/>
      </rPr>
      <t xml:space="preserve">
O objetivo declarado da empresa, como a expressão dos meios pelos quais propõe soluções para questões econômicas, ambientais e sociais. O objetivo corporativo deve criar valor para todas as partes interessadas, incluindo os acionistas.</t>
    </r>
  </si>
  <si>
    <r>
      <rPr>
        <b/>
        <sz val="10"/>
        <color theme="1" tint="0.249977111117893"/>
        <rFont val="Bradesco Sans"/>
      </rPr>
      <t>Composição do conselho</t>
    </r>
    <r>
      <rPr>
        <sz val="10"/>
        <color theme="1" tint="0.249977111117893"/>
        <rFont val="Bradesco Sans"/>
      </rPr>
      <t xml:space="preserve">
Composição do mais alto órgão de governança e seus comitês por: competências relacionadas com aspectos econômicos, ambientais e sociais, executivo ou não executivo; independência; mandato no órgão de governança; número de outras posições e compromissos significativos do indivíduo, e a natureza do compromissos; gênero; participação em grupos sociais sub- representados; competências relativas a temas econômicos, ambientais e sociais; representação das partes interessadas.</t>
    </r>
  </si>
  <si>
    <r>
      <rPr>
        <b/>
        <sz val="10"/>
        <color theme="1" tint="0.249977111117893"/>
        <rFont val="Bradesco Sans"/>
      </rPr>
      <t>Impacto de questões materiais nas partes interessadas</t>
    </r>
    <r>
      <rPr>
        <sz val="10"/>
        <color theme="1" tint="0.249977111117893"/>
        <rFont val="Bradesco Sans"/>
      </rPr>
      <t xml:space="preserve">
Uma lista dos tópicos que são materiais para as principais partes interessadas e para a empresa. Como os temas foram identificados e como as partes interessadas foram envolvidas.</t>
    </r>
  </si>
  <si>
    <r>
      <rPr>
        <b/>
        <sz val="10"/>
        <color theme="1" tint="0.249977111117893"/>
        <rFont val="Bradesco Sans"/>
      </rPr>
      <t>Anticorrupção</t>
    </r>
    <r>
      <rPr>
        <sz val="10"/>
        <color theme="1" tint="0.249977111117893"/>
        <rFont val="Bradesco Sans"/>
      </rPr>
      <t xml:space="preserve">
1.	Número total e percentual de membros do órgão de governança, funcionários e parceiros de negócios, aos quais foram comunicados os procedimentos e as políticas de combate à corrupção adotados pela Organização, discriminados por região.
2.	Número total e percentual de membros do órgão de governança e funcionários que receberam capacitação em combate à corrupção, discriminados por categoria profissional e região.
3.	Número total e natureza dos casos confirmados de corrupção.</t>
    </r>
  </si>
  <si>
    <r>
      <rPr>
        <b/>
        <sz val="10"/>
        <color theme="1" tint="0.249977111117893"/>
        <rFont val="Bradesco Sans"/>
      </rPr>
      <t>Mecanismos para aconselhamento e apresentação de preocupações</t>
    </r>
    <r>
      <rPr>
        <sz val="10"/>
        <color theme="1" tint="0.249977111117893"/>
        <rFont val="Bradesco Sans"/>
      </rPr>
      <t xml:space="preserve">
Uma descrição dos mecanismos para:
1.	Busca de aconselhamento sobre como implementar as políticas e práticas da Organização para uma conduta empresarial responsável; e
2.	Relatar preocupações relativas à conduta empresarial da Organização.</t>
    </r>
  </si>
  <si>
    <r>
      <rPr>
        <b/>
        <sz val="10"/>
        <color theme="1" tint="0.249977111117893"/>
        <rFont val="Bradesco Sans"/>
      </rPr>
      <t>Integrando risco e oportunidade no processo de negócios</t>
    </r>
    <r>
      <rPr>
        <sz val="10"/>
        <color theme="1" tint="0.249977111117893"/>
        <rFont val="Bradesco Sans"/>
      </rPr>
      <t xml:space="preserve">
Fator de risco da empresa e divulgações de oportunidades que claramente identificam os riscos e oportunidades materiais enfrentados pela empresa especificamente (em oposição aos riscos do setor genérico), o apetite da empresa em relação a esses riscos, como esses riscos e oportunidades mudaram ao longo do tempo e a resposta a essas mudanças. Essas oportunidades e riscos devem integrar questões econômicas, ambientais e sociais materiais, incluindo mudança do clima e administração de dados.</t>
    </r>
  </si>
  <si>
    <r>
      <rPr>
        <b/>
        <sz val="10"/>
        <color theme="1" tint="0.249977111117893"/>
        <rFont val="Bradesco Sans"/>
      </rPr>
      <t>Emissões de gases de efeito estufa (GEE)</t>
    </r>
    <r>
      <rPr>
        <sz val="10"/>
        <color theme="1" tint="0.249977111117893"/>
        <rFont val="Bradesco Sans"/>
      </rPr>
      <t xml:space="preserve"> 
Para todos os gases de efeito estufa relevantes (por exemplo, dióxido de carbono, metano, óxido nitroso, gases fluorados, etc.), relatar
em toneladas métricas de dióxido de carbono equivalente (tCO</t>
    </r>
    <r>
      <rPr>
        <vertAlign val="subscript"/>
        <sz val="10"/>
        <color theme="1" tint="0.249977111117893"/>
        <rFont val="Bradesco Sans"/>
      </rPr>
      <t>2</t>
    </r>
    <r>
      <rPr>
        <sz val="10"/>
        <color theme="1" tint="0.249977111117893"/>
        <rFont val="Bradesco Sans"/>
      </rPr>
      <t xml:space="preserve">e) as emissões de Escopo 1 e Escopo 2, conforme </t>
    </r>
    <r>
      <rPr>
        <i/>
        <sz val="10"/>
        <color theme="1" tint="0.249977111117893"/>
        <rFont val="Bradesco Sans"/>
      </rPr>
      <t xml:space="preserve">GHG Protocol. </t>
    </r>
    <r>
      <rPr>
        <sz val="10"/>
        <color theme="1" tint="0.249977111117893"/>
        <rFont val="Bradesco Sans"/>
      </rPr>
      <t xml:space="preserve">
Estimar e relatar emissões materiais a montante e a jusante (Escopo 3), quando apropriado.</t>
    </r>
  </si>
  <si>
    <r>
      <rPr>
        <b/>
        <sz val="10"/>
        <color theme="1" tint="0.249977111117893"/>
        <rFont val="Bradesco Sans"/>
      </rPr>
      <t>Implementação da TCFD</t>
    </r>
    <r>
      <rPr>
        <sz val="10"/>
        <color theme="1" tint="0.249977111117893"/>
        <rFont val="Bradesco Sans"/>
      </rPr>
      <t xml:space="preserve">
Implementar totalmente as recomendações da Força-Tarefa sobre Divulgações Financeiras relacionadas ao clima (TCFD). 
Divulgar metas de emissões que estão alinhadas com os objetivos do Acordo de Paris – para limitar o aquecimento global a bem abaixo de 2°C acima dos níveis pré-industriais e buscar esforços para limitar o aquecimento a 1,5°C – e alcançar emissões zero líquidas antes de 2050.</t>
    </r>
  </si>
  <si>
    <r>
      <rPr>
        <b/>
        <sz val="10"/>
        <color theme="1" tint="0.249977111117893"/>
        <rFont val="Bradesco Sans"/>
      </rPr>
      <t xml:space="preserve">Diversidade </t>
    </r>
    <r>
      <rPr>
        <sz val="10"/>
        <color theme="1" tint="0.249977111117893"/>
        <rFont val="Bradesco Sans"/>
      </rPr>
      <t xml:space="preserve">
Porcentagem de empregados por categoria funcional, por faixa etária, gênero e etnia</t>
    </r>
  </si>
  <si>
    <r>
      <rPr>
        <b/>
        <sz val="10"/>
        <color theme="1" tint="0.249977111117893"/>
        <rFont val="Bradesco Sans"/>
      </rPr>
      <t xml:space="preserve">Igualdade salarial
</t>
    </r>
    <r>
      <rPr>
        <sz val="10"/>
        <color theme="1" tint="0.249977111117893"/>
        <rFont val="Bradesco Sans"/>
      </rPr>
      <t xml:space="preserve">Proporção do salário-base e remuneração entre mulheres e homens </t>
    </r>
  </si>
  <si>
    <r>
      <rPr>
        <b/>
        <sz val="10"/>
        <color theme="1" tint="0.249977111117893"/>
        <rFont val="Bradesco Sans"/>
      </rPr>
      <t>Nível salarial</t>
    </r>
    <r>
      <rPr>
        <sz val="10"/>
        <color theme="1" tint="0.249977111117893"/>
        <rFont val="Bradesco Sans"/>
      </rPr>
      <t xml:space="preserve">
Proporção da remuneração total anual do indivíduo mais bem pago da Organização e a média da remuneração total anual de todos os funcionários, exceto o mais bem pago.</t>
    </r>
  </si>
  <si>
    <r>
      <rPr>
        <b/>
        <sz val="10"/>
        <color theme="1" tint="0.249977111117893"/>
        <rFont val="Bradesco Sans"/>
      </rPr>
      <t xml:space="preserve">Risco de incidentes de trabalho infantil, forçado ou obrigatório 
</t>
    </r>
    <r>
      <rPr>
        <sz val="10"/>
        <color theme="1" tint="0.249977111117893"/>
        <rFont val="Bradesco Sans"/>
      </rPr>
      <t>Uma explicação das operações e fornecedores considerados como tendo risco significativo de incidentes de trabalho infantil, forçado ou compulsório. Esses riscos podem surgir em relação a:
a)	tipo de operação (como em fábricas) e tipo de fornecedor;
b)	países ou áreas geográficas com operações e fornecedores considerados em risco.</t>
    </r>
  </si>
  <si>
    <r>
      <rPr>
        <b/>
        <sz val="10"/>
        <color theme="1" tint="0.249977111117893"/>
        <rFont val="Bradesco Sans"/>
      </rPr>
      <t>Saúde e segurança</t>
    </r>
    <r>
      <rPr>
        <sz val="10"/>
        <color theme="1" tint="0.249977111117893"/>
        <rFont val="Bradesco Sans"/>
      </rPr>
      <t xml:space="preserve">
1.	Uma explicação de como a organização disponibiliza aos funcionários o acesso a
serviços médicos e de saúde não ocupacionais, e o escopo do acesso fornecido para funcionários
e colaboradores
2.	O número e a taxa de fatalidades como resultado de ferimentos relacionados ao trabalho; acidentes de trabalho de elevada consequência (excluindo fatalidades); lesões relacionadas ao trabalho registráveis; principais tipos de lesão relacionada ao trabalho; e o número de
horas trabalhadas.</t>
    </r>
  </si>
  <si>
    <r>
      <rPr>
        <b/>
        <sz val="10"/>
        <color theme="1" tint="0.249977111117893"/>
        <rFont val="Bradesco Sans"/>
      </rPr>
      <t>Treinamento fornecido</t>
    </r>
    <r>
      <rPr>
        <sz val="10"/>
        <color theme="1" tint="0.249977111117893"/>
        <rFont val="Bradesco Sans"/>
      </rPr>
      <t xml:space="preserve">
Média de horas de treinamento por gênero e categoria funcional</t>
    </r>
  </si>
  <si>
    <r>
      <rPr>
        <b/>
        <sz val="10"/>
        <color theme="1" tint="0.249977111117893"/>
        <rFont val="Bradesco Sans"/>
      </rPr>
      <t>Novas contratações e rotatividade de funcionários</t>
    </r>
    <r>
      <rPr>
        <sz val="10"/>
        <color theme="1" tint="0.249977111117893"/>
        <rFont val="Bradesco Sans"/>
      </rPr>
      <t xml:space="preserve">
1. Número total e taxa de novas contratações de funcionários durante o período de relatório, por faixa etária, gênero e região.
2. Número total e taxa de rotatividade de funcionários durante o período de relatório, por faixa etária, gênero e região.</t>
    </r>
  </si>
  <si>
    <r>
      <rPr>
        <b/>
        <sz val="10"/>
        <color theme="1" tint="0.249977111117893"/>
        <rFont val="Bradesco Sans"/>
      </rPr>
      <t>Contribuição econômica</t>
    </r>
    <r>
      <rPr>
        <sz val="10"/>
        <color theme="1" tint="0.249977111117893"/>
        <rFont val="Bradesco Sans"/>
      </rPr>
      <t xml:space="preserve">
1.	Valor econômico direto gerado e distribuído (EVG &amp; D), em regime de competência, incluindo os componentes básicos para as operações globais da Organização, listados por:
_Valor econômico direto gerado: receitas;
_Valor econômico distribuído: custos operacionais, salários e benefícios de funcionários, pagamentos a provedores de capital, pagamentos ao governo (por país) e investimentos na comunidade;
_Valor econômico retido: “valor econômico direto gerado” menos “valor econômico
distribuído"
2.	Apoio financeiro recebido do governo, como benefícios e créditos fiscais, subsídios, entre outros</t>
    </r>
  </si>
  <si>
    <r>
      <rPr>
        <b/>
        <sz val="10"/>
        <color theme="1" tint="0.249977111117893"/>
        <rFont val="Bradesco Sans"/>
      </rPr>
      <t xml:space="preserve">Contribuição de investimento financeiro 
</t>
    </r>
    <r>
      <rPr>
        <sz val="10"/>
        <color theme="1" tint="0.249977111117893"/>
        <rFont val="Bradesco Sans"/>
      </rPr>
      <t>_Total de despesas de capital (Capex) menos depreciação, sustentada por narrativa que descreva a estratégia de investimentos
da Organização.
_Recompra de ações mais pagamento de dividendos, apoiados por narrativa que descreva a estratégia da empresa para retornos de capital para acionistas.</t>
    </r>
  </si>
  <si>
    <r>
      <rPr>
        <b/>
        <sz val="10"/>
        <color theme="1" tint="0.249977111117893"/>
        <rFont val="Bradesco Sans"/>
      </rPr>
      <t>Imposto total pago</t>
    </r>
    <r>
      <rPr>
        <sz val="10"/>
        <color theme="1" tint="0.249977111117893"/>
        <rFont val="Bradesco Sans"/>
      </rPr>
      <t xml:space="preserve">
O imposto total global arcado pela empresa, incluindo imposto de renda corporativo, imposto de propriedade, VAT não creditável e outros impostos de vendas, impostos sobre os salários pagos pelo empregador e outros impostos que constituem custos para a empresa, por categoria de impostos.</t>
    </r>
  </si>
  <si>
    <t>· GRI 2-12, 2-17, 2-29, 3-1, 3-2
· IR 4A</t>
  </si>
  <si>
    <t>· GRI 2-23, 2-26</t>
  </si>
  <si>
    <t xml:space="preserve">· IR 4D
· Embankment Project for Inclusive Capitalism (EPIC)
· Integrated Corporate Governance - World Economic Forum
</t>
  </si>
  <si>
    <r>
      <t xml:space="preserve">· GRI 305-1, 305-2, 305-3
· TCFD (métricas e metas)
· </t>
    </r>
    <r>
      <rPr>
        <i/>
        <sz val="10"/>
        <color theme="1" tint="0.249977111117893"/>
        <rFont val="Bradesco Sans"/>
      </rPr>
      <t>GHG Protocol</t>
    </r>
  </si>
  <si>
    <r>
      <t xml:space="preserve">· </t>
    </r>
    <r>
      <rPr>
        <i/>
        <sz val="10"/>
        <color theme="1" tint="0.249977111117893"/>
        <rFont val="Bradesco Sans"/>
      </rPr>
      <t xml:space="preserve">Recommendations of the </t>
    </r>
    <r>
      <rPr>
        <sz val="10"/>
        <color theme="1" tint="0.249977111117893"/>
        <rFont val="Bradesco Sans"/>
      </rPr>
      <t xml:space="preserve">TCFD
· CDSB REQ-01, REQ-02, REQ-03, REQ-04, REQ-06
· </t>
    </r>
    <r>
      <rPr>
        <i/>
        <sz val="10"/>
        <color theme="1" tint="0.249977111117893"/>
        <rFont val="Bradesco Sans"/>
      </rPr>
      <t>Science Based Targets initiative (SBTi)</t>
    </r>
  </si>
  <si>
    <t xml:space="preserve">· GRI 2-7, 2-9, 405-1
· SASB </t>
  </si>
  <si>
    <t xml:space="preserve">· GRI 405-2
 </t>
  </si>
  <si>
    <t>· GRI 2-21</t>
  </si>
  <si>
    <t>· GRI 407-1, 408-1, 409-1, 414-1, 414-2</t>
  </si>
  <si>
    <t>· GRI 403-6, 403-9, 403-10</t>
  </si>
  <si>
    <t>· GRI 404-1</t>
  </si>
  <si>
    <t>· GRI 401-1</t>
  </si>
  <si>
    <t>· GRI 201-1, 201-4</t>
  </si>
  <si>
    <t>· Conforme referenciado em IAS 7 e US GAAP ASC 230</t>
  </si>
  <si>
    <t>· Adaptado de GRI 201-1</t>
  </si>
  <si>
    <t>· GRI 2-23
· IR 4A, 4C</t>
  </si>
  <si>
    <t>· GRI 2-9, 405-1a 
· IR 4B</t>
  </si>
  <si>
    <t>¹ Contempla funcionários do banco e de empresas  ligadas. Não contempla estatutários, expatriados, aprendizes, estagiários, nem funcionários em licença no período</t>
  </si>
  <si>
    <t>Visão do cliente por CPF/CNPJ únicos, sem sobreposição</t>
  </si>
  <si>
    <t xml:space="preserve">GRI 2-23, 2-24, 2-29, G4 FS1 </t>
  </si>
  <si>
    <t>fornecedores com impactos sociais negativos potenciais e reais</t>
  </si>
  <si>
    <t>Canal Corporativo de Denúncias</t>
  </si>
  <si>
    <t>Natureza dos relatos</t>
  </si>
  <si>
    <t>Conduta/comportamento</t>
  </si>
  <si>
    <t>GRI 2-26</t>
  </si>
  <si>
    <t>Postura profissional inadequada</t>
  </si>
  <si>
    <t>Atendimento ao cliente/ usuário</t>
  </si>
  <si>
    <t>Assédio moral</t>
  </si>
  <si>
    <t>Assédio sexual</t>
  </si>
  <si>
    <t>Corrupção</t>
  </si>
  <si>
    <t>Resultado da análise</t>
  </si>
  <si>
    <t>Medidas adotadas</t>
  </si>
  <si>
    <t xml:space="preserve">Queixas por discriminação </t>
  </si>
  <si>
    <t>GRI 406-1</t>
  </si>
  <si>
    <t>Queixas analisadas</t>
  </si>
  <si>
    <t>Inconclusiva</t>
  </si>
  <si>
    <t>Em avaliação</t>
  </si>
  <si>
    <t>Medidas corretivas tomadas</t>
  </si>
  <si>
    <t>Feedback e reorientação</t>
  </si>
  <si>
    <t>Transferência do local de trabalho</t>
  </si>
  <si>
    <t>GRI 405-1
SASB FN-AC-330a.1, 
FN-IB-330a.1</t>
  </si>
  <si>
    <t xml:space="preserve">GRI 405-1
SASB FN-AC-330a.1, 
FN-IB-330a.1
</t>
  </si>
  <si>
    <t>Transporte de Documentos</t>
  </si>
  <si>
    <t xml:space="preserve">Cálculo em "base 100", onde NPS 2022 = 100, com aplicação da proporção de crescimento de 2023 e 2024 sobre essa base. </t>
  </si>
  <si>
    <t>Embora existam registros históricos anteriores à 2022, optou-se por estabelecer esse ano como base a fim de demonstrar crescimento mais condizente ao momento do Banco.</t>
  </si>
  <si>
    <r>
      <t xml:space="preserve">Para chegar ao percentual de atendimento em até 5 dias da Organização, ponderou-se o total de manifestações de cada ouvidoria (Banco Bradesco e Grupo Bradesco Seguros) </t>
    </r>
    <r>
      <rPr>
        <i/>
        <sz val="10"/>
        <color theme="1" tint="0.249977111117893"/>
        <rFont val="Bradesco Sans"/>
      </rPr>
      <t>versus</t>
    </r>
    <r>
      <rPr>
        <sz val="10"/>
        <color theme="1" tint="0.249977111117893"/>
        <rFont val="Bradesco Sans"/>
      </rPr>
      <t xml:space="preserve"> seu percentual de atendimento nesse prazo.</t>
    </r>
  </si>
  <si>
    <t>Até o ano passado, divulgávamos o número utilizando como denominador o total de funcionários na Organização, mais estagiários e estatutários. A partir desse ano, para melhor resposta ao indicador, utilizamos como denominador o total de pessoas na categoria funcional.</t>
  </si>
  <si>
    <t>Contempla funcionários, aprendizes, estagiários e estatutários do Banco e Ligadas, incluindo funcionários da Bradesco Asset (AC) e do Bradesco BBI (IB). Não contempla funcionários do exterior, expatriados e aposentados por invalidez.</t>
  </si>
  <si>
    <t>Contempla funcionários, aprendizes, estagiários e estatutários do Banco e Ligadas. Contempla funcionários, aprendizes, estagiários e estatutários do Banco e Ligadas, incluindo funcionários da Bradesco Asset (AC) e do Bradesco BBI (IB).
Não contempla funcionários do exterior, expatriados e aposentados por invalidez.</t>
  </si>
  <si>
    <t>Contempla funcionários, aprendizes, estagiários e estatutários do Banco e Ligadas. Contempla funcionários, aprendizes, estagiários e estatutários do Banco e Ligadas, incluindo funcionários da Bradesco Asset (AC) e do Bradesco BBI (IB). Não contempla funcionários do exterior, expatriados e aposentados por invalidez. 
Negros contemplam pretos e pardos.</t>
  </si>
  <si>
    <t>DJSI 3.3.4</t>
  </si>
  <si>
    <t>Contratações de funcionários e aprendizes, no Banco e ligadas.
Não contempla estatutários, funcionários do exterior e estagiários.
O denominador considerado é o total do quadro funcional em dezembro/24</t>
  </si>
  <si>
    <t>Contratações de funcionários e aprendizes, no Banco e ligadas.
Não contempla estatutários, funcionários do exterior e estagiários.
O denominador considerado é o total do quadro funcional ao final do período</t>
  </si>
  <si>
    <t>DJSI 3.3.8</t>
  </si>
  <si>
    <t>Rotatividade voluntária por faixa etária</t>
  </si>
  <si>
    <t>Rotatividade voluntária por categoria funcional</t>
  </si>
  <si>
    <t>Total de avaliações enviadas dividido pelo total de funcionários ativos ao final do ciclo²</t>
  </si>
  <si>
    <t>R$ mil</t>
  </si>
  <si>
    <t>Book 4T24</t>
  </si>
  <si>
    <t>GRI FS11 | SASB FN-AC-410a.1</t>
  </si>
  <si>
    <t>GRI G4 FS6, FS7, FS8 | SASB FN-CB-240a.1</t>
  </si>
  <si>
    <t>ISE MNIfsCRP-b</t>
  </si>
  <si>
    <t>ISE MNIfsCRP-d</t>
  </si>
  <si>
    <t>A distribuição dos percentuais por regiões em 2023 considera somente os gastos com fornecedores do Banco Bradesco no Brasil. A soma totaliza 99% porque os demais 1% dos foram gastos com fornecedores alocados no exterior.</t>
  </si>
  <si>
    <t>GRI 2-23; G4 FS1</t>
  </si>
  <si>
    <t>Entendemos que todas as queixas recebidas em nosso Canal de Denúncias refletem direta ou indiretamente uma violação aos direitos humanos.</t>
  </si>
  <si>
    <t>Dados obtidos a partir das manifestações recebidas em nosso Canal de Denúncias</t>
  </si>
  <si>
    <t>Concorrencial</t>
  </si>
  <si>
    <t>Advertência verbal</t>
  </si>
  <si>
    <t>Advertência escrita</t>
  </si>
  <si>
    <t>Descredenciamento*</t>
  </si>
  <si>
    <t>Irregularidades no processo</t>
  </si>
  <si>
    <t>Das denúncias de assédio moral apuradas, 122 foram classificadas como procedentes. Nesses casos, as medidas disciplinares aplicadas foram reorientação, advertências verbais, advertências escritas ou o desligamento do funcionário envolvido. 
Entre aquelas apuradas envolvendo assédio sexual, 11 foram classificadas como procedentes, e como medida disciplinar foi aplicada uma advertência escrita e, para as demais, o desligamento do funcionário. 
Seis denúncias de discriminação foram classificadas como procedentes. Para duas delas foram realizadas reorientações e, para as demais, o funcionário envolvido foi desligado. 
Em 2024, foram 10 denúncias procedentes referentes ao tema “Conflito de Interesses”, que tiveram como medidas disciplinares dois descredenciamentos e três demissões, além de advertências verbais e escritas. Na tabela, o tema está contemplado em “Postura profissional Inadequada”.
Não recepcionamos, em 2024, denúncias de corrupção e suborno, lavagem de dinheiro ou violação de dados de clientes.</t>
  </si>
  <si>
    <t>Consolidação do saldo em produtos próprios com benefícios ambientais e sociais (como Fotovoltaica, Aquecedor Solar, Veículos Elétricos e Híbridos, Microcrédito, Acessibilidade, Arranjos Produtivos Locais, entre outros), e saldo em repasses do BNDES (como Finame, Moderagro, Moderinfra, Proirriga, Prodecoop, Fundo Clima, Pronaf, Pronamp, entre outros)</t>
  </si>
  <si>
    <t>A coleta de informações é feita por meio de hidrômetros tanto para os poços, ETE e água pluvial. No caso de água adquirida via concessionárias, obtém-se os dados de consumo por meio das contas lançadas em ferramenta sistematizada. Em 2021, 2023 e 2024, devido à inviabilidade financeira, não houve aproveitamento de água pluvial. 
Em 2024, mudamos o fornecedor responsável pela manutenção da ETE e pudemos apurar mais acuradamente os dados de consumo da água de reúso.</t>
  </si>
  <si>
    <t>A partir de 2024, passamos a monitorar tanto a linha própria, quanto a linha via repasses do Pronamp (Programa Nacional de Apoio ao Médio Produtor Rural) no âmbito de negócios sustentáveis</t>
  </si>
  <si>
    <t>Movimentações por raça/etnia</t>
  </si>
  <si>
    <t xml:space="preserve">Movimentações por faixa etária </t>
  </si>
  <si>
    <t>Movimentações por categoria funcional</t>
  </si>
  <si>
    <t>-</t>
  </si>
  <si>
    <r>
      <t xml:space="preserve">Os casos publicados como "em apuração" referentes aos anos anteriores foram concluídos e distribuídos na tabela conforme à conclusão da análise. </t>
    </r>
    <r>
      <rPr>
        <b/>
        <sz val="8"/>
        <color theme="1" tint="0.249977111117893"/>
        <rFont val="Bradesco Sans"/>
      </rPr>
      <t>GRI 2-4</t>
    </r>
  </si>
  <si>
    <t>Escopo 1, otimização no reporte dos dados de abastecimento dos geradores.
Escopo 3, otimização dos serviços de atendimento de moto por demanda e da logística das rotas de transporte de malotes; implantação de sistema de gestão do transporte e inclusão de clausulas de emissão e ações de redução para os fornecedores; redução do uso de carro forte em agência vazia e ampliação do aterro zero.</t>
  </si>
  <si>
    <t>As informações que aqui reportamos contemplam o período de janeiro a dezembro de 2024. Para a sua construção, adotamos as normas da Global Reporting Initiative (GRI) e as diretrizes de Relato Integrado da Value Reporting Foundation (IIRC). Ainda nos orientamos por diretrizes, metodologias e frameworks globais de reporte como: Sustainability Accounting Standards Board (SASB) e SASB Materiality Map; Índice de Sustentabilidade Empresarial (ISE) da B3 (Brasil, Bolsa, Balcão); Índice Dow Jones de Sustentabilidade (DJSI); CDP Climate Guidance e Task Force on Climate_x0002_related Financial Disclosures (TCFD). Os dados dessa planilha passaram pelo processo de asseguração limitada de auditores independentes da KPMG. Para ter acesso à carta de asseguração, fale conosco por meio do e-mail sustentabilidade@bradesco.com.br.</t>
  </si>
  <si>
    <t>· Propósito, p. 14
· Ética, integridade e transparência, p. 66
· Direitos humanos, p. 67
· Materialidade, p. 5</t>
  </si>
  <si>
    <t>· Governança Corporativa, p. 18</t>
  </si>
  <si>
    <t xml:space="preserve">· Materialidade, p. 5
</t>
  </si>
  <si>
    <t>· Ética, integridade e transparência, p. 66
· Canal corporativo de denúncia, p. 67</t>
  </si>
  <si>
    <t>· Canal corporativo de denúncia, p. 67
· Responsabilidade social corporativa, p. 54</t>
  </si>
  <si>
    <t xml:space="preserve">· Gestão de riscos, p. 25
· Riscos emergentes, p. 29
· Riscos sociais, ambientais e climáticos, p. 33
· Privacidade e segurança da informação, p. 50
· Negócios sustentáveis, p. 44
· Agenda climática, p. 69
</t>
  </si>
  <si>
    <t>· Agenda climática, p. 69
· Emissões operacionais, p. 71</t>
  </si>
  <si>
    <t>· Agenda climática, p. 69</t>
  </si>
  <si>
    <t xml:space="preserve">· Diversidade no nosso Conselho, p. 21
· Diversidade, equidade e inclusão, p. 55
</t>
  </si>
  <si>
    <t>· Diversidade no Bradesco, p. 55</t>
  </si>
  <si>
    <t>· Remuneração, p. 24</t>
  </si>
  <si>
    <t xml:space="preserve">· Fornecedor mais sustentável, p. 63
</t>
  </si>
  <si>
    <t xml:space="preserve">· Promoção da saúde, p. 54
</t>
  </si>
  <si>
    <t xml:space="preserve">· Desenvolvimento e capacitação, p. 53
</t>
  </si>
  <si>
    <t>· Atração e retenção de talentos, p. 52</t>
  </si>
  <si>
    <t>· Valor adicionado, p. 42
· Distribuição de dividendos e juros, p. 42</t>
  </si>
  <si>
    <t>· Valor econômico distribuído, p. 42</t>
  </si>
  <si>
    <t>· Ética, integridade e transparência, p. 128
· Direitos humanos, p. 118</t>
  </si>
  <si>
    <t>· Governança Corporativa, p. 122</t>
  </si>
  <si>
    <t>· Materialidade, p. 5
· Envolvimento de stakeholders, p. 5</t>
  </si>
  <si>
    <t>· GRI 205-3</t>
  </si>
  <si>
    <t>· Programa Integridade e Compliance Concorrencial, p. 129
· Canais corporativos de denúncias, p. 130
· Treinamentos e sensibilizações, p. 134</t>
  </si>
  <si>
    <t>· Canais corporativos de denúncias, p. 130
· Responsabilidade social, p. 67</t>
  </si>
  <si>
    <t>· Riscos sociais, ambientais e climáticos, p. 25
· Gestão de riscos climáticos, p. 35</t>
  </si>
  <si>
    <t>· Métricas e metas, p. 36</t>
  </si>
  <si>
    <t>· Agenda climática, p. 32</t>
  </si>
  <si>
    <t>· Tabela | Proporção do salário-base entre mulheres e homens, p. 80</t>
  </si>
  <si>
    <t>· Tabela | Proporção da remuneração total anual, p. 127</t>
  </si>
  <si>
    <t>· Tabela | Novos fornecedores contratados com base em critérios sociais e ambientais, p. 108
· Tabela | Fornecedores com impactos sociais negativos potenciais e reais, p. 109
· Tabela | Fornecedores que podem apresentar riscos significativos em direitos humanos, p. 109</t>
  </si>
  <si>
    <r>
      <t>· Saúde e segurança do trabalho, p. 69
· Tabela | Acidentes de trabalho, p. 70
· Tabela | Doenças profissionais, p. 70</t>
    </r>
    <r>
      <rPr>
        <sz val="10"/>
        <color rgb="FFFF0000"/>
        <rFont val="Bradesco Sans"/>
      </rPr>
      <t xml:space="preserve">
</t>
    </r>
    <r>
      <rPr>
        <sz val="10"/>
        <rFont val="Bradesco Sans"/>
      </rPr>
      <t>· Outros benefícios, p. 75</t>
    </r>
  </si>
  <si>
    <t>· Gráfico | Média de horas por tipo de treinamento, p. 62
· Tabela | Média de horas de treinamento por categoria funcional e por gênero, p. 61</t>
  </si>
  <si>
    <t>· Contratações, p. 59
· Tabela | Movimentações internas por gênero, p. 59
· Planilha de Indicadores ESG 2024, aba Social.</t>
  </si>
  <si>
    <t>· Valor adicionado, p. 42
· Investimento social privado, p. 64</t>
  </si>
  <si>
    <r>
      <t xml:space="preserve">· Investimento social privado e voluntariado no Bioma Amazônia, p. 42
· Investimento Social Privado, p. </t>
    </r>
    <r>
      <rPr>
        <sz val="10"/>
        <rFont val="Bradesco Sans"/>
      </rPr>
      <t>111</t>
    </r>
  </si>
  <si>
    <r>
      <t>· Cidadania Financeira, p. 60</t>
    </r>
    <r>
      <rPr>
        <b/>
        <sz val="10"/>
        <rFont val="Bradesco Sans"/>
      </rPr>
      <t xml:space="preserve">
</t>
    </r>
    <r>
      <rPr>
        <sz val="10"/>
        <rFont val="Bradesco Sans"/>
      </rPr>
      <t>· Comunidade, p. 64</t>
    </r>
  </si>
  <si>
    <t xml:space="preserve">· Direitos humanos, p. 67
· Capital Humano, p. 51
· Diversidade, equidade e inclusão, p. 55
· Responsabilidade Social Corporativa, p. 54
· Compromissos Voluntários, p. 62
</t>
  </si>
  <si>
    <t>· Estratégia, p. 16
· Geração de valor, p. 15
· Inovação e tecnologia, p. 47
· inovabra, p. 49</t>
  </si>
  <si>
    <t xml:space="preserve">· Riscos sociais, ambientais e climáticos, p. 33
· Cidadania Financeira, p. 60
· Atração e retenção de talentos, p. 52
· Diversidade, equidade e inclusão, p. 55
· Compromissos voluntários, p. 62
· Comunidade, p. 64
</t>
  </si>
  <si>
    <t xml:space="preserve">· Riscos sociais, ambientais e climáticos, p. 33
· Materialidade, p. 5
· Negócios sustentáveis, p. 44
· Agenda climática, p. 69
· Compromissos voluntários, p. 62
</t>
  </si>
  <si>
    <t>· Atuação na Amazônia, p. 39
· Cidadania financeira, p. 92
· Comunidade, p. 111</t>
  </si>
  <si>
    <t>· Direitos humanos, p. 118
· Nossas Pessoas, p. 56
· Responsabilidade social, p. 67
· Diversidade, equidade e inclusão, p. 77</t>
  </si>
  <si>
    <t>· Direitos humanos, p. 118
· Canais corporativos de denúncias, p. 130
· Experiência dos funcionários, p. 66 
· Atuação na Amazônia, p. 39
· Agenda climática, p. 32
· Fornecedores, p. 106</t>
  </si>
  <si>
    <t>· Estratégia, p. 12
· inovabra, p. 148
· Atuação na Amazônia, p. 39</t>
  </si>
  <si>
    <t>· Materialidade e ODS, p. 5
· Negócios Sustentáveis, p. 17
· Agenda climática, p. 32</t>
  </si>
  <si>
    <t>¹ Programa Brasileiro GHG Protocol: https://eaesp.fgv.br/centros/centro-estudos-sustentabilidade/projetos/programa-brasileiro-ghg-protocol. Ferramenta de cálculo: https://eaesp.fgv.br/sites/eaesp.fgv.br/files/u1087/ferramenta_ghg_protocol_v2025.0.1.xlsx</t>
  </si>
  <si>
    <t xml:space="preserve">Metodologia do Programa Brasileiro GHG Protocol. Fatores de emissão de 2024, referenciados na ferramenta fornecida pelo Programa¹. </t>
  </si>
  <si>
    <t>Metodologia do Programa Brasileiro GHG Protocol. Fator de emissão do Sistema Interligado Nacional (SIN): 0,0545tCO2/MWh</t>
  </si>
  <si>
    <t>Para energia adquirida via concessionárias, obtém-se os dados de consumo por meio das contas lançadas em ferramenta sistematizada. Para contas não disponibilizadas, estima-se o consumo por inteligência artificial, utilizando-se a média de consumo histórica ou tomando-se agências de porte semelhante como referência. Devido à estratégia de consumo de energia exclusivamente de fontes renováveis, divulgamos a energia adquirida de fontes alternativas ao SIN e/ou conforme a geração relacionada às I-RECs adquiridas. O acionamento de geradores ocorre apenas em contingência, representando 0,76% do consumo observado.</t>
  </si>
  <si>
    <t xml:space="preserve">Uso de ferramenta do Programa Brasileiro GHG Protocol para conversão de litros de combustível no correspondente poder calorífico em GJ. </t>
  </si>
  <si>
    <t>Historicamente, considerávamos os valores investidos pela Fundação Bradesco. Contudo, visando sempre a maior transparência e clareza, a partir desse ano passamos a reportar de forma apartada. GRI 2-4</t>
  </si>
  <si>
    <t>· Como nos relacionamos com partes interessadas, p. 151
· Cidadania Financeira, p. 92
· Perfil dos Funcionários, p. 58
· Diversidade, equidade e inclusão, p. 77
· Comunidade, p. 111</t>
  </si>
  <si>
    <t>· Perfil dos Funcionários, p. 58
· Diversidade, equidade e inclusão, p. 77
· Tabela | Estatutários, funcionários e
estagiários, por gênero (%), p. 80
· Tabela | Estatutários, funcionários e estagiários, por cor/etnia (%), p. 84
· Tabela | Estatutários, funcionários e
estagiários com deficiência (%), p. 82
· Tabela | Estatutários, funcionários e
estagiários, por faixa etária (%), p. 86</t>
  </si>
  <si>
    <t xml:space="preserve"> </t>
  </si>
  <si>
    <t>· Geração de valor, p. 15
· Direitos humanos, p. 67
· Canal corporativo de denúncia, p. 67
· Riscos sociais, ambientais e climáticos, p. 33
· Cidadania financeira, p. 60
· Inovação e tecnologia, p. 47
· Responsabilidade social corporativa, p. 54
· Agenda climática, p. 69
· Compromissos voluntários, p. 62
· Fornecedores, p. 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</si>
</sst>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_-* #,##0.00\ _€_-;\-* #,##0.00\ _€_-;_-* &quot;-&quot;??\ _€_-;_-@_-"/>
    <numFmt numFmtId="165" formatCode="_-* #,##0.0_-;\-* #,##0.0_-;_-* &quot;-&quot;??_-;_-@_-"/>
    <numFmt numFmtId="166" formatCode="_-* #,##0_-;\-* #,##0_-;_-* &quot;-&quot;??_-;_-@_-"/>
    <numFmt numFmtId="167" formatCode="#,##0.00_ ;\-#,##0.00\ "/>
  </numFmts>
  <fonts count="52">
    <font>
      <sz val="10"/>
      <color theme="1"/>
      <name val="Bradesco Sans"/>
      <family val="2"/>
    </font>
    <font>
      <sz val="11"/>
      <color theme="1"/>
      <name val="Bradesco Sans"/>
      <family val="2"/>
      <scheme val="minor"/>
    </font>
    <font>
      <sz val="10"/>
      <name val="Arial"/>
      <family val="2"/>
    </font>
    <font>
      <sz val="10"/>
      <color theme="1"/>
      <name val="Bradesco Sans"/>
      <family val="2"/>
    </font>
    <font>
      <sz val="10"/>
      <color theme="1"/>
      <name val="Bradesco Sans"/>
    </font>
    <font>
      <sz val="10"/>
      <name val="Bradesco Sans"/>
    </font>
    <font>
      <sz val="10"/>
      <color rgb="FFFF0000"/>
      <name val="Bradesco Sans"/>
      <family val="2"/>
    </font>
    <font>
      <sz val="9"/>
      <color rgb="FFC00000"/>
      <name val="Georgia"/>
      <family val="1"/>
    </font>
    <font>
      <sz val="8"/>
      <color theme="1"/>
      <name val="Calibri"/>
      <family val="2"/>
    </font>
    <font>
      <sz val="8"/>
      <name val="Bradesco Sans"/>
      <family val="2"/>
    </font>
    <font>
      <b/>
      <sz val="11"/>
      <color rgb="FFC80519"/>
      <name val="Georgia"/>
      <family val="1"/>
    </font>
    <font>
      <sz val="11"/>
      <color rgb="FF4B4B4D"/>
      <name val="Georgia"/>
      <family val="1"/>
    </font>
    <font>
      <b/>
      <sz val="11"/>
      <color theme="0"/>
      <name val="Bradesco Sans"/>
    </font>
    <font>
      <sz val="12"/>
      <color theme="0"/>
      <name val="Bradesco Sans SemiBold"/>
    </font>
    <font>
      <sz val="10"/>
      <color theme="1" tint="0.34998626667073579"/>
      <name val="Bradesco Sans"/>
      <family val="2"/>
    </font>
    <font>
      <sz val="10"/>
      <color rgb="FFC00000"/>
      <name val="Bradesco Sans"/>
    </font>
    <font>
      <b/>
      <sz val="14"/>
      <color rgb="FFC00000"/>
      <name val="Bradesco Sans"/>
    </font>
    <font>
      <b/>
      <i/>
      <sz val="14"/>
      <color rgb="FFC00000"/>
      <name val="Bradesco Sans"/>
    </font>
    <font>
      <sz val="10"/>
      <color rgb="FFC00000"/>
      <name val="Bradesco Sans SemiBold"/>
    </font>
    <font>
      <b/>
      <sz val="10"/>
      <name val="Bradesco Sans"/>
    </font>
    <font>
      <sz val="10"/>
      <color rgb="FFC00000"/>
      <name val="Bradesco Sans"/>
      <scheme val="major"/>
    </font>
    <font>
      <b/>
      <sz val="10"/>
      <color rgb="FFC00000"/>
      <name val="Bradesco Sans"/>
      <scheme val="major"/>
    </font>
    <font>
      <sz val="10"/>
      <name val="Bradesco Sans"/>
      <family val="2"/>
    </font>
    <font>
      <sz val="10"/>
      <name val="Bradesco Sans"/>
      <scheme val="major"/>
    </font>
    <font>
      <sz val="10"/>
      <color rgb="FF000000"/>
      <name val="Arial"/>
      <family val="2"/>
    </font>
    <font>
      <sz val="8"/>
      <color theme="1"/>
      <name val="Bradesco Sans"/>
      <family val="2"/>
    </font>
    <font>
      <sz val="10"/>
      <color theme="0"/>
      <name val="Bradesco Sans SemiBold"/>
    </font>
    <font>
      <b/>
      <sz val="12"/>
      <color theme="0"/>
      <name val="Montserrat"/>
    </font>
    <font>
      <sz val="12"/>
      <color theme="0"/>
      <name val="Montserrat"/>
    </font>
    <font>
      <sz val="10"/>
      <color theme="0"/>
      <name val="Arial"/>
      <family val="2"/>
    </font>
    <font>
      <sz val="11"/>
      <color theme="0"/>
      <name val="Bradesco Sans SemiBold"/>
    </font>
    <font>
      <sz val="11"/>
      <color theme="1" tint="0.249977111117893"/>
      <name val="Bradesco Sans"/>
    </font>
    <font>
      <b/>
      <sz val="9"/>
      <color theme="1" tint="0.249977111117893"/>
      <name val="Bradesco Sans"/>
    </font>
    <font>
      <b/>
      <vertAlign val="superscript"/>
      <sz val="9"/>
      <color theme="1" tint="0.249977111117893"/>
      <name val="Bradesco Sans"/>
    </font>
    <font>
      <sz val="10"/>
      <color theme="1" tint="0.249977111117893"/>
      <name val="Bradesco Sans"/>
    </font>
    <font>
      <sz val="8"/>
      <color theme="1" tint="0.249977111117893"/>
      <name val="Bradesco Sans"/>
    </font>
    <font>
      <sz val="10"/>
      <color theme="1" tint="0.249977111117893"/>
      <name val="Bradesco Sans"/>
      <family val="2"/>
    </font>
    <font>
      <i/>
      <sz val="10"/>
      <color theme="1" tint="0.249977111117893"/>
      <name val="Bradesco Sans Medium"/>
    </font>
    <font>
      <i/>
      <sz val="10"/>
      <color theme="1" tint="0.249977111117893"/>
      <name val="Bradesco Sans"/>
    </font>
    <font>
      <i/>
      <sz val="8"/>
      <color theme="1" tint="0.249977111117893"/>
      <name val="Bradesco Sans"/>
    </font>
    <font>
      <vertAlign val="subscript"/>
      <sz val="10"/>
      <color theme="1" tint="0.249977111117893"/>
      <name val="Bradesco Sans"/>
    </font>
    <font>
      <sz val="10"/>
      <color theme="1" tint="0.249977111117893"/>
      <name val="Bradesco Sans Medium"/>
    </font>
    <font>
      <sz val="10"/>
      <color theme="1" tint="0.249977111117893"/>
      <name val="Bradesco Sans"/>
      <scheme val="major"/>
    </font>
    <font>
      <sz val="9"/>
      <color theme="1" tint="0.249977111117893"/>
      <name val="Bradesco Sans"/>
    </font>
    <font>
      <b/>
      <sz val="13"/>
      <color theme="1" tint="0.249977111117893"/>
      <name val="Bradesco Sans"/>
    </font>
    <font>
      <b/>
      <sz val="10"/>
      <color theme="1" tint="0.249977111117893"/>
      <name val="Bradesco Sans"/>
    </font>
    <font>
      <i/>
      <sz val="9"/>
      <color theme="1" tint="0.249977111117893"/>
      <name val="Bradesco Sans Medium"/>
    </font>
    <font>
      <i/>
      <sz val="8"/>
      <color theme="1" tint="0.249977111117893"/>
      <name val="Bradesco Sans Medium"/>
    </font>
    <font>
      <b/>
      <sz val="8"/>
      <color theme="1" tint="0.249977111117893"/>
      <name val="Bradesco Sans"/>
    </font>
    <font>
      <sz val="7"/>
      <color theme="1" tint="0.249977111117893"/>
      <name val="Bradesco Sans"/>
    </font>
    <font>
      <sz val="10"/>
      <color rgb="FFFF0000"/>
      <name val="Bradesco Sans"/>
    </font>
    <font>
      <sz val="9"/>
      <color theme="1"/>
      <name val="Bradesco Sans"/>
      <family val="2"/>
    </font>
  </fonts>
  <fills count="6">
    <fill>
      <patternFill patternType="none"/>
    </fill>
    <fill>
      <patternFill patternType="gray125"/>
    </fill>
    <fill>
      <patternFill patternType="solid">
        <fgColor rgb="FFCC092F"/>
        <bgColor indexed="64"/>
      </patternFill>
    </fill>
    <fill>
      <patternFill patternType="solid">
        <fgColor rgb="FFC00000"/>
        <bgColor indexed="64"/>
      </patternFill>
    </fill>
    <fill>
      <patternFill patternType="solid">
        <fgColor theme="2" tint="-9.9978637043366805E-2"/>
        <bgColor indexed="64"/>
      </patternFill>
    </fill>
    <fill>
      <gradientFill degree="180">
        <stop position="0">
          <color rgb="FFA20000"/>
        </stop>
        <stop position="1">
          <color rgb="FFCC092F"/>
        </stop>
      </gradientFill>
    </fill>
  </fills>
  <borders count="106">
    <border>
      <left/>
      <right/>
      <top/>
      <bottom/>
      <diagonal/>
    </border>
    <border>
      <left style="hair">
        <color rgb="FFC00000"/>
      </left>
      <right style="hair">
        <color rgb="FFC00000"/>
      </right>
      <top style="hair">
        <color rgb="FFC00000"/>
      </top>
      <bottom style="hair">
        <color rgb="FFC00000"/>
      </bottom>
      <diagonal/>
    </border>
    <border>
      <left/>
      <right style="hair">
        <color rgb="FFC00000"/>
      </right>
      <top style="hair">
        <color rgb="FFC00000"/>
      </top>
      <bottom style="hair">
        <color rgb="FFC00000"/>
      </bottom>
      <diagonal/>
    </border>
    <border>
      <left style="hair">
        <color rgb="FFC00000"/>
      </left>
      <right style="hair">
        <color rgb="FFC00000"/>
      </right>
      <top style="hair">
        <color rgb="FFC00000"/>
      </top>
      <bottom style="thin">
        <color rgb="FFC00000"/>
      </bottom>
      <diagonal/>
    </border>
    <border>
      <left style="hair">
        <color rgb="FFC00000"/>
      </left>
      <right style="hair">
        <color rgb="FFC00000"/>
      </right>
      <top style="thin">
        <color rgb="FFC00000"/>
      </top>
      <bottom style="hair">
        <color rgb="FFC00000"/>
      </bottom>
      <diagonal/>
    </border>
    <border>
      <left style="hair">
        <color rgb="FFC00000"/>
      </left>
      <right style="hair">
        <color rgb="FFC00000"/>
      </right>
      <top style="hair">
        <color rgb="FFC00000"/>
      </top>
      <bottom/>
      <diagonal/>
    </border>
    <border>
      <left style="hair">
        <color rgb="FFC00000"/>
      </left>
      <right style="hair">
        <color rgb="FFC00000"/>
      </right>
      <top/>
      <bottom/>
      <diagonal/>
    </border>
    <border>
      <left style="hair">
        <color rgb="FFC00000"/>
      </left>
      <right style="hair">
        <color rgb="FFC00000"/>
      </right>
      <top/>
      <bottom style="hair">
        <color rgb="FFC00000"/>
      </bottom>
      <diagonal/>
    </border>
    <border>
      <left style="hair">
        <color rgb="FFC00000"/>
      </left>
      <right style="hair">
        <color rgb="FFC00000"/>
      </right>
      <top style="thin">
        <color rgb="FFC00000"/>
      </top>
      <bottom/>
      <diagonal/>
    </border>
    <border>
      <left/>
      <right style="hair">
        <color rgb="FFC00000"/>
      </right>
      <top/>
      <bottom/>
      <diagonal/>
    </border>
    <border>
      <left style="hair">
        <color rgb="FFC00000"/>
      </left>
      <right style="hair">
        <color rgb="FFC00000"/>
      </right>
      <top/>
      <bottom style="medium">
        <color rgb="FFC00000"/>
      </bottom>
      <diagonal/>
    </border>
    <border>
      <left style="hair">
        <color rgb="FFC00000"/>
      </left>
      <right style="hair">
        <color rgb="FFC00000"/>
      </right>
      <top style="hair">
        <color rgb="FFC00000"/>
      </top>
      <bottom style="medium">
        <color rgb="FFC00000"/>
      </bottom>
      <diagonal/>
    </border>
    <border>
      <left/>
      <right/>
      <top/>
      <bottom style="medium">
        <color rgb="FFC00000"/>
      </bottom>
      <diagonal/>
    </border>
    <border>
      <left style="hair">
        <color rgb="FFC00000"/>
      </left>
      <right/>
      <top/>
      <bottom style="medium">
        <color rgb="FFC00000"/>
      </bottom>
      <diagonal/>
    </border>
    <border>
      <left style="hair">
        <color rgb="FFC00000"/>
      </left>
      <right style="hair">
        <color rgb="FFC00000"/>
      </right>
      <top style="medium">
        <color rgb="FFC00000"/>
      </top>
      <bottom/>
      <diagonal/>
    </border>
    <border>
      <left style="hair">
        <color rgb="FFC00000"/>
      </left>
      <right style="hair">
        <color rgb="FFC00000"/>
      </right>
      <top style="medium">
        <color rgb="FFC00000"/>
      </top>
      <bottom style="hair">
        <color rgb="FFC00000"/>
      </bottom>
      <diagonal/>
    </border>
    <border>
      <left/>
      <right/>
      <top style="medium">
        <color rgb="FFC00000"/>
      </top>
      <bottom/>
      <diagonal/>
    </border>
    <border>
      <left/>
      <right style="hair">
        <color rgb="FFC00000"/>
      </right>
      <top/>
      <bottom style="medium">
        <color rgb="FFC00000"/>
      </bottom>
      <diagonal/>
    </border>
    <border>
      <left/>
      <right style="hair">
        <color rgb="FFC00000"/>
      </right>
      <top style="medium">
        <color rgb="FFC00000"/>
      </top>
      <bottom style="hair">
        <color rgb="FFC00000"/>
      </bottom>
      <diagonal/>
    </border>
    <border>
      <left style="hair">
        <color rgb="FFC00000"/>
      </left>
      <right style="hair">
        <color rgb="FFC00000"/>
      </right>
      <top style="medium">
        <color rgb="FFC00000"/>
      </top>
      <bottom style="medium">
        <color rgb="FFC00000"/>
      </bottom>
      <diagonal/>
    </border>
    <border>
      <left/>
      <right/>
      <top style="medium">
        <color rgb="FFC00000"/>
      </top>
      <bottom style="medium">
        <color rgb="FFC00000"/>
      </bottom>
      <diagonal/>
    </border>
    <border>
      <left style="hair">
        <color rgb="FFC00000"/>
      </left>
      <right style="hair">
        <color rgb="FFC00000"/>
      </right>
      <top style="hair">
        <color rgb="FFC00000"/>
      </top>
      <bottom style="medium">
        <color rgb="FFCC092F"/>
      </bottom>
      <diagonal/>
    </border>
    <border>
      <left style="hair">
        <color rgb="FFC00000"/>
      </left>
      <right style="hair">
        <color rgb="FFC00000"/>
      </right>
      <top style="medium">
        <color rgb="FFCC092F"/>
      </top>
      <bottom style="hair">
        <color rgb="FFC00000"/>
      </bottom>
      <diagonal/>
    </border>
    <border>
      <left style="hair">
        <color rgb="FFC00000"/>
      </left>
      <right style="hair">
        <color rgb="FFC00000"/>
      </right>
      <top/>
      <bottom style="medium">
        <color rgb="FFCC092F"/>
      </bottom>
      <diagonal/>
    </border>
    <border>
      <left/>
      <right/>
      <top style="medium">
        <color rgb="FFC00000"/>
      </top>
      <bottom style="thin">
        <color theme="1" tint="0.34998626667073579"/>
      </bottom>
      <diagonal/>
    </border>
    <border>
      <left/>
      <right/>
      <top style="thin">
        <color theme="1" tint="0.34998626667073579"/>
      </top>
      <bottom/>
      <diagonal/>
    </border>
    <border>
      <left/>
      <right/>
      <top style="thin">
        <color theme="1" tint="0.34998626667073579"/>
      </top>
      <bottom style="thin">
        <color theme="1" tint="0.34998626667073579"/>
      </bottom>
      <diagonal/>
    </border>
    <border>
      <left/>
      <right/>
      <top style="thin">
        <color theme="1" tint="0.34998626667073579"/>
      </top>
      <bottom style="medium">
        <color rgb="FFC00000"/>
      </bottom>
      <diagonal/>
    </border>
    <border>
      <left/>
      <right/>
      <top style="thin">
        <color rgb="FFC00000"/>
      </top>
      <bottom style="thin">
        <color rgb="FFC00000"/>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rgb="FFC00000"/>
      </bottom>
      <diagonal/>
    </border>
    <border>
      <left style="medium">
        <color rgb="FFC00000"/>
      </left>
      <right style="hair">
        <color rgb="FFC00000"/>
      </right>
      <top style="medium">
        <color rgb="FFC00000"/>
      </top>
      <bottom/>
      <diagonal/>
    </border>
    <border>
      <left style="hair">
        <color rgb="FFC00000"/>
      </left>
      <right style="medium">
        <color rgb="FFC00000"/>
      </right>
      <top style="medium">
        <color rgb="FFC00000"/>
      </top>
      <bottom/>
      <diagonal/>
    </border>
    <border>
      <left style="hair">
        <color rgb="FFC00000"/>
      </left>
      <right style="medium">
        <color rgb="FFC00000"/>
      </right>
      <top/>
      <bottom style="hair">
        <color rgb="FFC00000"/>
      </bottom>
      <diagonal/>
    </border>
    <border>
      <left style="hair">
        <color rgb="FFC00000"/>
      </left>
      <right style="medium">
        <color rgb="FFC00000"/>
      </right>
      <top style="hair">
        <color rgb="FFC00000"/>
      </top>
      <bottom style="hair">
        <color rgb="FFC00000"/>
      </bottom>
      <diagonal/>
    </border>
    <border>
      <left style="hair">
        <color rgb="FFC00000"/>
      </left>
      <right style="medium">
        <color rgb="FFC00000"/>
      </right>
      <top style="hair">
        <color rgb="FFC00000"/>
      </top>
      <bottom style="medium">
        <color rgb="FFC00000"/>
      </bottom>
      <diagonal/>
    </border>
    <border>
      <left style="hair">
        <color rgb="FFC00000"/>
      </left>
      <right style="medium">
        <color rgb="FFC00000"/>
      </right>
      <top style="medium">
        <color rgb="FFC00000"/>
      </top>
      <bottom style="hair">
        <color rgb="FFC00000"/>
      </bottom>
      <diagonal/>
    </border>
    <border>
      <left style="hair">
        <color rgb="FFC00000"/>
      </left>
      <right style="medium">
        <color rgb="FFC00000"/>
      </right>
      <top style="medium">
        <color rgb="FFCC092F"/>
      </top>
      <bottom style="hair">
        <color rgb="FFC00000"/>
      </bottom>
      <diagonal/>
    </border>
    <border>
      <left style="hair">
        <color rgb="FFC00000"/>
      </left>
      <right style="medium">
        <color rgb="FFC00000"/>
      </right>
      <top/>
      <bottom/>
      <diagonal/>
    </border>
    <border>
      <left style="hair">
        <color rgb="FFC00000"/>
      </left>
      <right style="medium">
        <color rgb="FFC00000"/>
      </right>
      <top style="hair">
        <color rgb="FFC00000"/>
      </top>
      <bottom style="thin">
        <color rgb="FFC00000"/>
      </bottom>
      <diagonal/>
    </border>
    <border>
      <left style="hair">
        <color rgb="FFC00000"/>
      </left>
      <right style="medium">
        <color rgb="FFC00000"/>
      </right>
      <top/>
      <bottom style="medium">
        <color rgb="FFC00000"/>
      </bottom>
      <diagonal/>
    </border>
    <border>
      <left style="hair">
        <color rgb="FFC00000"/>
      </left>
      <right style="medium">
        <color rgb="FFC00000"/>
      </right>
      <top style="thin">
        <color rgb="FFC00000"/>
      </top>
      <bottom style="thin">
        <color rgb="FFC00000"/>
      </bottom>
      <diagonal/>
    </border>
    <border>
      <left style="hair">
        <color rgb="FFC00000"/>
      </left>
      <right style="hair">
        <color rgb="FFC00000"/>
      </right>
      <top style="thin">
        <color rgb="FFC00000"/>
      </top>
      <bottom style="thin">
        <color rgb="FFC00000"/>
      </bottom>
      <diagonal/>
    </border>
    <border>
      <left style="hair">
        <color rgb="FFC00000"/>
      </left>
      <right style="medium">
        <color rgb="FFC00000"/>
      </right>
      <top style="medium">
        <color rgb="FFC00000"/>
      </top>
      <bottom style="medium">
        <color rgb="FFC00000"/>
      </bottom>
      <diagonal/>
    </border>
    <border>
      <left style="hair">
        <color rgb="FFC00000"/>
      </left>
      <right style="hair">
        <color rgb="FFC00000"/>
      </right>
      <top/>
      <bottom style="thin">
        <color rgb="FFC00000"/>
      </bottom>
      <diagonal/>
    </border>
    <border>
      <left style="hair">
        <color rgb="FFC00000"/>
      </left>
      <right style="medium">
        <color rgb="FFC00000"/>
      </right>
      <top/>
      <bottom style="thin">
        <color rgb="FFC00000"/>
      </bottom>
      <diagonal/>
    </border>
    <border>
      <left style="hair">
        <color rgb="FFC00000"/>
      </left>
      <right style="medium">
        <color rgb="FFC00000"/>
      </right>
      <top style="thin">
        <color rgb="FFC00000"/>
      </top>
      <bottom style="medium">
        <color rgb="FFC00000"/>
      </bottom>
      <diagonal/>
    </border>
    <border>
      <left style="hair">
        <color rgb="FFC00000"/>
      </left>
      <right style="hair">
        <color rgb="FFC00000"/>
      </right>
      <top style="thin">
        <color rgb="FFC00000"/>
      </top>
      <bottom style="medium">
        <color rgb="FFC00000"/>
      </bottom>
      <diagonal/>
    </border>
    <border>
      <left style="medium">
        <color rgb="FFC00000"/>
      </left>
      <right/>
      <top style="medium">
        <color rgb="FFC00000"/>
      </top>
      <bottom/>
      <diagonal/>
    </border>
    <border>
      <left style="medium">
        <color rgb="FFC00000"/>
      </left>
      <right style="hair">
        <color rgb="FFC00000"/>
      </right>
      <top/>
      <bottom style="thin">
        <color indexed="64"/>
      </bottom>
      <diagonal/>
    </border>
    <border>
      <left style="medium">
        <color rgb="FFC00000"/>
      </left>
      <right style="hair">
        <color rgb="FFC00000"/>
      </right>
      <top style="thin">
        <color indexed="64"/>
      </top>
      <bottom style="thin">
        <color indexed="64"/>
      </bottom>
      <diagonal/>
    </border>
    <border>
      <left style="medium">
        <color rgb="FFC00000"/>
      </left>
      <right style="hair">
        <color rgb="FFC00000"/>
      </right>
      <top style="thin">
        <color indexed="64"/>
      </top>
      <bottom style="medium">
        <color rgb="FFC00000"/>
      </bottom>
      <diagonal/>
    </border>
    <border>
      <left style="hair">
        <color rgb="FFC00000"/>
      </left>
      <right style="medium">
        <color rgb="FFC00000"/>
      </right>
      <top style="thin">
        <color rgb="FFC00000"/>
      </top>
      <bottom style="hair">
        <color rgb="FFC00000"/>
      </bottom>
      <diagonal/>
    </border>
    <border>
      <left style="hair">
        <color rgb="FFC00000"/>
      </left>
      <right style="medium">
        <color rgb="FFC00000"/>
      </right>
      <top style="thin">
        <color rgb="FFC00000"/>
      </top>
      <bottom/>
      <diagonal/>
    </border>
    <border>
      <left style="hair">
        <color rgb="FFC00000"/>
      </left>
      <right style="hair">
        <color rgb="FFC00000"/>
      </right>
      <top style="medium">
        <color rgb="FFCC092F"/>
      </top>
      <bottom/>
      <diagonal/>
    </border>
    <border>
      <left style="hair">
        <color rgb="FFC00000"/>
      </left>
      <right style="medium">
        <color rgb="FFC00000"/>
      </right>
      <top style="medium">
        <color rgb="FFC00000"/>
      </top>
      <bottom style="thin">
        <color rgb="FFC00000"/>
      </bottom>
      <diagonal/>
    </border>
    <border>
      <left style="medium">
        <color rgb="FFC00000"/>
      </left>
      <right style="hair">
        <color rgb="FFC00000"/>
      </right>
      <top/>
      <bottom/>
      <diagonal/>
    </border>
    <border>
      <left style="medium">
        <color rgb="FFC00000"/>
      </left>
      <right style="hair">
        <color rgb="FFC00000"/>
      </right>
      <top/>
      <bottom style="medium">
        <color rgb="FFC00000"/>
      </bottom>
      <diagonal/>
    </border>
    <border>
      <left style="medium">
        <color rgb="FFC00000"/>
      </left>
      <right/>
      <top/>
      <bottom/>
      <diagonal/>
    </border>
    <border>
      <left style="medium">
        <color rgb="FFC00000"/>
      </left>
      <right/>
      <top/>
      <bottom style="medium">
        <color rgb="FFCC092F"/>
      </bottom>
      <diagonal/>
    </border>
    <border>
      <left style="medium">
        <color rgb="FFC00000"/>
      </left>
      <right/>
      <top/>
      <bottom style="medium">
        <color rgb="FFC00000"/>
      </bottom>
      <diagonal/>
    </border>
    <border>
      <left style="hair">
        <color rgb="FFC00000"/>
      </left>
      <right style="hair">
        <color rgb="FFC00000"/>
      </right>
      <top style="medium">
        <color rgb="FFC00000"/>
      </top>
      <bottom style="thin">
        <color rgb="FFC00000"/>
      </bottom>
      <diagonal/>
    </border>
    <border>
      <left style="hair">
        <color rgb="FFC00000"/>
      </left>
      <right style="medium">
        <color rgb="FFC00000"/>
      </right>
      <top style="medium">
        <color rgb="FFCC092F"/>
      </top>
      <bottom/>
      <diagonal/>
    </border>
    <border>
      <left style="hair">
        <color rgb="FFC00000"/>
      </left>
      <right style="medium">
        <color rgb="FFC00000"/>
      </right>
      <top/>
      <bottom style="medium">
        <color rgb="FFCC092F"/>
      </bottom>
      <diagonal/>
    </border>
    <border>
      <left style="hair">
        <color rgb="FFC00000"/>
      </left>
      <right style="medium">
        <color rgb="FFC00000"/>
      </right>
      <top style="hair">
        <color rgb="FFC00000"/>
      </top>
      <bottom/>
      <diagonal/>
    </border>
    <border>
      <left style="hair">
        <color rgb="FFC00000"/>
      </left>
      <right/>
      <top/>
      <bottom style="thin">
        <color rgb="FFC00000"/>
      </bottom>
      <diagonal/>
    </border>
    <border>
      <left style="hair">
        <color rgb="FFC00000"/>
      </left>
      <right/>
      <top style="hair">
        <color rgb="FFC00000"/>
      </top>
      <bottom style="hair">
        <color rgb="FFC00000"/>
      </bottom>
      <diagonal/>
    </border>
    <border>
      <left style="hair">
        <color rgb="FFC00000"/>
      </left>
      <right/>
      <top style="medium">
        <color rgb="FFC00000"/>
      </top>
      <bottom style="thin">
        <color rgb="FFC00000"/>
      </bottom>
      <diagonal/>
    </border>
    <border>
      <left style="hair">
        <color rgb="FFC00000"/>
      </left>
      <right/>
      <top/>
      <bottom style="medium">
        <color rgb="FFCC092F"/>
      </bottom>
      <diagonal/>
    </border>
    <border>
      <left style="hair">
        <color rgb="FFC00000"/>
      </left>
      <right/>
      <top style="medium">
        <color rgb="FFCC092F"/>
      </top>
      <bottom style="hair">
        <color rgb="FFC00000"/>
      </bottom>
      <diagonal/>
    </border>
    <border>
      <left style="hair">
        <color rgb="FFC00000"/>
      </left>
      <right/>
      <top style="hair">
        <color rgb="FFC00000"/>
      </top>
      <bottom style="medium">
        <color rgb="FFCC092F"/>
      </bottom>
      <diagonal/>
    </border>
    <border>
      <left style="hair">
        <color rgb="FFC00000"/>
      </left>
      <right/>
      <top style="thin">
        <color rgb="FFC00000"/>
      </top>
      <bottom/>
      <diagonal/>
    </border>
    <border>
      <left style="hair">
        <color rgb="FFC00000"/>
      </left>
      <right/>
      <top/>
      <bottom/>
      <diagonal/>
    </border>
    <border>
      <left/>
      <right style="hair">
        <color rgb="FFC00000"/>
      </right>
      <top style="hair">
        <color rgb="FFC00000"/>
      </top>
      <bottom/>
      <diagonal/>
    </border>
    <border>
      <left style="hair">
        <color rgb="FFC00000"/>
      </left>
      <right style="dotted">
        <color rgb="FFC00000"/>
      </right>
      <top/>
      <bottom/>
      <diagonal/>
    </border>
    <border>
      <left style="dotted">
        <color rgb="FFC00000"/>
      </left>
      <right style="medium">
        <color rgb="FFC00000"/>
      </right>
      <top/>
      <bottom/>
      <diagonal/>
    </border>
    <border>
      <left style="hair">
        <color rgb="FFC00000"/>
      </left>
      <right style="dotted">
        <color rgb="FFC00000"/>
      </right>
      <top/>
      <bottom style="medium">
        <color rgb="FFC00000"/>
      </bottom>
      <diagonal/>
    </border>
    <border>
      <left style="dotted">
        <color rgb="FFC00000"/>
      </left>
      <right style="medium">
        <color rgb="FFC00000"/>
      </right>
      <top/>
      <bottom style="medium">
        <color rgb="FFC00000"/>
      </bottom>
      <diagonal/>
    </border>
    <border>
      <left style="hair">
        <color rgb="FFC00000"/>
      </left>
      <right style="dotted">
        <color rgb="FFC00000"/>
      </right>
      <top style="medium">
        <color rgb="FFC00000"/>
      </top>
      <bottom/>
      <diagonal/>
    </border>
    <border>
      <left style="dotted">
        <color rgb="FFC00000"/>
      </left>
      <right style="medium">
        <color rgb="FFC00000"/>
      </right>
      <top style="medium">
        <color rgb="FFC00000"/>
      </top>
      <bottom/>
      <diagonal/>
    </border>
    <border>
      <left style="hair">
        <color rgb="FFC00000"/>
      </left>
      <right style="dotted">
        <color rgb="FFC00000"/>
      </right>
      <top style="medium">
        <color rgb="FFCC092F"/>
      </top>
      <bottom/>
      <diagonal/>
    </border>
    <border>
      <left style="dotted">
        <color rgb="FFC00000"/>
      </left>
      <right style="medium">
        <color rgb="FFC00000"/>
      </right>
      <top style="medium">
        <color rgb="FFCC092F"/>
      </top>
      <bottom/>
      <diagonal/>
    </border>
    <border>
      <left style="hair">
        <color rgb="FFC00000"/>
      </left>
      <right style="dotted">
        <color rgb="FFC00000"/>
      </right>
      <top style="medium">
        <color rgb="FFC00000"/>
      </top>
      <bottom style="medium">
        <color rgb="FFC00000"/>
      </bottom>
      <diagonal/>
    </border>
    <border>
      <left style="dotted">
        <color rgb="FFC00000"/>
      </left>
      <right style="medium">
        <color rgb="FFC00000"/>
      </right>
      <top style="medium">
        <color rgb="FFC00000"/>
      </top>
      <bottom style="medium">
        <color rgb="FFC00000"/>
      </bottom>
      <diagonal/>
    </border>
    <border>
      <left style="hair">
        <color rgb="FFC00000"/>
      </left>
      <right/>
      <top style="hair">
        <color rgb="FFC00000"/>
      </top>
      <bottom/>
      <diagonal/>
    </border>
    <border>
      <left/>
      <right/>
      <top style="hair">
        <color rgb="FFC00000"/>
      </top>
      <bottom/>
      <diagonal/>
    </border>
    <border>
      <left style="medium">
        <color rgb="FFC00000"/>
      </left>
      <right style="hair">
        <color rgb="FFC00000"/>
      </right>
      <top style="hair">
        <color rgb="FFC00000"/>
      </top>
      <bottom style="hair">
        <color rgb="FFC00000"/>
      </bottom>
      <diagonal/>
    </border>
    <border>
      <left style="medium">
        <color rgb="FFC00000"/>
      </left>
      <right style="hair">
        <color rgb="FFC00000"/>
      </right>
      <top style="hair">
        <color rgb="FFC00000"/>
      </top>
      <bottom style="medium">
        <color rgb="FFC00000"/>
      </bottom>
      <diagonal/>
    </border>
    <border>
      <left style="medium">
        <color rgb="FFC00000"/>
      </left>
      <right style="hair">
        <color rgb="FFC00000"/>
      </right>
      <top/>
      <bottom style="hair">
        <color rgb="FFC00000"/>
      </bottom>
      <diagonal/>
    </border>
    <border>
      <left style="medium">
        <color rgb="FFC00000"/>
      </left>
      <right style="hair">
        <color rgb="FFC00000"/>
      </right>
      <top style="medium">
        <color rgb="FFC00000"/>
      </top>
      <bottom style="medium">
        <color rgb="FFC00000"/>
      </bottom>
      <diagonal/>
    </border>
    <border>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rgb="FFC00000"/>
      </left>
      <right/>
      <top style="medium">
        <color rgb="FFC00000"/>
      </top>
      <bottom style="medium">
        <color rgb="FFC00000"/>
      </bottom>
      <diagonal/>
    </border>
    <border>
      <left/>
      <right/>
      <top style="thin">
        <color theme="1" tint="0.499984740745262"/>
      </top>
      <bottom/>
      <diagonal/>
    </border>
    <border>
      <left/>
      <right/>
      <top style="thin">
        <color rgb="FFC00000"/>
      </top>
      <bottom style="thin">
        <color theme="1" tint="0.499984740745262"/>
      </bottom>
      <diagonal/>
    </border>
    <border>
      <left style="hair">
        <color rgb="FFC00000"/>
      </left>
      <right/>
      <top style="medium">
        <color rgb="FFC00000"/>
      </top>
      <bottom/>
      <diagonal/>
    </border>
    <border>
      <left/>
      <right style="hair">
        <color rgb="FFC00000"/>
      </right>
      <top style="medium">
        <color rgb="FFC00000"/>
      </top>
      <bottom/>
      <diagonal/>
    </border>
    <border>
      <left/>
      <right style="hair">
        <color rgb="FFC00000"/>
      </right>
      <top style="medium">
        <color rgb="FFC00000"/>
      </top>
      <bottom style="medium">
        <color rgb="FFC00000"/>
      </bottom>
      <diagonal/>
    </border>
  </borders>
  <cellStyleXfs count="23">
    <xf numFmtId="0" fontId="0" fillId="0" borderId="0"/>
    <xf numFmtId="0" fontId="1"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673">
    <xf numFmtId="0" fontId="0" fillId="0" borderId="0" xfId="0"/>
    <xf numFmtId="0" fontId="0" fillId="0" borderId="0" xfId="0" applyAlignment="1">
      <alignment horizontal="left" vertical="center"/>
    </xf>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11"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5" fillId="0" borderId="25" xfId="0" applyFont="1" applyBorder="1" applyAlignment="1">
      <alignment vertical="top" wrapText="1"/>
    </xf>
    <xf numFmtId="0" fontId="5" fillId="0" borderId="24"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23" fillId="0" borderId="24" xfId="0" applyFont="1" applyBorder="1" applyAlignment="1">
      <alignment vertical="top" wrapText="1"/>
    </xf>
    <xf numFmtId="0" fontId="18" fillId="0" borderId="29" xfId="0" applyFont="1" applyBorder="1" applyAlignment="1">
      <alignment vertical="top" wrapText="1"/>
    </xf>
    <xf numFmtId="0" fontId="18" fillId="0" borderId="31" xfId="0" applyFont="1" applyBorder="1" applyAlignment="1">
      <alignment vertical="top" wrapText="1"/>
    </xf>
    <xf numFmtId="0" fontId="18" fillId="0" borderId="30" xfId="0" applyFont="1" applyBorder="1" applyAlignment="1">
      <alignment vertical="top" wrapText="1"/>
    </xf>
    <xf numFmtId="0" fontId="0" fillId="0" borderId="0" xfId="0" applyAlignment="1">
      <alignment vertical="center"/>
    </xf>
    <xf numFmtId="0" fontId="10" fillId="0" borderId="0" xfId="0" applyFont="1" applyAlignment="1">
      <alignment vertical="center" wrapText="1"/>
    </xf>
    <xf numFmtId="0" fontId="4" fillId="0" borderId="0" xfId="0" applyFont="1" applyBorder="1" applyAlignment="1">
      <alignment vertical="center"/>
    </xf>
    <xf numFmtId="0" fontId="0" fillId="0" borderId="0" xfId="0" applyBorder="1" applyAlignment="1">
      <alignment vertical="center"/>
    </xf>
    <xf numFmtId="0" fontId="25" fillId="0" borderId="0" xfId="0" applyFont="1" applyAlignment="1">
      <alignment vertical="center" wrapText="1"/>
    </xf>
    <xf numFmtId="0" fontId="6" fillId="0" borderId="0" xfId="0" applyFont="1" applyBorder="1" applyAlignment="1">
      <alignment vertical="center"/>
    </xf>
    <xf numFmtId="0" fontId="0" fillId="0" borderId="0" xfId="0" applyAlignment="1">
      <alignment horizontal="left" vertical="center" indent="1"/>
    </xf>
    <xf numFmtId="0" fontId="0" fillId="0" borderId="12" xfId="0" applyBorder="1" applyAlignment="1">
      <alignment horizontal="center" vertical="center"/>
    </xf>
    <xf numFmtId="0" fontId="12" fillId="0" borderId="0" xfId="0" applyFont="1" applyAlignment="1">
      <alignment vertical="center"/>
    </xf>
    <xf numFmtId="3" fontId="4" fillId="0" borderId="0" xfId="0" applyNumberFormat="1" applyFont="1" applyAlignment="1">
      <alignment vertical="center"/>
    </xf>
    <xf numFmtId="0" fontId="9" fillId="0" borderId="0" xfId="0" applyFont="1" applyAlignment="1">
      <alignment vertical="center"/>
    </xf>
    <xf numFmtId="0" fontId="25" fillId="0" borderId="0" xfId="0" applyFont="1" applyAlignment="1">
      <alignment horizontal="left" vertical="center"/>
    </xf>
    <xf numFmtId="0" fontId="13" fillId="2" borderId="98"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99" xfId="0" applyFont="1" applyFill="1" applyBorder="1" applyAlignment="1">
      <alignment horizontal="center" vertical="center" wrapText="1"/>
    </xf>
    <xf numFmtId="0" fontId="13" fillId="5" borderId="99" xfId="0" applyFont="1" applyFill="1" applyBorder="1" applyAlignment="1">
      <alignment horizontal="center" vertical="center" wrapText="1"/>
    </xf>
    <xf numFmtId="0" fontId="13" fillId="2" borderId="98" xfId="0" applyFont="1" applyFill="1" applyBorder="1" applyAlignment="1">
      <alignment horizontal="left" vertical="center" indent="1"/>
    </xf>
    <xf numFmtId="0" fontId="13" fillId="2" borderId="20" xfId="0" applyFont="1" applyFill="1" applyBorder="1" applyAlignment="1">
      <alignment horizontal="left" vertical="center" indent="1"/>
    </xf>
    <xf numFmtId="0" fontId="13" fillId="2" borderId="90" xfId="0" applyFont="1" applyFill="1" applyBorder="1" applyAlignment="1">
      <alignment horizontal="left" vertical="center" indent="1"/>
    </xf>
    <xf numFmtId="0" fontId="13" fillId="2" borderId="19" xfId="0" applyFont="1" applyFill="1" applyBorder="1" applyAlignment="1">
      <alignment horizontal="left" vertical="center" indent="1"/>
    </xf>
    <xf numFmtId="0" fontId="13" fillId="2" borderId="19"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44" xfId="0" applyFont="1" applyFill="1" applyBorder="1" applyAlignment="1">
      <alignment horizontal="center" vertical="center"/>
    </xf>
    <xf numFmtId="0" fontId="26" fillId="2" borderId="44" xfId="0" applyFont="1" applyFill="1" applyBorder="1" applyAlignment="1">
      <alignment horizontal="center" vertical="center" wrapText="1"/>
    </xf>
    <xf numFmtId="0" fontId="13" fillId="3" borderId="98" xfId="0" applyFont="1" applyFill="1" applyBorder="1" applyAlignment="1">
      <alignment horizontal="center" vertical="center"/>
    </xf>
    <xf numFmtId="0" fontId="13" fillId="3" borderId="20"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13" fillId="3" borderId="99" xfId="0" applyFont="1" applyFill="1" applyBorder="1" applyAlignment="1">
      <alignment horizontal="center" vertical="center" wrapText="1"/>
    </xf>
    <xf numFmtId="0" fontId="31" fillId="0" borderId="90" xfId="0" applyFont="1" applyBorder="1" applyAlignment="1">
      <alignment vertical="center"/>
    </xf>
    <xf numFmtId="0" fontId="32" fillId="0" borderId="19" xfId="0" applyFont="1" applyBorder="1" applyAlignment="1">
      <alignment horizontal="center" vertical="center"/>
    </xf>
    <xf numFmtId="0" fontId="32" fillId="0" borderId="44" xfId="0" applyFont="1" applyBorder="1" applyAlignment="1">
      <alignment horizontal="center" vertical="center" wrapText="1"/>
    </xf>
    <xf numFmtId="0" fontId="34" fillId="0" borderId="89" xfId="0" applyFont="1" applyBorder="1" applyAlignment="1">
      <alignment vertical="center"/>
    </xf>
    <xf numFmtId="3" fontId="34" fillId="0" borderId="7" xfId="0" applyNumberFormat="1" applyFont="1" applyBorder="1" applyAlignment="1">
      <alignment horizontal="right" vertical="center"/>
    </xf>
    <xf numFmtId="3" fontId="34" fillId="0" borderId="34" xfId="0" applyNumberFormat="1" applyFont="1" applyBorder="1" applyAlignment="1">
      <alignment horizontal="right" vertical="center"/>
    </xf>
    <xf numFmtId="0" fontId="34" fillId="0" borderId="87" xfId="0" applyFont="1" applyBorder="1" applyAlignment="1">
      <alignment vertical="center"/>
    </xf>
    <xf numFmtId="3" fontId="34" fillId="0" borderId="1" xfId="0" applyNumberFormat="1" applyFont="1" applyBorder="1" applyAlignment="1">
      <alignment horizontal="right" vertical="center"/>
    </xf>
    <xf numFmtId="0" fontId="34" fillId="0" borderId="1" xfId="0" applyFont="1" applyBorder="1" applyAlignment="1">
      <alignment horizontal="right" vertical="center"/>
    </xf>
    <xf numFmtId="1" fontId="34" fillId="0" borderId="35" xfId="0" applyNumberFormat="1" applyFont="1" applyBorder="1" applyAlignment="1">
      <alignment horizontal="right" vertical="center"/>
    </xf>
    <xf numFmtId="3" fontId="34" fillId="0" borderId="35" xfId="0" applyNumberFormat="1" applyFont="1" applyBorder="1" applyAlignment="1">
      <alignment horizontal="right" vertical="center"/>
    </xf>
    <xf numFmtId="1" fontId="34" fillId="0" borderId="1" xfId="0" applyNumberFormat="1" applyFont="1" applyBorder="1" applyAlignment="1">
      <alignment horizontal="right" vertical="center"/>
    </xf>
    <xf numFmtId="0" fontId="34" fillId="0" borderId="35" xfId="0" applyFont="1" applyBorder="1" applyAlignment="1">
      <alignment horizontal="right" vertical="center"/>
    </xf>
    <xf numFmtId="0" fontId="34" fillId="0" borderId="88" xfId="0" applyFont="1" applyBorder="1" applyAlignment="1">
      <alignment vertical="center" wrapText="1"/>
    </xf>
    <xf numFmtId="3" fontId="34" fillId="0" borderId="11" xfId="0" applyNumberFormat="1" applyFont="1" applyBorder="1" applyAlignment="1">
      <alignment horizontal="right" vertical="center"/>
    </xf>
    <xf numFmtId="0" fontId="34" fillId="0" borderId="11" xfId="0" applyFont="1" applyBorder="1" applyAlignment="1">
      <alignment horizontal="right" vertical="center"/>
    </xf>
    <xf numFmtId="0" fontId="34" fillId="0" borderId="36" xfId="0" applyFont="1" applyBorder="1" applyAlignment="1">
      <alignment horizontal="right" vertical="center"/>
    </xf>
    <xf numFmtId="0" fontId="34" fillId="0" borderId="7" xfId="0" applyFont="1" applyBorder="1" applyAlignment="1">
      <alignment horizontal="center" vertical="center"/>
    </xf>
    <xf numFmtId="166" fontId="36" fillId="0" borderId="7" xfId="7" applyNumberFormat="1" applyFont="1" applyFill="1" applyBorder="1" applyAlignment="1">
      <alignment horizontal="right" vertical="center"/>
    </xf>
    <xf numFmtId="0" fontId="36" fillId="0" borderId="1" xfId="0" applyFont="1" applyBorder="1" applyAlignment="1">
      <alignment vertical="center"/>
    </xf>
    <xf numFmtId="0" fontId="34" fillId="0" borderId="1" xfId="0" applyFont="1" applyBorder="1" applyAlignment="1">
      <alignment horizontal="center" vertical="center"/>
    </xf>
    <xf numFmtId="166" fontId="36" fillId="0" borderId="1" xfId="7" applyNumberFormat="1" applyFont="1" applyFill="1" applyBorder="1" applyAlignment="1">
      <alignment horizontal="right" vertical="center"/>
    </xf>
    <xf numFmtId="0" fontId="34" fillId="0" borderId="3" xfId="0" applyFont="1" applyBorder="1" applyAlignment="1">
      <alignment horizontal="center" vertical="center"/>
    </xf>
    <xf numFmtId="166" fontId="36" fillId="0" borderId="3" xfId="7" applyNumberFormat="1" applyFont="1" applyFill="1" applyBorder="1" applyAlignment="1">
      <alignment horizontal="right" vertical="center"/>
    </xf>
    <xf numFmtId="0" fontId="37" fillId="0" borderId="43" xfId="0" applyFont="1" applyBorder="1" applyAlignment="1">
      <alignment horizontal="center" vertical="center"/>
    </xf>
    <xf numFmtId="166" fontId="37" fillId="0" borderId="43" xfId="7" applyNumberFormat="1" applyFont="1" applyFill="1" applyBorder="1" applyAlignment="1">
      <alignment horizontal="right" vertical="center"/>
    </xf>
    <xf numFmtId="0" fontId="34" fillId="0" borderId="7" xfId="0" applyFont="1" applyFill="1" applyBorder="1" applyAlignment="1">
      <alignment horizontal="center" vertical="center"/>
    </xf>
    <xf numFmtId="166" fontId="34" fillId="0" borderId="7" xfId="7" applyNumberFormat="1" applyFont="1" applyFill="1" applyBorder="1" applyAlignment="1">
      <alignment horizontal="right" vertical="center"/>
    </xf>
    <xf numFmtId="0" fontId="34" fillId="0" borderId="3" xfId="0" applyFont="1" applyFill="1" applyBorder="1" applyAlignment="1">
      <alignment horizontal="center" vertical="center"/>
    </xf>
    <xf numFmtId="166" fontId="34" fillId="0" borderId="3" xfId="7" applyNumberFormat="1" applyFont="1" applyFill="1" applyBorder="1" applyAlignment="1">
      <alignment horizontal="right" vertical="center"/>
    </xf>
    <xf numFmtId="0" fontId="37" fillId="0" borderId="10" xfId="0" applyFont="1" applyFill="1" applyBorder="1" applyAlignment="1">
      <alignment horizontal="center" vertical="center"/>
    </xf>
    <xf numFmtId="166" fontId="37" fillId="0" borderId="10" xfId="7" applyNumberFormat="1" applyFont="1" applyFill="1" applyBorder="1" applyAlignment="1">
      <alignment horizontal="right" vertical="center"/>
    </xf>
    <xf numFmtId="0" fontId="34" fillId="0" borderId="15" xfId="0" applyFont="1" applyBorder="1" applyAlignment="1">
      <alignment horizontal="left" vertical="center"/>
    </xf>
    <xf numFmtId="0" fontId="34" fillId="0" borderId="15" xfId="0" applyFont="1" applyBorder="1" applyAlignment="1">
      <alignment horizontal="center" vertical="center"/>
    </xf>
    <xf numFmtId="166" fontId="34" fillId="0" borderId="15" xfId="7" applyNumberFormat="1" applyFont="1" applyFill="1" applyBorder="1" applyAlignment="1">
      <alignment horizontal="right" vertical="center"/>
    </xf>
    <xf numFmtId="0" fontId="34" fillId="0" borderId="11" xfId="0" applyFont="1" applyBorder="1" applyAlignment="1">
      <alignment horizontal="left" vertical="center"/>
    </xf>
    <xf numFmtId="0" fontId="34" fillId="0" borderId="11" xfId="0" applyFont="1" applyBorder="1" applyAlignment="1">
      <alignment horizontal="center" vertical="center"/>
    </xf>
    <xf numFmtId="166" fontId="34" fillId="0" borderId="11" xfId="7" applyNumberFormat="1" applyFont="1" applyFill="1" applyBorder="1" applyAlignment="1">
      <alignment horizontal="right" vertical="center"/>
    </xf>
    <xf numFmtId="0" fontId="34" fillId="0" borderId="1" xfId="0" applyFont="1" applyBorder="1" applyAlignment="1">
      <alignment horizontal="left" vertical="center"/>
    </xf>
    <xf numFmtId="166" fontId="34" fillId="0" borderId="1" xfId="7" applyNumberFormat="1" applyFont="1" applyFill="1" applyBorder="1" applyAlignment="1">
      <alignment horizontal="right" vertical="center"/>
    </xf>
    <xf numFmtId="0" fontId="34" fillId="0" borderId="3" xfId="0" applyFont="1" applyBorder="1" applyAlignment="1">
      <alignment horizontal="left" vertical="center"/>
    </xf>
    <xf numFmtId="0" fontId="34" fillId="0" borderId="1" xfId="0" applyFont="1" applyFill="1" applyBorder="1" applyAlignment="1">
      <alignment horizontal="center" vertical="center"/>
    </xf>
    <xf numFmtId="0" fontId="34" fillId="0" borderId="15" xfId="0" applyFont="1" applyBorder="1" applyAlignment="1">
      <alignment horizontal="center" vertical="center" wrapText="1"/>
    </xf>
    <xf numFmtId="165" fontId="34" fillId="0" borderId="15" xfId="7" applyNumberFormat="1" applyFont="1" applyFill="1" applyBorder="1" applyAlignment="1">
      <alignment horizontal="center" vertical="center"/>
    </xf>
    <xf numFmtId="165" fontId="34" fillId="0" borderId="15" xfId="7" applyNumberFormat="1" applyFont="1" applyFill="1" applyBorder="1" applyAlignment="1">
      <alignment vertical="center"/>
    </xf>
    <xf numFmtId="165" fontId="34" fillId="0" borderId="1" xfId="7" applyNumberFormat="1" applyFont="1" applyFill="1" applyBorder="1" applyAlignment="1">
      <alignment horizontal="center" vertical="center"/>
    </xf>
    <xf numFmtId="165" fontId="34" fillId="0" borderId="1" xfId="7" applyNumberFormat="1" applyFont="1" applyFill="1" applyBorder="1" applyAlignment="1">
      <alignment vertical="center"/>
    </xf>
    <xf numFmtId="165" fontId="34" fillId="0" borderId="11" xfId="7" applyNumberFormat="1" applyFont="1" applyFill="1" applyBorder="1" applyAlignment="1">
      <alignment horizontal="center" vertical="center"/>
    </xf>
    <xf numFmtId="166" fontId="34" fillId="0" borderId="15" xfId="7" applyNumberFormat="1" applyFont="1" applyFill="1" applyBorder="1" applyAlignment="1">
      <alignment horizontal="center" vertical="center"/>
    </xf>
    <xf numFmtId="166" fontId="34" fillId="0" borderId="1" xfId="7" applyNumberFormat="1" applyFont="1" applyFill="1" applyBorder="1" applyAlignment="1">
      <alignment horizontal="center" vertical="center"/>
    </xf>
    <xf numFmtId="166" fontId="34" fillId="0" borderId="3" xfId="7" applyNumberFormat="1" applyFont="1" applyFill="1" applyBorder="1" applyAlignment="1">
      <alignment horizontal="center" vertical="center"/>
    </xf>
    <xf numFmtId="0" fontId="37" fillId="0" borderId="10" xfId="0" applyFont="1" applyBorder="1" applyAlignment="1">
      <alignment horizontal="left" vertical="center" wrapText="1"/>
    </xf>
    <xf numFmtId="0" fontId="37" fillId="0" borderId="10" xfId="0" applyFont="1" applyBorder="1" applyAlignment="1">
      <alignment horizontal="center" vertical="center"/>
    </xf>
    <xf numFmtId="166" fontId="37" fillId="0" borderId="10" xfId="7" applyNumberFormat="1" applyFont="1" applyFill="1" applyBorder="1" applyAlignment="1">
      <alignment horizontal="center" vertical="center"/>
    </xf>
    <xf numFmtId="166" fontId="34" fillId="0" borderId="15" xfId="7" applyNumberFormat="1" applyFont="1" applyFill="1" applyBorder="1" applyAlignment="1">
      <alignment vertical="center"/>
    </xf>
    <xf numFmtId="166" fontId="34" fillId="0" borderId="1" xfId="7" applyNumberFormat="1" applyFont="1" applyFill="1" applyBorder="1" applyAlignment="1">
      <alignment vertical="center"/>
    </xf>
    <xf numFmtId="0" fontId="34" fillId="0" borderId="5" xfId="0" applyFont="1" applyBorder="1" applyAlignment="1">
      <alignment horizontal="center" vertical="center"/>
    </xf>
    <xf numFmtId="166" fontId="34" fillId="0" borderId="5" xfId="7" applyNumberFormat="1" applyFont="1" applyFill="1" applyBorder="1" applyAlignment="1">
      <alignment horizontal="center" vertical="center"/>
    </xf>
    <xf numFmtId="166" fontId="34" fillId="0" borderId="5" xfId="7" applyNumberFormat="1" applyFont="1" applyFill="1" applyBorder="1" applyAlignment="1">
      <alignment vertical="center"/>
    </xf>
    <xf numFmtId="166" fontId="37" fillId="0" borderId="43" xfId="7" applyNumberFormat="1" applyFont="1" applyFill="1" applyBorder="1" applyAlignment="1">
      <alignment horizontal="center" vertical="center"/>
    </xf>
    <xf numFmtId="0" fontId="34" fillId="0" borderId="43" xfId="0" applyFont="1" applyBorder="1" applyAlignment="1">
      <alignment horizontal="center" vertical="center"/>
    </xf>
    <xf numFmtId="166" fontId="34" fillId="0" borderId="43" xfId="7" applyNumberFormat="1" applyFont="1" applyFill="1" applyBorder="1" applyAlignment="1">
      <alignment horizontal="center" vertical="center"/>
    </xf>
    <xf numFmtId="0" fontId="37" fillId="0" borderId="10" xfId="0" applyFont="1" applyBorder="1" applyAlignment="1">
      <alignment horizontal="left" vertical="center"/>
    </xf>
    <xf numFmtId="0" fontId="34" fillId="0" borderId="19" xfId="0" applyFont="1" applyBorder="1" applyAlignment="1">
      <alignment horizontal="left" vertical="center" wrapText="1" indent="1"/>
    </xf>
    <xf numFmtId="0" fontId="41" fillId="0" borderId="19" xfId="0" applyFont="1" applyBorder="1" applyAlignment="1">
      <alignment horizontal="center" vertical="center"/>
    </xf>
    <xf numFmtId="43" fontId="34" fillId="4" borderId="19" xfId="7" applyFont="1" applyFill="1" applyBorder="1" applyAlignment="1">
      <alignment horizontal="center" vertical="center"/>
    </xf>
    <xf numFmtId="166" fontId="34" fillId="0" borderId="19" xfId="7" applyNumberFormat="1" applyFont="1" applyFill="1" applyBorder="1" applyAlignment="1">
      <alignment horizontal="center" vertical="center"/>
    </xf>
    <xf numFmtId="0" fontId="34" fillId="0" borderId="83" xfId="0" applyFont="1" applyBorder="1" applyAlignment="1">
      <alignment vertical="center"/>
    </xf>
    <xf numFmtId="0" fontId="35" fillId="0" borderId="84" xfId="0" applyFont="1" applyBorder="1" applyAlignment="1">
      <alignment vertical="center" wrapText="1"/>
    </xf>
    <xf numFmtId="0" fontId="34" fillId="0" borderId="10" xfId="0" applyFont="1" applyBorder="1" applyAlignment="1">
      <alignment horizontal="left" vertical="center" wrapText="1" indent="1"/>
    </xf>
    <xf numFmtId="0" fontId="34" fillId="0" borderId="77" xfId="0" applyFont="1" applyBorder="1" applyAlignment="1">
      <alignment vertical="center"/>
    </xf>
    <xf numFmtId="0" fontId="35" fillId="0" borderId="78" xfId="0" applyFont="1" applyBorder="1" applyAlignment="1">
      <alignment vertical="center" wrapText="1"/>
    </xf>
    <xf numFmtId="0" fontId="34" fillId="0" borderId="7" xfId="0" applyFont="1" applyBorder="1" applyAlignment="1">
      <alignment horizontal="left" vertical="center"/>
    </xf>
    <xf numFmtId="166" fontId="34" fillId="0" borderId="7" xfId="7" applyNumberFormat="1" applyFont="1" applyFill="1" applyBorder="1" applyAlignment="1">
      <alignment horizontal="center" vertical="center"/>
    </xf>
    <xf numFmtId="166" fontId="38" fillId="0" borderId="1" xfId="7" applyNumberFormat="1" applyFont="1" applyFill="1" applyBorder="1" applyAlignment="1">
      <alignment horizontal="right" vertical="center"/>
    </xf>
    <xf numFmtId="0" fontId="38" fillId="0" borderId="1" xfId="0" applyFont="1" applyBorder="1" applyAlignment="1">
      <alignment horizontal="center" vertical="center"/>
    </xf>
    <xf numFmtId="166" fontId="38" fillId="0" borderId="1" xfId="7" applyNumberFormat="1" applyFont="1" applyFill="1" applyBorder="1" applyAlignment="1">
      <alignment horizontal="center" vertical="center"/>
    </xf>
    <xf numFmtId="0" fontId="34" fillId="0" borderId="19" xfId="0" applyFont="1" applyBorder="1" applyAlignment="1">
      <alignment horizontal="center" vertical="center"/>
    </xf>
    <xf numFmtId="43" fontId="34" fillId="0" borderId="15" xfId="7" applyFont="1" applyFill="1" applyBorder="1" applyAlignment="1">
      <alignment horizontal="center" vertical="center"/>
    </xf>
    <xf numFmtId="43" fontId="34" fillId="0" borderId="1" xfId="7" applyFont="1" applyFill="1" applyBorder="1" applyAlignment="1">
      <alignment horizontal="center" vertical="center"/>
    </xf>
    <xf numFmtId="43" fontId="34" fillId="0" borderId="11" xfId="7" applyFont="1" applyFill="1" applyBorder="1" applyAlignment="1">
      <alignment horizontal="center" vertical="center"/>
    </xf>
    <xf numFmtId="0" fontId="37" fillId="0" borderId="7" xfId="0" applyFont="1" applyBorder="1" applyAlignment="1">
      <alignment horizontal="center" vertical="center"/>
    </xf>
    <xf numFmtId="166" fontId="37" fillId="0" borderId="23" xfId="7" applyNumberFormat="1" applyFont="1" applyFill="1" applyBorder="1" applyAlignment="1">
      <alignment horizontal="center" vertical="center"/>
    </xf>
    <xf numFmtId="0" fontId="34" fillId="0" borderId="22" xfId="0" applyFont="1" applyBorder="1" applyAlignment="1">
      <alignment horizontal="left" vertical="center"/>
    </xf>
    <xf numFmtId="0" fontId="34" fillId="0" borderId="22" xfId="0" applyFont="1" applyBorder="1" applyAlignment="1">
      <alignment horizontal="center" vertical="center"/>
    </xf>
    <xf numFmtId="166" fontId="34" fillId="0" borderId="22" xfId="7" applyNumberFormat="1" applyFont="1" applyFill="1" applyBorder="1" applyAlignment="1">
      <alignment horizontal="center" vertical="center"/>
    </xf>
    <xf numFmtId="0" fontId="37" fillId="0" borderId="6" xfId="0" applyFont="1" applyBorder="1" applyAlignment="1">
      <alignment horizontal="center" vertical="center"/>
    </xf>
    <xf numFmtId="166" fontId="37" fillId="0" borderId="6" xfId="7" applyNumberFormat="1" applyFont="1" applyFill="1" applyBorder="1" applyAlignment="1">
      <alignment horizontal="center" vertical="center"/>
    </xf>
    <xf numFmtId="0" fontId="37" fillId="0" borderId="15" xfId="0" applyFont="1" applyBorder="1" applyAlignment="1">
      <alignment horizontal="center" vertical="center"/>
    </xf>
    <xf numFmtId="43" fontId="37" fillId="0" borderId="15" xfId="7" applyFont="1" applyFill="1" applyBorder="1" applyAlignment="1">
      <alignment horizontal="center" vertical="center"/>
    </xf>
    <xf numFmtId="0" fontId="37" fillId="0" borderId="5" xfId="0" applyFont="1" applyBorder="1" applyAlignment="1">
      <alignment horizontal="center" vertical="center"/>
    </xf>
    <xf numFmtId="43" fontId="37" fillId="0" borderId="5" xfId="7" applyFont="1" applyFill="1" applyBorder="1" applyAlignment="1">
      <alignment horizontal="center" vertical="center"/>
    </xf>
    <xf numFmtId="0" fontId="34" fillId="0" borderId="4" xfId="0" applyFont="1" applyBorder="1" applyAlignment="1">
      <alignment horizontal="left" vertical="center"/>
    </xf>
    <xf numFmtId="0" fontId="37" fillId="0" borderId="4" xfId="0" applyFont="1" applyBorder="1" applyAlignment="1">
      <alignment horizontal="center" vertical="center"/>
    </xf>
    <xf numFmtId="43" fontId="37" fillId="0" borderId="4" xfId="7" applyFont="1" applyFill="1" applyBorder="1" applyAlignment="1">
      <alignment horizontal="center" vertical="center"/>
    </xf>
    <xf numFmtId="0" fontId="37" fillId="0" borderId="3" xfId="0" applyFont="1" applyBorder="1" applyAlignment="1">
      <alignment horizontal="center" vertical="center"/>
    </xf>
    <xf numFmtId="43" fontId="37" fillId="0" borderId="3" xfId="7" applyFont="1" applyFill="1" applyBorder="1" applyAlignment="1">
      <alignment horizontal="center" vertical="center"/>
    </xf>
    <xf numFmtId="43" fontId="37" fillId="0" borderId="10" xfId="7" applyFont="1" applyFill="1" applyBorder="1" applyAlignment="1">
      <alignment horizontal="center" vertical="center"/>
    </xf>
    <xf numFmtId="0" fontId="34" fillId="0" borderId="10" xfId="0" applyFont="1" applyBorder="1" applyAlignment="1">
      <alignment horizontal="left" vertical="center"/>
    </xf>
    <xf numFmtId="0" fontId="34" fillId="0" borderId="10" xfId="0" applyFont="1" applyBorder="1" applyAlignment="1">
      <alignment horizontal="center" vertical="center"/>
    </xf>
    <xf numFmtId="166" fontId="34" fillId="0" borderId="10" xfId="7" applyNumberFormat="1" applyFont="1" applyFill="1" applyBorder="1" applyAlignment="1">
      <alignment horizontal="center" vertical="center"/>
    </xf>
    <xf numFmtId="166" fontId="34" fillId="0" borderId="13" xfId="7" applyNumberFormat="1" applyFont="1" applyFill="1" applyBorder="1" applyAlignment="1">
      <alignment horizontal="center" vertical="center"/>
    </xf>
    <xf numFmtId="166" fontId="34" fillId="0" borderId="10" xfId="7" applyNumberFormat="1" applyFont="1" applyFill="1" applyBorder="1" applyAlignment="1">
      <alignment horizontal="left" vertical="center" wrapText="1"/>
    </xf>
    <xf numFmtId="0" fontId="34" fillId="0" borderId="10" xfId="7" applyNumberFormat="1" applyFont="1" applyFill="1" applyBorder="1" applyAlignment="1">
      <alignment horizontal="left" vertical="center" wrapText="1"/>
    </xf>
    <xf numFmtId="166" fontId="34" fillId="0" borderId="41" xfId="7" applyNumberFormat="1" applyFont="1" applyFill="1" applyBorder="1" applyAlignment="1">
      <alignment horizontal="left" vertical="center" wrapText="1"/>
    </xf>
    <xf numFmtId="0" fontId="34" fillId="0" borderId="19" xfId="0" applyFont="1" applyBorder="1" applyAlignment="1">
      <alignment horizontal="left" vertical="center" indent="1"/>
    </xf>
    <xf numFmtId="0" fontId="34" fillId="0" borderId="19" xfId="0" applyFont="1" applyBorder="1" applyAlignment="1">
      <alignment horizontal="left" vertical="center" wrapText="1"/>
    </xf>
    <xf numFmtId="166" fontId="34" fillId="0" borderId="44" xfId="7" applyNumberFormat="1" applyFont="1" applyFill="1" applyBorder="1" applyAlignment="1">
      <alignment horizontal="left" vertical="center" wrapText="1"/>
    </xf>
    <xf numFmtId="0" fontId="34" fillId="0" borderId="15" xfId="0" applyFont="1" applyBorder="1" applyAlignment="1">
      <alignment horizontal="left" vertical="center" wrapText="1"/>
    </xf>
    <xf numFmtId="166" fontId="34" fillId="0" borderId="15" xfId="7" applyNumberFormat="1"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166" fontId="34" fillId="0" borderId="1" xfId="7" applyNumberFormat="1" applyFont="1" applyFill="1" applyBorder="1" applyAlignment="1">
      <alignment horizontal="center" vertical="center" wrapText="1"/>
    </xf>
    <xf numFmtId="166" fontId="34" fillId="0" borderId="1" xfId="7" applyNumberFormat="1" applyFont="1" applyFill="1" applyBorder="1" applyAlignment="1">
      <alignment horizontal="right" vertical="center" wrapText="1"/>
    </xf>
    <xf numFmtId="0" fontId="34" fillId="0" borderId="3" xfId="0" applyFont="1" applyBorder="1" applyAlignment="1">
      <alignment horizontal="left" vertical="center" wrapText="1"/>
    </xf>
    <xf numFmtId="0" fontId="37" fillId="0" borderId="43" xfId="0" applyFont="1" applyBorder="1" applyAlignment="1">
      <alignment horizontal="left" vertical="center" wrapText="1" indent="1"/>
    </xf>
    <xf numFmtId="0" fontId="37" fillId="0" borderId="43" xfId="0" applyFont="1" applyBorder="1" applyAlignment="1">
      <alignment horizontal="left" vertical="center" wrapText="1"/>
    </xf>
    <xf numFmtId="0" fontId="37" fillId="0" borderId="43" xfId="0" applyFont="1" applyBorder="1" applyAlignment="1">
      <alignment horizontal="center" vertical="center" wrapText="1"/>
    </xf>
    <xf numFmtId="166" fontId="37" fillId="0" borderId="43" xfId="7" applyNumberFormat="1" applyFont="1" applyFill="1" applyBorder="1" applyAlignment="1">
      <alignment horizontal="center" vertical="center" wrapText="1"/>
    </xf>
    <xf numFmtId="0" fontId="34" fillId="0" borderId="43" xfId="0" applyFont="1" applyBorder="1" applyAlignment="1">
      <alignment horizontal="left" vertical="center" wrapText="1"/>
    </xf>
    <xf numFmtId="0" fontId="34" fillId="0" borderId="42" xfId="0" applyFont="1" applyBorder="1" applyAlignment="1">
      <alignment horizontal="left" vertical="center" wrapText="1"/>
    </xf>
    <xf numFmtId="0" fontId="34" fillId="0" borderId="48" xfId="0" applyFont="1" applyBorder="1" applyAlignment="1">
      <alignment horizontal="left" vertical="center" wrapText="1" indent="1"/>
    </xf>
    <xf numFmtId="0" fontId="34" fillId="0" borderId="48" xfId="0" applyFont="1" applyBorder="1" applyAlignment="1">
      <alignment horizontal="left" vertical="center" wrapText="1"/>
    </xf>
    <xf numFmtId="0" fontId="34" fillId="0" borderId="48" xfId="0" applyFont="1" applyBorder="1" applyAlignment="1">
      <alignment horizontal="center" vertical="center" wrapText="1"/>
    </xf>
    <xf numFmtId="166" fontId="34" fillId="0" borderId="48" xfId="7" applyNumberFormat="1" applyFont="1" applyFill="1" applyBorder="1" applyAlignment="1">
      <alignment horizontal="center" vertical="center" wrapText="1"/>
    </xf>
    <xf numFmtId="166" fontId="34" fillId="0" borderId="48" xfId="7" applyNumberFormat="1" applyFont="1" applyFill="1" applyBorder="1" applyAlignment="1">
      <alignment horizontal="center" vertical="center"/>
    </xf>
    <xf numFmtId="0" fontId="34" fillId="0" borderId="47" xfId="0" applyFont="1" applyBorder="1" applyAlignment="1">
      <alignment horizontal="left" vertical="center" wrapText="1"/>
    </xf>
    <xf numFmtId="0" fontId="34" fillId="0" borderId="19" xfId="0" applyFont="1" applyBorder="1" applyAlignment="1">
      <alignment horizontal="center" vertical="center" wrapText="1"/>
    </xf>
    <xf numFmtId="166" fontId="34" fillId="0" borderId="19" xfId="7" applyNumberFormat="1" applyFont="1" applyFill="1" applyBorder="1" applyAlignment="1">
      <alignment horizontal="center" vertical="center" wrapText="1"/>
    </xf>
    <xf numFmtId="0" fontId="34" fillId="0" borderId="44" xfId="0" applyFont="1" applyBorder="1" applyAlignment="1">
      <alignment horizontal="left" vertical="center" wrapText="1"/>
    </xf>
    <xf numFmtId="0" fontId="34" fillId="0" borderId="32" xfId="0" applyFont="1" applyBorder="1" applyAlignment="1">
      <alignment horizontal="left" vertical="center" wrapText="1" indent="1"/>
    </xf>
    <xf numFmtId="0" fontId="37" fillId="0" borderId="14" xfId="0" applyFont="1" applyBorder="1" applyAlignment="1">
      <alignment horizontal="left" vertical="center" wrapText="1" indent="1"/>
    </xf>
    <xf numFmtId="0" fontId="37" fillId="0" borderId="14" xfId="0" applyFont="1" applyBorder="1" applyAlignment="1">
      <alignment horizontal="left" vertical="center" wrapText="1"/>
    </xf>
    <xf numFmtId="0" fontId="37" fillId="0" borderId="14" xfId="0" applyFont="1" applyBorder="1" applyAlignment="1">
      <alignment horizontal="center" vertical="center" wrapText="1"/>
    </xf>
    <xf numFmtId="166" fontId="37" fillId="0" borderId="14" xfId="7" applyNumberFormat="1" applyFont="1" applyFill="1" applyBorder="1" applyAlignment="1">
      <alignment horizontal="center" vertical="center" wrapText="1"/>
    </xf>
    <xf numFmtId="0" fontId="41" fillId="0" borderId="14" xfId="0" applyFont="1" applyBorder="1" applyAlignment="1">
      <alignment vertical="center" wrapText="1"/>
    </xf>
    <xf numFmtId="0" fontId="42" fillId="0" borderId="14" xfId="0" applyFont="1" applyBorder="1" applyAlignment="1">
      <alignment vertical="center" wrapText="1"/>
    </xf>
    <xf numFmtId="0" fontId="37" fillId="0" borderId="33" xfId="0" applyFont="1" applyBorder="1" applyAlignment="1">
      <alignment vertical="center" wrapText="1"/>
    </xf>
    <xf numFmtId="0" fontId="34" fillId="0" borderId="57" xfId="0" applyFont="1" applyBorder="1" applyAlignment="1">
      <alignment horizontal="left" vertical="center" wrapText="1" indent="1"/>
    </xf>
    <xf numFmtId="0" fontId="34" fillId="0" borderId="4" xfId="0" applyFont="1" applyBorder="1" applyAlignment="1">
      <alignment horizontal="center" vertical="center" wrapText="1"/>
    </xf>
    <xf numFmtId="166" fontId="34" fillId="0" borderId="4" xfId="7" applyNumberFormat="1" applyFont="1" applyFill="1" applyBorder="1" applyAlignment="1">
      <alignment horizontal="center" vertical="center" wrapText="1"/>
    </xf>
    <xf numFmtId="0" fontId="34" fillId="0" borderId="7" xfId="0" applyFont="1" applyBorder="1" applyAlignment="1">
      <alignment horizontal="center" vertical="center" wrapText="1"/>
    </xf>
    <xf numFmtId="43" fontId="34" fillId="0" borderId="7" xfId="7" applyFont="1" applyFill="1" applyBorder="1" applyAlignment="1">
      <alignment horizontal="center" vertical="center" wrapText="1"/>
    </xf>
    <xf numFmtId="43" fontId="34" fillId="0" borderId="1" xfId="7" applyFont="1" applyFill="1" applyBorder="1" applyAlignment="1">
      <alignment horizontal="center" vertical="center" wrapText="1"/>
    </xf>
    <xf numFmtId="0" fontId="34" fillId="0" borderId="5" xfId="0" applyFont="1" applyBorder="1" applyAlignment="1">
      <alignment horizontal="center" vertical="center" wrapText="1"/>
    </xf>
    <xf numFmtId="43" fontId="34" fillId="0" borderId="5" xfId="7" applyFont="1" applyFill="1" applyBorder="1" applyAlignment="1">
      <alignment horizontal="center" vertical="center" wrapText="1"/>
    </xf>
    <xf numFmtId="0" fontId="34" fillId="0" borderId="3" xfId="0" applyFont="1" applyBorder="1" applyAlignment="1">
      <alignment horizontal="center" vertical="center" wrapText="1"/>
    </xf>
    <xf numFmtId="43" fontId="34" fillId="0" borderId="3" xfId="7" applyFont="1" applyFill="1" applyBorder="1" applyAlignment="1">
      <alignment horizontal="center" vertical="center" wrapText="1"/>
    </xf>
    <xf numFmtId="43" fontId="34" fillId="0" borderId="45" xfId="7" applyFont="1" applyFill="1" applyBorder="1" applyAlignment="1">
      <alignment horizontal="center" vertical="center" wrapText="1"/>
    </xf>
    <xf numFmtId="166" fontId="34" fillId="0" borderId="7" xfId="7" applyNumberFormat="1" applyFont="1" applyFill="1" applyBorder="1" applyAlignment="1">
      <alignment horizontal="center" vertical="center" wrapText="1"/>
    </xf>
    <xf numFmtId="0" fontId="34" fillId="0" borderId="4" xfId="0" applyFont="1" applyBorder="1" applyAlignment="1">
      <alignment horizontal="left" vertical="center" wrapText="1"/>
    </xf>
    <xf numFmtId="43" fontId="34" fillId="0" borderId="7" xfId="7" applyFont="1" applyFill="1" applyBorder="1" applyAlignment="1">
      <alignment horizontal="center" vertical="center"/>
    </xf>
    <xf numFmtId="43" fontId="34" fillId="0" borderId="4" xfId="7" applyFont="1" applyFill="1" applyBorder="1" applyAlignment="1">
      <alignment horizontal="center" vertical="center" wrapText="1"/>
    </xf>
    <xf numFmtId="2" fontId="34" fillId="0" borderId="4" xfId="7" applyNumberFormat="1" applyFont="1" applyFill="1" applyBorder="1" applyAlignment="1">
      <alignment horizontal="right" vertical="center" wrapText="1"/>
    </xf>
    <xf numFmtId="2" fontId="34" fillId="0" borderId="1" xfId="7" applyNumberFormat="1" applyFont="1" applyFill="1" applyBorder="1" applyAlignment="1">
      <alignment horizontal="right" vertical="center" wrapText="1"/>
    </xf>
    <xf numFmtId="2" fontId="34" fillId="0" borderId="3" xfId="7" applyNumberFormat="1" applyFont="1" applyFill="1" applyBorder="1" applyAlignment="1">
      <alignment horizontal="right" vertical="center" wrapText="1"/>
    </xf>
    <xf numFmtId="43" fontId="34" fillId="0" borderId="3" xfId="7" applyFont="1" applyFill="1" applyBorder="1" applyAlignment="1">
      <alignment horizontal="center" vertical="center"/>
    </xf>
    <xf numFmtId="0" fontId="34" fillId="0" borderId="43" xfId="0" applyFont="1" applyBorder="1" applyAlignment="1">
      <alignment horizontal="left" vertical="center" wrapText="1" indent="1"/>
    </xf>
    <xf numFmtId="0" fontId="34" fillId="0" borderId="43" xfId="0" applyFont="1" applyBorder="1" applyAlignment="1">
      <alignment horizontal="center" vertical="center" wrapText="1"/>
    </xf>
    <xf numFmtId="43" fontId="34" fillId="0" borderId="43" xfId="7" applyFont="1" applyFill="1" applyBorder="1" applyAlignment="1">
      <alignment horizontal="center" vertical="center" wrapText="1"/>
    </xf>
    <xf numFmtId="0" fontId="34" fillId="0" borderId="3" xfId="0" applyFont="1" applyBorder="1" applyAlignment="1">
      <alignment vertical="center" wrapText="1"/>
    </xf>
    <xf numFmtId="0" fontId="34" fillId="0" borderId="43" xfId="0" applyFont="1" applyBorder="1" applyAlignment="1">
      <alignment vertical="center" wrapText="1"/>
    </xf>
    <xf numFmtId="0" fontId="34" fillId="0" borderId="40" xfId="0" applyFont="1" applyBorder="1" applyAlignment="1">
      <alignment vertical="center" wrapText="1"/>
    </xf>
    <xf numFmtId="0" fontId="34" fillId="0" borderId="11" xfId="0" applyFont="1" applyBorder="1" applyAlignment="1">
      <alignment horizontal="left" vertical="center" wrapText="1"/>
    </xf>
    <xf numFmtId="0" fontId="34" fillId="0" borderId="11" xfId="0" applyFont="1" applyBorder="1" applyAlignment="1">
      <alignment horizontal="center" vertical="center" wrapText="1"/>
    </xf>
    <xf numFmtId="0" fontId="34" fillId="0" borderId="7" xfId="0" applyFont="1" applyBorder="1" applyAlignment="1">
      <alignment horizontal="left" vertical="center" wrapText="1"/>
    </xf>
    <xf numFmtId="0" fontId="34" fillId="0" borderId="15" xfId="0" applyFont="1" applyBorder="1" applyAlignment="1">
      <alignment vertical="center" wrapText="1"/>
    </xf>
    <xf numFmtId="166" fontId="34" fillId="0" borderId="11" xfId="7" applyNumberFormat="1" applyFont="1" applyFill="1" applyBorder="1" applyAlignment="1">
      <alignment horizontal="center" vertical="center"/>
    </xf>
    <xf numFmtId="0" fontId="34" fillId="0" borderId="10" xfId="0" applyFont="1" applyBorder="1" applyAlignment="1">
      <alignment vertical="center" wrapText="1"/>
    </xf>
    <xf numFmtId="43" fontId="34" fillId="0" borderId="6" xfId="7" applyFont="1" applyFill="1" applyBorder="1" applyAlignment="1">
      <alignment horizontal="center" vertical="center" wrapText="1"/>
    </xf>
    <xf numFmtId="43" fontId="34" fillId="0" borderId="11" xfId="7" applyFont="1" applyFill="1" applyBorder="1" applyAlignment="1">
      <alignment horizontal="center" vertical="center" wrapText="1"/>
    </xf>
    <xf numFmtId="0" fontId="34" fillId="0" borderId="5" xfId="0" applyFont="1" applyBorder="1" applyAlignment="1">
      <alignment horizontal="left" vertical="center" wrapText="1"/>
    </xf>
    <xf numFmtId="166" fontId="34" fillId="0" borderId="15" xfId="7" applyNumberFormat="1" applyFont="1" applyFill="1" applyBorder="1" applyAlignment="1">
      <alignment horizontal="right" vertical="center" wrapText="1"/>
    </xf>
    <xf numFmtId="166" fontId="34" fillId="0" borderId="3" xfId="7" applyNumberFormat="1" applyFont="1" applyFill="1" applyBorder="1" applyAlignment="1">
      <alignment horizontal="right" vertical="center" wrapText="1"/>
    </xf>
    <xf numFmtId="166" fontId="34" fillId="0" borderId="3" xfId="7" applyNumberFormat="1" applyFont="1" applyFill="1" applyBorder="1" applyAlignment="1">
      <alignment horizontal="center" vertical="center" wrapText="1"/>
    </xf>
    <xf numFmtId="166" fontId="34" fillId="0" borderId="4" xfId="7" applyNumberFormat="1" applyFont="1" applyFill="1" applyBorder="1" applyAlignment="1">
      <alignment horizontal="right" vertical="center" wrapText="1"/>
    </xf>
    <xf numFmtId="43" fontId="34" fillId="0" borderId="4" xfId="7" applyFont="1" applyFill="1" applyBorder="1" applyAlignment="1">
      <alignment horizontal="right" vertical="center" wrapText="1"/>
    </xf>
    <xf numFmtId="43" fontId="34" fillId="0" borderId="3" xfId="7" applyFont="1" applyFill="1" applyBorder="1" applyAlignment="1">
      <alignment horizontal="right" vertical="center" wrapText="1"/>
    </xf>
    <xf numFmtId="43" fontId="34" fillId="0" borderId="19" xfId="7" applyFont="1" applyFill="1" applyBorder="1" applyAlignment="1">
      <alignment horizontal="center" vertical="center" wrapText="1"/>
    </xf>
    <xf numFmtId="0" fontId="34" fillId="0" borderId="19" xfId="0" applyFont="1" applyBorder="1" applyAlignment="1">
      <alignment vertical="center" wrapText="1"/>
    </xf>
    <xf numFmtId="166" fontId="34" fillId="0" borderId="4" xfId="13" applyNumberFormat="1" applyFont="1" applyFill="1" applyBorder="1" applyAlignment="1">
      <alignment horizontal="center" vertical="center" wrapText="1"/>
    </xf>
    <xf numFmtId="166" fontId="34" fillId="0" borderId="1" xfId="13" applyNumberFormat="1" applyFont="1" applyFill="1" applyBorder="1" applyAlignment="1">
      <alignment horizontal="center" vertical="center" wrapText="1"/>
    </xf>
    <xf numFmtId="166" fontId="34" fillId="0" borderId="5" xfId="7" applyNumberFormat="1" applyFont="1" applyFill="1" applyBorder="1" applyAlignment="1">
      <alignment horizontal="center" vertical="center" wrapText="1"/>
    </xf>
    <xf numFmtId="166" fontId="34" fillId="0" borderId="6" xfId="7" applyNumberFormat="1" applyFont="1" applyFill="1" applyBorder="1" applyAlignment="1">
      <alignment horizontal="center" vertical="center" wrapText="1"/>
    </xf>
    <xf numFmtId="166" fontId="34" fillId="0" borderId="11" xfId="7" applyNumberFormat="1" applyFont="1" applyFill="1" applyBorder="1" applyAlignment="1">
      <alignment horizontal="center" vertical="center" wrapText="1"/>
    </xf>
    <xf numFmtId="0" fontId="34" fillId="0" borderId="68" xfId="0" applyFont="1" applyBorder="1" applyAlignment="1">
      <alignment horizontal="left" vertical="center" wrapText="1" indent="1"/>
    </xf>
    <xf numFmtId="0" fontId="34" fillId="0" borderId="45" xfId="0" applyFont="1" applyBorder="1" applyAlignment="1">
      <alignment horizontal="left" vertical="center" wrapText="1"/>
    </xf>
    <xf numFmtId="0" fontId="34" fillId="0" borderId="45" xfId="0" applyFont="1" applyBorder="1" applyAlignment="1">
      <alignment horizontal="center" vertical="center" wrapText="1"/>
    </xf>
    <xf numFmtId="166" fontId="34" fillId="0" borderId="45" xfId="7" applyNumberFormat="1" applyFont="1" applyFill="1" applyBorder="1" applyAlignment="1">
      <alignment horizontal="right" vertical="center" wrapText="1"/>
    </xf>
    <xf numFmtId="165" fontId="34" fillId="0" borderId="45" xfId="7" applyNumberFormat="1" applyFont="1" applyFill="1" applyBorder="1" applyAlignment="1">
      <alignment horizontal="center" vertical="center" wrapText="1"/>
    </xf>
    <xf numFmtId="0" fontId="34" fillId="0" borderId="62" xfId="0" applyFont="1" applyBorder="1" applyAlignment="1">
      <alignment horizontal="left" vertical="center" wrapText="1"/>
    </xf>
    <xf numFmtId="0" fontId="34" fillId="0" borderId="56" xfId="0" applyFont="1" applyBorder="1" applyAlignment="1">
      <alignment horizontal="center" vertical="center" wrapText="1"/>
    </xf>
    <xf numFmtId="0" fontId="34" fillId="0" borderId="6" xfId="0" applyFont="1" applyBorder="1" applyAlignment="1">
      <alignment horizontal="left" vertical="center" wrapText="1" indent="1"/>
    </xf>
    <xf numFmtId="0" fontId="34" fillId="0" borderId="6" xfId="0" applyFont="1" applyBorder="1" applyAlignment="1">
      <alignment horizontal="left" vertical="center" wrapText="1"/>
    </xf>
    <xf numFmtId="0" fontId="34" fillId="0" borderId="6" xfId="0" applyFont="1" applyBorder="1" applyAlignment="1">
      <alignment horizontal="center" vertical="center" wrapText="1"/>
    </xf>
    <xf numFmtId="166" fontId="34" fillId="0" borderId="6" xfId="7" applyNumberFormat="1" applyFont="1" applyFill="1" applyBorder="1" applyAlignment="1">
      <alignment horizontal="right" vertical="center" wrapText="1"/>
    </xf>
    <xf numFmtId="165" fontId="34" fillId="0" borderId="6" xfId="7" applyNumberFormat="1" applyFont="1" applyFill="1" applyBorder="1" applyAlignment="1">
      <alignment horizontal="center" vertical="center" wrapText="1"/>
    </xf>
    <xf numFmtId="0" fontId="34" fillId="0" borderId="39" xfId="0" applyFont="1" applyBorder="1" applyAlignment="1">
      <alignment horizontal="center" vertical="center" wrapText="1"/>
    </xf>
    <xf numFmtId="43" fontId="34" fillId="0" borderId="15" xfId="7" applyFont="1" applyFill="1" applyBorder="1" applyAlignment="1">
      <alignment horizontal="center" vertical="center" wrapText="1"/>
    </xf>
    <xf numFmtId="43" fontId="34" fillId="0" borderId="4" xfId="7" applyFont="1" applyFill="1" applyBorder="1" applyAlignment="1">
      <alignment horizontal="center" vertical="center"/>
    </xf>
    <xf numFmtId="0" fontId="34" fillId="0" borderId="37" xfId="0" applyFont="1" applyBorder="1" applyAlignment="1">
      <alignment horizontal="center" vertical="center" wrapText="1"/>
    </xf>
    <xf numFmtId="0" fontId="34" fillId="0" borderId="35" xfId="0" applyFont="1" applyBorder="1" applyAlignment="1">
      <alignment horizontal="center" vertical="center" wrapText="1"/>
    </xf>
    <xf numFmtId="166" fontId="34" fillId="0" borderId="1" xfId="7" applyNumberFormat="1" applyFont="1" applyFill="1" applyBorder="1" applyAlignment="1">
      <alignment horizontal="left" vertical="center" wrapText="1"/>
    </xf>
    <xf numFmtId="166" fontId="34" fillId="0" borderId="1" xfId="7" applyNumberFormat="1" applyFont="1" applyFill="1" applyBorder="1" applyAlignment="1">
      <alignment horizontal="left" vertical="center"/>
    </xf>
    <xf numFmtId="0" fontId="34" fillId="0" borderId="40" xfId="0" applyFont="1" applyBorder="1" applyAlignment="1">
      <alignment horizontal="center" vertical="center" wrapText="1"/>
    </xf>
    <xf numFmtId="0" fontId="36" fillId="0" borderId="8" xfId="0" applyFont="1" applyBorder="1" applyAlignment="1">
      <alignment vertical="center"/>
    </xf>
    <xf numFmtId="0" fontId="34" fillId="0" borderId="8" xfId="0" applyFont="1" applyBorder="1" applyAlignment="1">
      <alignment horizontal="center" vertical="center" wrapText="1"/>
    </xf>
    <xf numFmtId="43" fontId="34" fillId="0" borderId="8" xfId="7" applyFont="1" applyFill="1" applyBorder="1" applyAlignment="1">
      <alignment horizontal="center" vertical="center" wrapText="1"/>
    </xf>
    <xf numFmtId="0" fontId="34" fillId="0" borderId="53" xfId="0" applyFont="1" applyBorder="1" applyAlignment="1">
      <alignment horizontal="center" vertical="center" wrapText="1"/>
    </xf>
    <xf numFmtId="0" fontId="35" fillId="0" borderId="1" xfId="0" applyFont="1" applyBorder="1" applyAlignment="1">
      <alignment horizontal="left" vertical="center" wrapText="1"/>
    </xf>
    <xf numFmtId="0" fontId="34" fillId="0" borderId="35"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xf numFmtId="43" fontId="43" fillId="0" borderId="10" xfId="7" applyFont="1" applyFill="1" applyBorder="1" applyAlignment="1">
      <alignment horizontal="center" vertical="center" wrapText="1"/>
    </xf>
    <xf numFmtId="0" fontId="34" fillId="0" borderId="36" xfId="0" applyFont="1" applyBorder="1" applyAlignment="1">
      <alignment horizontal="center" vertical="center" wrapText="1"/>
    </xf>
    <xf numFmtId="0" fontId="37" fillId="0" borderId="14" xfId="0" applyFont="1" applyBorder="1" applyAlignment="1">
      <alignment vertical="center" wrapText="1"/>
    </xf>
    <xf numFmtId="0" fontId="37" fillId="0" borderId="1" xfId="0" applyFont="1" applyBorder="1" applyAlignment="1">
      <alignment horizontal="left" vertical="center"/>
    </xf>
    <xf numFmtId="0" fontId="37" fillId="0" borderId="1" xfId="0" applyFont="1" applyBorder="1" applyAlignment="1">
      <alignment horizontal="center" vertical="center"/>
    </xf>
    <xf numFmtId="166" fontId="37" fillId="0" borderId="1" xfId="7" applyNumberFormat="1" applyFont="1" applyFill="1" applyBorder="1" applyAlignment="1">
      <alignment horizontal="center" vertical="center"/>
    </xf>
    <xf numFmtId="0" fontId="37" fillId="0" borderId="6" xfId="0" applyFont="1" applyBorder="1" applyAlignment="1">
      <alignment vertical="center" wrapText="1"/>
    </xf>
    <xf numFmtId="0" fontId="34" fillId="0" borderId="1" xfId="0" applyFont="1" applyBorder="1" applyAlignment="1">
      <alignment vertical="center" wrapText="1"/>
    </xf>
    <xf numFmtId="0" fontId="34" fillId="0" borderId="11" xfId="0" applyFont="1" applyBorder="1" applyAlignment="1">
      <alignment vertical="center" wrapText="1"/>
    </xf>
    <xf numFmtId="0" fontId="34" fillId="0" borderId="0" xfId="0" applyFont="1" applyAlignment="1">
      <alignment horizontal="left" vertical="center" indent="1"/>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vertical="center" wrapText="1"/>
    </xf>
    <xf numFmtId="0" fontId="34" fillId="0" borderId="0" xfId="0" applyFont="1" applyAlignment="1">
      <alignment horizontal="left" vertical="center" wrapText="1"/>
    </xf>
    <xf numFmtId="0" fontId="34" fillId="0" borderId="7" xfId="0" applyFont="1" applyBorder="1" applyAlignment="1">
      <alignment vertical="center"/>
    </xf>
    <xf numFmtId="0" fontId="42" fillId="0" borderId="7" xfId="0" applyFont="1" applyBorder="1" applyAlignment="1">
      <alignment horizontal="center" vertical="center"/>
    </xf>
    <xf numFmtId="165" fontId="34" fillId="0" borderId="7" xfId="7" applyNumberFormat="1" applyFont="1" applyFill="1" applyBorder="1" applyAlignment="1">
      <alignment horizontal="center" vertical="center"/>
    </xf>
    <xf numFmtId="0" fontId="34" fillId="0" borderId="1" xfId="0" applyFont="1" applyBorder="1" applyAlignment="1">
      <alignment vertical="center"/>
    </xf>
    <xf numFmtId="165" fontId="34" fillId="0" borderId="1" xfId="7" applyNumberFormat="1" applyFont="1" applyFill="1" applyBorder="1" applyAlignment="1">
      <alignment horizontal="right" vertical="center"/>
    </xf>
    <xf numFmtId="0" fontId="34" fillId="0" borderId="3" xfId="0" applyFont="1" applyBorder="1" applyAlignment="1">
      <alignment vertical="center"/>
    </xf>
    <xf numFmtId="165" fontId="34" fillId="0" borderId="3" xfId="7" applyNumberFormat="1" applyFont="1" applyFill="1" applyBorder="1" applyAlignment="1">
      <alignment horizontal="center" vertical="center"/>
    </xf>
    <xf numFmtId="0" fontId="34" fillId="0" borderId="11" xfId="0" applyFont="1" applyBorder="1" applyAlignment="1">
      <alignment vertical="center"/>
    </xf>
    <xf numFmtId="0" fontId="38" fillId="0" borderId="14" xfId="0" applyFont="1" applyBorder="1" applyAlignment="1">
      <alignment vertical="center" wrapText="1"/>
    </xf>
    <xf numFmtId="0" fontId="38" fillId="0" borderId="14" xfId="0" applyFont="1" applyBorder="1" applyAlignment="1">
      <alignment horizontal="center" vertical="center"/>
    </xf>
    <xf numFmtId="166" fontId="38" fillId="0" borderId="14" xfId="7" applyNumberFormat="1" applyFont="1" applyFill="1" applyBorder="1" applyAlignment="1">
      <alignment horizontal="center" vertical="center"/>
    </xf>
    <xf numFmtId="0" fontId="34" fillId="0" borderId="4" xfId="0" applyFont="1" applyBorder="1" applyAlignment="1">
      <alignment vertical="center"/>
    </xf>
    <xf numFmtId="0" fontId="34" fillId="0" borderId="4" xfId="0" applyFont="1" applyBorder="1" applyAlignment="1">
      <alignment horizontal="center" vertical="center"/>
    </xf>
    <xf numFmtId="166" fontId="34" fillId="0" borderId="4" xfId="7" applyNumberFormat="1" applyFont="1" applyFill="1" applyBorder="1" applyAlignment="1">
      <alignment horizontal="center" vertical="center"/>
    </xf>
    <xf numFmtId="0" fontId="34" fillId="0" borderId="10" xfId="0" applyFont="1" applyBorder="1" applyAlignment="1">
      <alignment vertical="center"/>
    </xf>
    <xf numFmtId="166" fontId="34" fillId="0" borderId="3" xfId="7" applyNumberFormat="1" applyFont="1" applyFill="1" applyBorder="1" applyAlignment="1">
      <alignment vertical="center"/>
    </xf>
    <xf numFmtId="166" fontId="34" fillId="0" borderId="3" xfId="7" applyNumberFormat="1" applyFont="1" applyFill="1" applyBorder="1" applyAlignment="1">
      <alignment horizontal="left" vertical="center"/>
    </xf>
    <xf numFmtId="0" fontId="34" fillId="0" borderId="62" xfId="0" applyFont="1" applyBorder="1" applyAlignment="1">
      <alignment horizontal="center" vertical="center"/>
    </xf>
    <xf numFmtId="165" fontId="34" fillId="0" borderId="62" xfId="7" applyNumberFormat="1" applyFont="1" applyFill="1" applyBorder="1" applyAlignment="1">
      <alignment horizontal="center" vertical="center"/>
    </xf>
    <xf numFmtId="165" fontId="34" fillId="0" borderId="68" xfId="7" applyNumberFormat="1" applyFont="1" applyFill="1" applyBorder="1" applyAlignment="1">
      <alignment horizontal="center" vertical="center"/>
    </xf>
    <xf numFmtId="0" fontId="34" fillId="0" borderId="62" xfId="0" applyFont="1" applyBorder="1" applyAlignment="1">
      <alignment vertical="center" wrapText="1"/>
    </xf>
    <xf numFmtId="0" fontId="34" fillId="0" borderId="56" xfId="0" applyFont="1" applyBorder="1" applyAlignment="1">
      <alignment vertical="center" wrapText="1"/>
    </xf>
    <xf numFmtId="43" fontId="34" fillId="0" borderId="4" xfId="7" applyFont="1" applyFill="1" applyBorder="1" applyAlignment="1">
      <alignment vertical="center"/>
    </xf>
    <xf numFmtId="43" fontId="34" fillId="0" borderId="3" xfId="7" applyFont="1" applyFill="1" applyBorder="1" applyAlignment="1">
      <alignment vertical="center"/>
    </xf>
    <xf numFmtId="43" fontId="34" fillId="0" borderId="7" xfId="7" applyFont="1" applyFill="1" applyBorder="1" applyAlignment="1">
      <alignment vertical="center"/>
    </xf>
    <xf numFmtId="0" fontId="34" fillId="0" borderId="6" xfId="0" applyFont="1" applyBorder="1" applyAlignment="1">
      <alignment vertical="center" wrapText="1"/>
    </xf>
    <xf numFmtId="0" fontId="34" fillId="0" borderId="39" xfId="0" applyFont="1" applyBorder="1" applyAlignment="1">
      <alignment vertical="center" wrapText="1"/>
    </xf>
    <xf numFmtId="43" fontId="34" fillId="0" borderId="1" xfId="7" applyFont="1" applyFill="1" applyBorder="1" applyAlignment="1">
      <alignment vertical="center"/>
    </xf>
    <xf numFmtId="43" fontId="34" fillId="0" borderId="5" xfId="7" applyFont="1" applyFill="1" applyBorder="1" applyAlignment="1">
      <alignment vertical="center"/>
    </xf>
    <xf numFmtId="43" fontId="34" fillId="0" borderId="15" xfId="7" applyFont="1" applyFill="1" applyBorder="1" applyAlignment="1">
      <alignment vertical="center"/>
    </xf>
    <xf numFmtId="43" fontId="34" fillId="0" borderId="10" xfId="7" applyFont="1" applyFill="1" applyBorder="1" applyAlignment="1">
      <alignment vertical="center"/>
    </xf>
    <xf numFmtId="0" fontId="34" fillId="0" borderId="41" xfId="0" applyFont="1" applyBorder="1" applyAlignment="1">
      <alignment vertical="center" wrapText="1"/>
    </xf>
    <xf numFmtId="165" fontId="34" fillId="0" borderId="10" xfId="7" applyNumberFormat="1" applyFont="1" applyFill="1" applyBorder="1" applyAlignment="1">
      <alignment horizontal="center" vertical="center"/>
    </xf>
    <xf numFmtId="165" fontId="34" fillId="0" borderId="11" xfId="7" applyNumberFormat="1" applyFont="1" applyFill="1" applyBorder="1" applyAlignment="1">
      <alignment vertical="center"/>
    </xf>
    <xf numFmtId="0" fontId="34" fillId="0" borderId="23" xfId="0" applyFont="1" applyBorder="1" applyAlignment="1">
      <alignment horizontal="center" vertical="center"/>
    </xf>
    <xf numFmtId="166" fontId="34" fillId="0" borderId="23" xfId="7" applyNumberFormat="1" applyFont="1" applyFill="1" applyBorder="1" applyAlignment="1">
      <alignment horizontal="center" vertical="center"/>
    </xf>
    <xf numFmtId="166" fontId="34" fillId="0" borderId="69" xfId="7" applyNumberFormat="1" applyFont="1" applyFill="1" applyBorder="1" applyAlignment="1">
      <alignment horizontal="center" vertical="center"/>
    </xf>
    <xf numFmtId="0" fontId="34" fillId="0" borderId="23" xfId="0" applyFont="1" applyBorder="1" applyAlignment="1">
      <alignment vertical="center" wrapText="1"/>
    </xf>
    <xf numFmtId="0" fontId="34" fillId="0" borderId="64" xfId="0" applyFont="1" applyBorder="1" applyAlignment="1">
      <alignment vertical="center" wrapText="1"/>
    </xf>
    <xf numFmtId="166" fontId="34" fillId="0" borderId="70" xfId="7" applyNumberFormat="1" applyFont="1" applyFill="1" applyBorder="1" applyAlignment="1">
      <alignment horizontal="center" vertical="center"/>
    </xf>
    <xf numFmtId="166" fontId="34" fillId="0" borderId="67" xfId="7" applyNumberFormat="1" applyFont="1" applyFill="1" applyBorder="1" applyAlignment="1">
      <alignment horizontal="center" vertical="center"/>
    </xf>
    <xf numFmtId="0" fontId="34" fillId="0" borderId="21" xfId="0" applyFont="1" applyBorder="1" applyAlignment="1">
      <alignment horizontal="left" vertical="center"/>
    </xf>
    <xf numFmtId="0" fontId="34" fillId="0" borderId="21" xfId="0" applyFont="1" applyBorder="1" applyAlignment="1">
      <alignment horizontal="center" vertical="center"/>
    </xf>
    <xf numFmtId="166" fontId="34" fillId="0" borderId="21" xfId="7" applyNumberFormat="1" applyFont="1" applyFill="1" applyBorder="1" applyAlignment="1">
      <alignment horizontal="center" vertical="center"/>
    </xf>
    <xf numFmtId="166" fontId="34" fillId="0" borderId="71" xfId="7" applyNumberFormat="1" applyFont="1" applyFill="1" applyBorder="1" applyAlignment="1">
      <alignment horizontal="center" vertical="center"/>
    </xf>
    <xf numFmtId="0" fontId="34" fillId="0" borderId="15" xfId="0" applyFont="1" applyBorder="1" applyAlignment="1">
      <alignment vertical="center"/>
    </xf>
    <xf numFmtId="0" fontId="34" fillId="0" borderId="29" xfId="0" applyFont="1" applyBorder="1" applyAlignment="1">
      <alignment vertical="top" wrapText="1"/>
    </xf>
    <xf numFmtId="0" fontId="34" fillId="0" borderId="0" xfId="0" applyFont="1" applyAlignment="1">
      <alignment vertical="top" wrapText="1"/>
    </xf>
    <xf numFmtId="0" fontId="34" fillId="0" borderId="30" xfId="0" applyFont="1" applyBorder="1" applyAlignment="1">
      <alignment vertical="top" wrapText="1"/>
    </xf>
    <xf numFmtId="0" fontId="34" fillId="0" borderId="31" xfId="0" applyFont="1" applyBorder="1" applyAlignment="1">
      <alignment vertical="top" wrapText="1"/>
    </xf>
    <xf numFmtId="0" fontId="13" fillId="3" borderId="98"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99" xfId="0" applyFont="1" applyFill="1" applyBorder="1" applyAlignment="1">
      <alignment horizontal="left" vertical="center" wrapText="1"/>
    </xf>
    <xf numFmtId="0" fontId="0" fillId="0" borderId="0" xfId="0" applyFill="1" applyAlignment="1">
      <alignment vertical="center" wrapText="1"/>
    </xf>
    <xf numFmtId="0" fontId="13" fillId="0" borderId="0" xfId="0" applyFont="1" applyFill="1" applyBorder="1" applyAlignment="1">
      <alignment horizontal="left" vertical="center" wrapText="1"/>
    </xf>
    <xf numFmtId="0" fontId="0" fillId="0" borderId="0" xfId="0" applyFill="1" applyAlignment="1">
      <alignment vertical="top" wrapText="1"/>
    </xf>
    <xf numFmtId="0" fontId="34" fillId="0" borderId="101" xfId="0" applyFont="1" applyBorder="1" applyAlignment="1">
      <alignment vertical="top" wrapText="1"/>
    </xf>
    <xf numFmtId="0" fontId="0" fillId="0" borderId="0" xfId="0" applyBorder="1" applyAlignment="1" applyProtection="1">
      <alignment vertical="top" wrapText="1"/>
      <protection locked="0"/>
    </xf>
    <xf numFmtId="0" fontId="18" fillId="0" borderId="0" xfId="0" applyFont="1" applyBorder="1" applyAlignment="1" applyProtection="1">
      <alignment vertical="top" wrapText="1"/>
      <protection locked="0"/>
    </xf>
    <xf numFmtId="0" fontId="34" fillId="0" borderId="0" xfId="0" applyFont="1" applyBorder="1" applyAlignment="1" applyProtection="1">
      <alignment vertical="top" wrapText="1"/>
      <protection locked="0"/>
    </xf>
    <xf numFmtId="0" fontId="46" fillId="0" borderId="10" xfId="0" applyFont="1" applyBorder="1" applyAlignment="1">
      <alignment vertical="center" wrapText="1"/>
    </xf>
    <xf numFmtId="0" fontId="34" fillId="0" borderId="22" xfId="0" applyFont="1" applyBorder="1" applyAlignment="1">
      <alignment vertical="center" wrapText="1"/>
    </xf>
    <xf numFmtId="0" fontId="34" fillId="0" borderId="21" xfId="0" applyFont="1" applyBorder="1" applyAlignment="1">
      <alignment vertical="center" wrapText="1"/>
    </xf>
    <xf numFmtId="166" fontId="4" fillId="0" borderId="15" xfId="7" applyNumberFormat="1" applyFont="1" applyFill="1" applyBorder="1" applyAlignment="1">
      <alignment horizontal="center" vertical="center" wrapText="1"/>
    </xf>
    <xf numFmtId="43" fontId="4" fillId="0" borderId="1" xfId="7" applyFont="1" applyFill="1" applyBorder="1" applyAlignment="1">
      <alignment horizontal="center" vertical="center" wrapText="1"/>
    </xf>
    <xf numFmtId="166" fontId="4" fillId="0" borderId="1" xfId="7" applyNumberFormat="1" applyFont="1" applyFill="1" applyBorder="1" applyAlignment="1">
      <alignment horizontal="center" vertical="center" wrapText="1"/>
    </xf>
    <xf numFmtId="43" fontId="4" fillId="0" borderId="3" xfId="7" applyFont="1" applyFill="1" applyBorder="1" applyAlignment="1">
      <alignment horizontal="center" vertical="center" wrapText="1"/>
    </xf>
    <xf numFmtId="0" fontId="34" fillId="0" borderId="10" xfId="0" applyFont="1" applyBorder="1" applyAlignment="1">
      <alignment horizontal="left" vertical="center" wrapText="1"/>
    </xf>
    <xf numFmtId="0" fontId="13" fillId="2" borderId="20" xfId="0" applyFont="1" applyFill="1" applyBorder="1" applyAlignment="1">
      <alignment horizontal="center" vertical="center"/>
    </xf>
    <xf numFmtId="0" fontId="34" fillId="0" borderId="10" xfId="0" applyFont="1" applyBorder="1" applyAlignment="1">
      <alignment vertical="center" wrapText="1"/>
    </xf>
    <xf numFmtId="166" fontId="34" fillId="0" borderId="5" xfId="7" applyNumberFormat="1" applyFont="1" applyFill="1" applyBorder="1" applyAlignment="1">
      <alignment vertical="center"/>
    </xf>
    <xf numFmtId="166" fontId="34" fillId="0" borderId="7" xfId="7" applyNumberFormat="1" applyFont="1" applyFill="1" applyBorder="1" applyAlignment="1">
      <alignment vertical="center"/>
    </xf>
    <xf numFmtId="0" fontId="0" fillId="0" borderId="0" xfId="0" applyAlignment="1">
      <alignment horizontal="left" vertical="top"/>
    </xf>
    <xf numFmtId="43" fontId="34" fillId="0" borderId="11" xfId="7" applyFont="1" applyFill="1" applyBorder="1" applyAlignment="1">
      <alignment vertical="center"/>
    </xf>
    <xf numFmtId="0" fontId="34" fillId="0" borderId="14" xfId="0" applyFont="1" applyBorder="1" applyAlignment="1">
      <alignment vertical="center" wrapText="1"/>
    </xf>
    <xf numFmtId="0" fontId="34" fillId="0" borderId="33" xfId="0" applyFont="1" applyBorder="1" applyAlignment="1">
      <alignment vertical="center" wrapText="1"/>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1" xfId="0" applyFont="1" applyBorder="1" applyAlignment="1">
      <alignment horizontal="center" vertical="center" wrapText="1"/>
    </xf>
    <xf numFmtId="0" fontId="10" fillId="0" borderId="0" xfId="0" applyFont="1" applyAlignment="1">
      <alignment vertical="center" wrapText="1"/>
    </xf>
    <xf numFmtId="0" fontId="34" fillId="0" borderId="5" xfId="0" applyFont="1" applyBorder="1" applyAlignment="1">
      <alignment vertical="center"/>
    </xf>
    <xf numFmtId="166" fontId="34" fillId="0" borderId="4" xfId="7" applyNumberFormat="1" applyFont="1" applyFill="1" applyBorder="1" applyAlignment="1">
      <alignment vertical="center"/>
    </xf>
    <xf numFmtId="166" fontId="34" fillId="0" borderId="11" xfId="7" applyNumberFormat="1" applyFont="1" applyFill="1" applyBorder="1" applyAlignment="1">
      <alignment vertical="center"/>
    </xf>
    <xf numFmtId="166" fontId="34" fillId="0" borderId="14" xfId="7" applyNumberFormat="1" applyFont="1" applyFill="1" applyBorder="1" applyAlignment="1">
      <alignment vertical="center"/>
    </xf>
    <xf numFmtId="43" fontId="34" fillId="0" borderId="15" xfId="7" applyNumberFormat="1" applyFont="1" applyFill="1" applyBorder="1" applyAlignment="1">
      <alignment horizontal="center" vertical="center"/>
    </xf>
    <xf numFmtId="43" fontId="34" fillId="0" borderId="15" xfId="7" applyNumberFormat="1" applyFont="1" applyFill="1" applyBorder="1" applyAlignment="1">
      <alignment vertical="center"/>
    </xf>
    <xf numFmtId="43" fontId="34" fillId="0" borderId="1" xfId="7" applyNumberFormat="1" applyFont="1" applyFill="1" applyBorder="1" applyAlignment="1">
      <alignment horizontal="center" vertical="center"/>
    </xf>
    <xf numFmtId="43" fontId="34" fillId="0" borderId="1" xfId="7" applyNumberFormat="1" applyFont="1" applyFill="1" applyBorder="1" applyAlignment="1">
      <alignment vertical="center"/>
    </xf>
    <xf numFmtId="43" fontId="34" fillId="0" borderId="11" xfId="7" applyNumberFormat="1" applyFont="1" applyFill="1" applyBorder="1" applyAlignment="1">
      <alignment horizontal="center" vertical="center"/>
    </xf>
    <xf numFmtId="0" fontId="25" fillId="0" borderId="0" xfId="0" applyFont="1" applyFill="1" applyAlignment="1">
      <alignment vertical="center" wrapText="1"/>
    </xf>
    <xf numFmtId="0" fontId="26" fillId="0" borderId="0" xfId="0" applyFont="1" applyFill="1" applyBorder="1" applyAlignment="1">
      <alignment horizontal="center" vertical="center" wrapText="1"/>
    </xf>
    <xf numFmtId="0" fontId="35" fillId="0" borderId="0" xfId="0" applyFont="1" applyFill="1" applyBorder="1" applyAlignment="1">
      <alignment vertical="center" wrapText="1"/>
    </xf>
    <xf numFmtId="0" fontId="35" fillId="0" borderId="0" xfId="0" quotePrefix="1" applyFont="1" applyFill="1" applyBorder="1" applyAlignment="1">
      <alignment vertical="center" wrapText="1"/>
    </xf>
    <xf numFmtId="0" fontId="35" fillId="0" borderId="0" xfId="0" applyFont="1" applyFill="1" applyBorder="1" applyAlignment="1">
      <alignment horizontal="left" vertical="center" wrapText="1"/>
    </xf>
    <xf numFmtId="0" fontId="0" fillId="0" borderId="0" xfId="0" applyFill="1" applyAlignment="1">
      <alignment vertical="center"/>
    </xf>
    <xf numFmtId="0" fontId="9" fillId="0" borderId="0" xfId="0" applyFont="1" applyFill="1" applyAlignment="1">
      <alignment vertical="center"/>
    </xf>
    <xf numFmtId="0" fontId="9" fillId="0" borderId="0" xfId="0" applyFont="1" applyAlignment="1">
      <alignment vertical="center" wrapText="1"/>
    </xf>
    <xf numFmtId="0" fontId="34" fillId="0" borderId="6" xfId="0" applyFont="1" applyBorder="1" applyAlignment="1">
      <alignment horizontal="left" vertical="center" wrapText="1" indent="1"/>
    </xf>
    <xf numFmtId="0" fontId="34" fillId="0" borderId="46"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7" fillId="0" borderId="39" xfId="0" applyFont="1" applyBorder="1" applyAlignment="1">
      <alignment vertical="center" wrapText="1"/>
    </xf>
    <xf numFmtId="0" fontId="37" fillId="0" borderId="41" xfId="0" applyFont="1" applyBorder="1" applyAlignment="1">
      <alignment vertical="center" wrapText="1"/>
    </xf>
    <xf numFmtId="0" fontId="34" fillId="0" borderId="39" xfId="0" applyFont="1" applyBorder="1" applyAlignment="1">
      <alignment vertical="center" wrapText="1"/>
    </xf>
    <xf numFmtId="0" fontId="34" fillId="0" borderId="46" xfId="0" applyFont="1" applyBorder="1" applyAlignment="1">
      <alignment vertical="center" wrapText="1"/>
    </xf>
    <xf numFmtId="0" fontId="34" fillId="0" borderId="39" xfId="0" applyFont="1" applyBorder="1" applyAlignment="1">
      <alignment horizontal="lef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34" fillId="0" borderId="57" xfId="0" applyFont="1" applyBorder="1" applyAlignment="1">
      <alignment horizontal="left" vertical="center" wrapText="1" indent="1"/>
    </xf>
    <xf numFmtId="0" fontId="34" fillId="0" borderId="1" xfId="0" applyFont="1" applyBorder="1" applyAlignment="1">
      <alignment horizontal="left" vertical="center" wrapText="1"/>
    </xf>
    <xf numFmtId="0" fontId="34" fillId="0" borderId="4" xfId="0" applyFont="1" applyBorder="1" applyAlignment="1">
      <alignment horizontal="left" vertical="center" wrapText="1"/>
    </xf>
    <xf numFmtId="0" fontId="34" fillId="0" borderId="3" xfId="0" applyFont="1" applyBorder="1" applyAlignment="1">
      <alignment horizontal="left" vertical="center" wrapText="1"/>
    </xf>
    <xf numFmtId="0" fontId="34" fillId="0" borderId="3" xfId="0" applyFont="1" applyBorder="1" applyAlignment="1">
      <alignment vertical="center" wrapText="1"/>
    </xf>
    <xf numFmtId="0" fontId="42" fillId="0" borderId="10" xfId="0" applyFont="1" applyBorder="1" applyAlignment="1">
      <alignment vertical="center" wrapText="1"/>
    </xf>
    <xf numFmtId="0" fontId="34" fillId="0" borderId="5" xfId="0" applyFont="1" applyBorder="1" applyAlignment="1">
      <alignment vertical="center" wrapText="1"/>
    </xf>
    <xf numFmtId="0" fontId="34" fillId="0" borderId="1" xfId="0" applyFont="1" applyBorder="1" applyAlignment="1">
      <alignment horizontal="center" vertical="center" wrapText="1"/>
    </xf>
    <xf numFmtId="0" fontId="34" fillId="0" borderId="11" xfId="0" applyFont="1" applyBorder="1" applyAlignment="1">
      <alignment horizontal="center" vertical="center" wrapText="1"/>
    </xf>
    <xf numFmtId="43" fontId="34" fillId="0" borderId="1" xfId="7" applyNumberFormat="1" applyFont="1" applyFill="1" applyBorder="1" applyAlignment="1">
      <alignment horizontal="center" vertical="center" wrapText="1"/>
    </xf>
    <xf numFmtId="167" fontId="34" fillId="0" borderId="3" xfId="7" applyNumberFormat="1" applyFont="1" applyFill="1" applyBorder="1" applyAlignment="1">
      <alignment horizontal="right" vertical="center" wrapText="1"/>
    </xf>
    <xf numFmtId="167" fontId="34" fillId="0" borderId="1" xfId="7" applyNumberFormat="1" applyFont="1" applyFill="1" applyBorder="1" applyAlignment="1">
      <alignment horizontal="right" vertical="center" wrapText="1"/>
    </xf>
    <xf numFmtId="0" fontId="37" fillId="0" borderId="15" xfId="0" applyFont="1" applyBorder="1" applyAlignment="1">
      <alignment horizontal="left" vertical="center"/>
    </xf>
    <xf numFmtId="166" fontId="37" fillId="0" borderId="15" xfId="7" applyNumberFormat="1" applyFont="1" applyFill="1" applyBorder="1" applyAlignment="1">
      <alignment horizontal="center" vertical="center"/>
    </xf>
    <xf numFmtId="0" fontId="37" fillId="0" borderId="10" xfId="0" applyFont="1" applyBorder="1" applyAlignment="1">
      <alignment vertical="center" wrapText="1"/>
    </xf>
    <xf numFmtId="0" fontId="34" fillId="0" borderId="7" xfId="0" applyFont="1" applyBorder="1" applyAlignment="1">
      <alignment vertical="center" wrapText="1"/>
    </xf>
    <xf numFmtId="0" fontId="34" fillId="0" borderId="15" xfId="0" applyFont="1" applyBorder="1" applyAlignment="1">
      <alignment horizontal="left" vertical="center" wrapText="1"/>
    </xf>
    <xf numFmtId="0" fontId="34" fillId="0" borderId="1" xfId="0" applyFont="1" applyBorder="1" applyAlignment="1">
      <alignment horizontal="left" vertical="center" wrapText="1"/>
    </xf>
    <xf numFmtId="0" fontId="34" fillId="0" borderId="11" xfId="0" applyFont="1" applyBorder="1" applyAlignment="1">
      <alignment horizontal="left" vertical="center" wrapText="1"/>
    </xf>
    <xf numFmtId="0" fontId="34" fillId="0" borderId="4" xfId="0" applyFont="1" applyBorder="1" applyAlignment="1">
      <alignment horizontal="left" vertical="center" wrapText="1"/>
    </xf>
    <xf numFmtId="0" fontId="34" fillId="0" borderId="3" xfId="0" applyFont="1" applyBorder="1" applyAlignment="1">
      <alignment horizontal="left" vertical="center" wrapText="1"/>
    </xf>
    <xf numFmtId="0" fontId="34" fillId="0" borderId="15" xfId="0" applyFont="1" applyBorder="1" applyAlignment="1">
      <alignment vertical="center" wrapText="1"/>
    </xf>
    <xf numFmtId="0" fontId="34" fillId="0" borderId="1" xfId="0" applyFont="1" applyBorder="1" applyAlignment="1">
      <alignment vertical="center" wrapText="1"/>
    </xf>
    <xf numFmtId="0" fontId="34" fillId="0" borderId="11" xfId="0" applyFont="1" applyBorder="1" applyAlignment="1">
      <alignment vertical="center" wrapText="1"/>
    </xf>
    <xf numFmtId="0" fontId="34" fillId="0" borderId="23" xfId="0" applyFont="1" applyBorder="1" applyAlignment="1">
      <alignment horizontal="left" vertical="center" wrapText="1"/>
    </xf>
    <xf numFmtId="0" fontId="47" fillId="0" borderId="33" xfId="0" applyFont="1" applyBorder="1" applyAlignment="1">
      <alignment vertical="center" wrapText="1"/>
    </xf>
    <xf numFmtId="166" fontId="34" fillId="0" borderId="5" xfId="7" applyNumberFormat="1" applyFont="1" applyFill="1" applyBorder="1" applyAlignment="1">
      <alignment horizontal="right" vertical="center"/>
    </xf>
    <xf numFmtId="166" fontId="34" fillId="0" borderId="7" xfId="7" applyNumberFormat="1" applyFont="1" applyFill="1" applyBorder="1" applyAlignment="1">
      <alignment vertical="center"/>
    </xf>
    <xf numFmtId="166" fontId="34" fillId="0" borderId="7" xfId="7" applyNumberFormat="1" applyFont="1" applyFill="1" applyBorder="1" applyAlignment="1">
      <alignment horizontal="center" vertical="center"/>
    </xf>
    <xf numFmtId="0" fontId="34" fillId="0" borderId="15" xfId="0" applyFont="1" applyBorder="1" applyAlignment="1">
      <alignment horizontal="left" vertical="center" wrapText="1"/>
    </xf>
    <xf numFmtId="0" fontId="34" fillId="0" borderId="1" xfId="0" applyFont="1" applyBorder="1" applyAlignment="1">
      <alignment horizontal="left" vertical="center" wrapText="1"/>
    </xf>
    <xf numFmtId="0" fontId="34" fillId="0" borderId="3" xfId="0" applyFont="1" applyBorder="1" applyAlignment="1">
      <alignment horizontal="left" vertical="center" wrapText="1"/>
    </xf>
    <xf numFmtId="0" fontId="34" fillId="0" borderId="7" xfId="0" applyFont="1" applyBorder="1" applyAlignment="1">
      <alignment horizontal="left" vertical="center" wrapText="1"/>
    </xf>
    <xf numFmtId="0" fontId="34" fillId="0" borderId="11"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22" xfId="0" applyFont="1" applyBorder="1" applyAlignment="1">
      <alignment horizontal="left" vertical="center" wrapText="1"/>
    </xf>
    <xf numFmtId="0" fontId="0" fillId="3" borderId="0" xfId="0" applyFill="1"/>
    <xf numFmtId="0" fontId="0" fillId="0" borderId="0" xfId="0" applyAlignment="1">
      <alignment horizontal="left" vertical="center" wrapText="1"/>
    </xf>
    <xf numFmtId="0" fontId="36" fillId="0" borderId="7" xfId="0" applyFont="1" applyBorder="1" applyAlignment="1">
      <alignmen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34" fillId="0" borderId="7"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7" fillId="0" borderId="6" xfId="0" applyFont="1" applyBorder="1" applyAlignment="1">
      <alignment horizontal="left" vertical="center" wrapText="1"/>
    </xf>
    <xf numFmtId="0" fontId="38" fillId="0" borderId="1" xfId="0" applyFont="1" applyBorder="1" applyAlignment="1">
      <alignment horizontal="left" vertical="center" wrapText="1"/>
    </xf>
    <xf numFmtId="0" fontId="38" fillId="0" borderId="3" xfId="0" applyFont="1" applyBorder="1" applyAlignment="1">
      <alignment horizontal="left" vertical="center" wrapText="1"/>
    </xf>
    <xf numFmtId="0" fontId="37" fillId="0" borderId="23" xfId="0" applyFont="1" applyBorder="1" applyAlignment="1">
      <alignment horizontal="left" vertical="center" wrapText="1"/>
    </xf>
    <xf numFmtId="0" fontId="0" fillId="0" borderId="0" xfId="0" applyAlignment="1">
      <alignment horizontal="center" vertical="center" wrapText="1"/>
    </xf>
    <xf numFmtId="0" fontId="0" fillId="0" borderId="0" xfId="0" applyFill="1"/>
    <xf numFmtId="166" fontId="0" fillId="0" borderId="0" xfId="0" applyNumberFormat="1" applyBorder="1" applyAlignment="1">
      <alignment vertical="center"/>
    </xf>
    <xf numFmtId="0" fontId="51" fillId="0" borderId="0" xfId="0" applyFont="1" applyAlignment="1">
      <alignment horizontal="center" wrapText="1"/>
    </xf>
    <xf numFmtId="0" fontId="51" fillId="0" borderId="0" xfId="0" applyFont="1" applyAlignment="1">
      <alignment horizontal="center"/>
    </xf>
    <xf numFmtId="0" fontId="34" fillId="0" borderId="57" xfId="0" applyFont="1" applyBorder="1" applyAlignment="1">
      <alignment horizontal="left" vertical="center" indent="1"/>
    </xf>
    <xf numFmtId="0" fontId="34" fillId="0" borderId="58" xfId="0" applyFont="1" applyBorder="1" applyAlignment="1">
      <alignment horizontal="left" vertical="center" indent="1"/>
    </xf>
    <xf numFmtId="0" fontId="34" fillId="0" borderId="75" xfId="0" applyFont="1" applyBorder="1" applyAlignment="1">
      <alignment vertical="center"/>
    </xf>
    <xf numFmtId="0" fontId="34" fillId="0" borderId="77" xfId="0" applyFont="1" applyBorder="1" applyAlignment="1">
      <alignment vertical="center"/>
    </xf>
    <xf numFmtId="0" fontId="34" fillId="0" borderId="79" xfId="0" applyFont="1" applyBorder="1" applyAlignment="1">
      <alignment vertical="center"/>
    </xf>
    <xf numFmtId="0" fontId="34" fillId="0" borderId="8" xfId="0" applyFont="1" applyBorder="1" applyAlignment="1">
      <alignment horizontal="left" vertical="center" wrapText="1" indent="1"/>
    </xf>
    <xf numFmtId="0" fontId="34" fillId="0" borderId="10" xfId="0" applyFont="1" applyBorder="1" applyAlignment="1">
      <alignment horizontal="left" vertical="center" wrapText="1" indent="1"/>
    </xf>
    <xf numFmtId="0" fontId="34" fillId="0" borderId="8" xfId="0" applyFont="1" applyBorder="1" applyAlignment="1">
      <alignment horizontal="left" vertical="center" wrapText="1"/>
    </xf>
    <xf numFmtId="0" fontId="34" fillId="0" borderId="10" xfId="0" applyFont="1" applyBorder="1" applyAlignment="1">
      <alignment horizontal="left" vertical="center" wrapText="1"/>
    </xf>
    <xf numFmtId="0" fontId="34" fillId="0" borderId="81" xfId="0" applyFont="1" applyBorder="1" applyAlignment="1">
      <alignment vertical="center"/>
    </xf>
    <xf numFmtId="0" fontId="34" fillId="0" borderId="79" xfId="0" applyFont="1" applyBorder="1" applyAlignment="1">
      <alignment horizontal="left" vertical="center"/>
    </xf>
    <xf numFmtId="0" fontId="34" fillId="0" borderId="75" xfId="0" applyFont="1" applyBorder="1" applyAlignment="1">
      <alignment horizontal="left" vertical="center"/>
    </xf>
    <xf numFmtId="0" fontId="34" fillId="0" borderId="77" xfId="0" applyFont="1" applyBorder="1" applyAlignment="1">
      <alignment horizontal="left" vertical="center"/>
    </xf>
    <xf numFmtId="0" fontId="13" fillId="2" borderId="19" xfId="0" applyFont="1" applyFill="1" applyBorder="1" applyAlignment="1">
      <alignment horizontal="center" vertical="center"/>
    </xf>
    <xf numFmtId="0" fontId="34" fillId="0" borderId="7" xfId="0" applyFont="1" applyBorder="1" applyAlignment="1">
      <alignment horizontal="left" vertical="center" wrapText="1" indent="1"/>
    </xf>
    <xf numFmtId="0" fontId="34" fillId="0" borderId="1" xfId="0" applyFont="1" applyBorder="1" applyAlignment="1">
      <alignment horizontal="left" vertical="center" wrapText="1" indent="1"/>
    </xf>
    <xf numFmtId="0" fontId="34" fillId="0" borderId="5" xfId="0" applyFont="1" applyBorder="1" applyAlignment="1">
      <alignment horizontal="left" vertical="center" wrapText="1" indent="1"/>
    </xf>
    <xf numFmtId="0" fontId="34" fillId="0" borderId="11" xfId="0" applyFont="1" applyBorder="1" applyAlignment="1">
      <alignment horizontal="left" vertical="center" wrapText="1" indent="1"/>
    </xf>
    <xf numFmtId="0" fontId="34" fillId="0" borderId="22" xfId="0" applyFont="1" applyBorder="1" applyAlignment="1">
      <alignment horizontal="left" vertical="center" wrapText="1" indent="1"/>
    </xf>
    <xf numFmtId="0" fontId="34" fillId="0" borderId="15" xfId="0" applyFont="1" applyBorder="1" applyAlignment="1">
      <alignment horizontal="left" vertical="center" wrapText="1" indent="1"/>
    </xf>
    <xf numFmtId="0" fontId="34" fillId="0" borderId="21" xfId="0" applyFont="1" applyBorder="1" applyAlignment="1">
      <alignment horizontal="left" vertical="center" wrapText="1" indent="1"/>
    </xf>
    <xf numFmtId="0" fontId="34" fillId="0" borderId="55" xfId="0" applyFont="1" applyBorder="1" applyAlignment="1">
      <alignment horizontal="left" vertical="center" wrapText="1" indent="1"/>
    </xf>
    <xf numFmtId="0" fontId="34" fillId="0" borderId="6" xfId="0" applyFont="1" applyBorder="1" applyAlignment="1">
      <alignment horizontal="left" vertical="center" wrapText="1" indent="1"/>
    </xf>
    <xf numFmtId="0" fontId="34" fillId="0" borderId="23" xfId="0" applyFont="1" applyBorder="1" applyAlignment="1">
      <alignment horizontal="left" vertical="center" wrapText="1" indent="1"/>
    </xf>
    <xf numFmtId="0" fontId="34" fillId="0" borderId="14" xfId="0" applyFont="1" applyBorder="1" applyAlignment="1">
      <alignment horizontal="left" vertical="center" wrapText="1" indent="1"/>
    </xf>
    <xf numFmtId="0" fontId="35" fillId="0" borderId="80" xfId="0" applyFont="1" applyBorder="1" applyAlignment="1">
      <alignment vertical="center" wrapText="1"/>
    </xf>
    <xf numFmtId="0" fontId="35" fillId="0" borderId="76" xfId="0" applyFont="1" applyBorder="1" applyAlignment="1">
      <alignment vertical="center" wrapText="1"/>
    </xf>
    <xf numFmtId="0" fontId="35" fillId="0" borderId="80" xfId="0" applyFont="1" applyBorder="1" applyAlignment="1">
      <alignment horizontal="left" vertical="center" wrapText="1"/>
    </xf>
    <xf numFmtId="0" fontId="35" fillId="0" borderId="76" xfId="0" applyFont="1" applyBorder="1" applyAlignment="1">
      <alignment horizontal="left" vertical="center" wrapText="1"/>
    </xf>
    <xf numFmtId="0" fontId="35" fillId="0" borderId="78" xfId="0" applyFont="1" applyBorder="1" applyAlignment="1">
      <alignment horizontal="left" vertical="center" wrapText="1"/>
    </xf>
    <xf numFmtId="0" fontId="34" fillId="0" borderId="4" xfId="0" applyFont="1" applyBorder="1" applyAlignment="1">
      <alignment horizontal="left" vertical="center" wrapText="1" indent="1"/>
    </xf>
    <xf numFmtId="0" fontId="34" fillId="0" borderId="3" xfId="0" applyFont="1" applyBorder="1" applyAlignment="1">
      <alignment horizontal="left" vertical="center" wrapText="1" indent="1"/>
    </xf>
    <xf numFmtId="0" fontId="35" fillId="0" borderId="82" xfId="0" applyFont="1" applyBorder="1" applyAlignment="1">
      <alignment vertical="center" wrapText="1"/>
    </xf>
    <xf numFmtId="0" fontId="35" fillId="0" borderId="78" xfId="0" applyFont="1" applyBorder="1" applyAlignment="1">
      <alignment vertical="center" wrapText="1"/>
    </xf>
    <xf numFmtId="0" fontId="49" fillId="0" borderId="80" xfId="0" quotePrefix="1" applyFont="1" applyBorder="1" applyAlignment="1">
      <alignment vertical="center" wrapText="1"/>
    </xf>
    <xf numFmtId="0" fontId="49" fillId="0" borderId="76" xfId="0" applyFont="1" applyBorder="1" applyAlignment="1">
      <alignment vertical="center" wrapText="1"/>
    </xf>
    <xf numFmtId="0" fontId="49" fillId="0" borderId="78" xfId="0" applyFont="1" applyBorder="1" applyAlignment="1">
      <alignment vertical="center" wrapText="1"/>
    </xf>
    <xf numFmtId="0" fontId="43" fillId="0" borderId="8" xfId="0" applyFont="1" applyBorder="1" applyAlignment="1">
      <alignment horizontal="left" vertical="center" wrapText="1"/>
    </xf>
    <xf numFmtId="0" fontId="43" fillId="0" borderId="10" xfId="0" applyFont="1" applyBorder="1" applyAlignment="1">
      <alignment horizontal="left" vertical="center" wrapText="1"/>
    </xf>
    <xf numFmtId="0" fontId="34" fillId="0" borderId="6" xfId="0" applyFont="1" applyBorder="1" applyAlignment="1">
      <alignment horizontal="left" vertical="center" wrapText="1"/>
    </xf>
    <xf numFmtId="0" fontId="34" fillId="0" borderId="45" xfId="0" applyFont="1" applyBorder="1" applyAlignment="1">
      <alignment horizontal="left" vertical="center" wrapText="1"/>
    </xf>
    <xf numFmtId="0" fontId="34" fillId="0" borderId="14" xfId="0" applyFont="1" applyBorder="1" applyAlignment="1">
      <alignment horizontal="left" vertical="center" wrapText="1"/>
    </xf>
    <xf numFmtId="0" fontId="34" fillId="0" borderId="8" xfId="0" applyFont="1" applyBorder="1" applyAlignment="1">
      <alignment vertical="center" wrapText="1"/>
    </xf>
    <xf numFmtId="0" fontId="34" fillId="0" borderId="6" xfId="0" applyFont="1" applyBorder="1" applyAlignment="1">
      <alignment vertical="center" wrapText="1"/>
    </xf>
    <xf numFmtId="0" fontId="34" fillId="0" borderId="45" xfId="0" applyFont="1" applyBorder="1" applyAlignment="1">
      <alignment vertical="center" wrapText="1"/>
    </xf>
    <xf numFmtId="0" fontId="43" fillId="0" borderId="8" xfId="0" applyFont="1" applyFill="1" applyBorder="1" applyAlignment="1">
      <alignment vertical="center" wrapText="1"/>
    </xf>
    <xf numFmtId="0" fontId="43" fillId="0" borderId="6" xfId="0" applyFont="1" applyFill="1" applyBorder="1" applyAlignment="1">
      <alignment vertical="center" wrapText="1"/>
    </xf>
    <xf numFmtId="0" fontId="43" fillId="0" borderId="45" xfId="0" applyFont="1" applyFill="1" applyBorder="1" applyAlignment="1">
      <alignment vertical="center" wrapText="1"/>
    </xf>
    <xf numFmtId="0" fontId="34" fillId="0" borderId="14" xfId="0" applyFont="1" applyBorder="1" applyAlignment="1">
      <alignment vertical="center" wrapText="1"/>
    </xf>
    <xf numFmtId="0" fontId="34" fillId="0" borderId="8"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45" xfId="0" applyFont="1" applyFill="1" applyBorder="1" applyAlignment="1">
      <alignment horizontal="left" vertical="center" wrapText="1"/>
    </xf>
    <xf numFmtId="0" fontId="34" fillId="0" borderId="5" xfId="0" applyFont="1" applyBorder="1" applyAlignment="1">
      <alignment horizontal="left" vertical="center" wrapText="1"/>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4" fillId="0" borderId="3" xfId="0" applyFont="1" applyBorder="1" applyAlignment="1">
      <alignment horizontal="left" vertical="center" wrapText="1"/>
    </xf>
    <xf numFmtId="0" fontId="34" fillId="0" borderId="50" xfId="0" applyFont="1" applyBorder="1" applyAlignment="1">
      <alignment horizontal="left" vertical="center" wrapText="1" indent="1"/>
    </xf>
    <xf numFmtId="0" fontId="34" fillId="0" borderId="51" xfId="0" applyFont="1" applyBorder="1" applyAlignment="1">
      <alignment horizontal="left" vertical="center" wrapText="1" indent="1"/>
    </xf>
    <xf numFmtId="0" fontId="34" fillId="0" borderId="52" xfId="0" applyFont="1" applyBorder="1" applyAlignment="1">
      <alignment horizontal="left" vertical="center" wrapText="1" indent="1"/>
    </xf>
    <xf numFmtId="0" fontId="34" fillId="0" borderId="32" xfId="0" applyFont="1" applyBorder="1" applyAlignment="1">
      <alignment horizontal="left" vertical="center" wrapText="1" indent="1"/>
    </xf>
    <xf numFmtId="0" fontId="34" fillId="0" borderId="57" xfId="0" applyFont="1" applyBorder="1" applyAlignment="1">
      <alignment horizontal="left" vertical="center" wrapText="1" indent="1"/>
    </xf>
    <xf numFmtId="0" fontId="34" fillId="0" borderId="58" xfId="0" applyFont="1" applyBorder="1" applyAlignment="1">
      <alignment horizontal="left" vertical="center" wrapText="1" indent="1"/>
    </xf>
    <xf numFmtId="0" fontId="34" fillId="0" borderId="9"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45" xfId="0" applyFont="1" applyBorder="1" applyAlignment="1">
      <alignment horizontal="left" vertical="center" wrapText="1" indent="1"/>
    </xf>
    <xf numFmtId="0" fontId="13" fillId="2" borderId="20" xfId="0" applyFont="1" applyFill="1" applyBorder="1" applyAlignment="1">
      <alignment horizontal="center" vertical="center"/>
    </xf>
    <xf numFmtId="0" fontId="10" fillId="0" borderId="0" xfId="0" applyFont="1" applyAlignment="1">
      <alignment vertical="center" wrapText="1"/>
    </xf>
    <xf numFmtId="0" fontId="34" fillId="0" borderId="103" xfId="0" applyFont="1" applyBorder="1" applyAlignment="1">
      <alignment horizontal="left" vertical="center" wrapText="1" indent="1"/>
    </xf>
    <xf numFmtId="0" fontId="34" fillId="0" borderId="104" xfId="0" applyFont="1" applyBorder="1" applyAlignment="1">
      <alignment horizontal="left" vertical="center" wrapText="1" indent="1"/>
    </xf>
    <xf numFmtId="0" fontId="34" fillId="0" borderId="13" xfId="0" applyFont="1" applyBorder="1" applyAlignment="1">
      <alignment horizontal="left" vertical="center" wrapText="1" indent="1"/>
    </xf>
    <xf numFmtId="0" fontId="34" fillId="0" borderId="10" xfId="0" applyFont="1" applyBorder="1" applyAlignment="1">
      <alignment vertical="center" wrapText="1"/>
    </xf>
    <xf numFmtId="0" fontId="34" fillId="0" borderId="54" xfId="0" applyFont="1" applyBorder="1" applyAlignment="1">
      <alignment vertical="center" wrapText="1"/>
    </xf>
    <xf numFmtId="0" fontId="34" fillId="0" borderId="39" xfId="0" applyFont="1" applyBorder="1" applyAlignment="1">
      <alignment vertical="center" wrapText="1"/>
    </xf>
    <xf numFmtId="0" fontId="34" fillId="0" borderId="46" xfId="0" applyFont="1" applyBorder="1" applyAlignment="1">
      <alignment vertical="center" wrapText="1"/>
    </xf>
    <xf numFmtId="0" fontId="34" fillId="0" borderId="54" xfId="0" applyFont="1" applyBorder="1" applyAlignment="1">
      <alignment horizontal="left" vertical="center" wrapText="1"/>
    </xf>
    <xf numFmtId="0" fontId="34" fillId="0" borderId="39" xfId="0" applyFont="1" applyBorder="1" applyAlignment="1">
      <alignment horizontal="left" vertical="center" wrapText="1"/>
    </xf>
    <xf numFmtId="0" fontId="34" fillId="0" borderId="46" xfId="0" applyFont="1" applyBorder="1" applyAlignment="1">
      <alignment horizontal="left" vertical="center" wrapText="1"/>
    </xf>
    <xf numFmtId="0" fontId="34" fillId="0" borderId="54" xfId="0"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4" fillId="0" borderId="54" xfId="0" applyFont="1" applyFill="1" applyBorder="1" applyAlignment="1">
      <alignment vertical="center" wrapText="1"/>
    </xf>
    <xf numFmtId="0" fontId="34" fillId="0" borderId="39" xfId="0" applyFont="1" applyFill="1" applyBorder="1" applyAlignment="1">
      <alignment vertical="center" wrapText="1"/>
    </xf>
    <xf numFmtId="0" fontId="34" fillId="0" borderId="46" xfId="0" applyFont="1" applyFill="1" applyBorder="1" applyAlignment="1">
      <alignment vertical="center" wrapText="1"/>
    </xf>
    <xf numFmtId="0" fontId="34" fillId="0" borderId="41" xfId="0" applyFont="1" applyBorder="1" applyAlignment="1">
      <alignment horizontal="left" vertical="center" wrapText="1"/>
    </xf>
    <xf numFmtId="0" fontId="34" fillId="0" borderId="33" xfId="0" applyFont="1" applyBorder="1" applyAlignment="1">
      <alignment horizontal="left" vertical="center" wrapText="1"/>
    </xf>
    <xf numFmtId="0" fontId="34" fillId="0" borderId="54"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15" xfId="0" applyFont="1" applyBorder="1" applyAlignment="1">
      <alignment horizontal="left" vertical="center" wrapText="1"/>
    </xf>
    <xf numFmtId="0" fontId="43" fillId="0" borderId="14" xfId="0" applyFont="1" applyBorder="1" applyAlignment="1">
      <alignment horizontal="left" vertical="center" wrapText="1"/>
    </xf>
    <xf numFmtId="0" fontId="43" fillId="0" borderId="45" xfId="0" applyFont="1" applyBorder="1" applyAlignment="1">
      <alignment horizontal="left" vertical="center" wrapText="1"/>
    </xf>
    <xf numFmtId="0" fontId="34" fillId="0" borderId="53" xfId="0" applyFont="1" applyBorder="1" applyAlignment="1">
      <alignment horizontal="left" vertical="center" wrapText="1"/>
    </xf>
    <xf numFmtId="0" fontId="34" fillId="0" borderId="35" xfId="0" applyFont="1" applyBorder="1" applyAlignment="1">
      <alignment horizontal="left" vertical="center" wrapText="1"/>
    </xf>
    <xf numFmtId="0" fontId="34" fillId="0" borderId="40" xfId="0" applyFont="1" applyBorder="1" applyAlignment="1">
      <alignment horizontal="left" vertical="center" wrapText="1"/>
    </xf>
    <xf numFmtId="0" fontId="34" fillId="0" borderId="65" xfId="0" applyFont="1" applyBorder="1" applyAlignment="1">
      <alignment horizontal="left" vertical="center" wrapText="1"/>
    </xf>
    <xf numFmtId="0" fontId="34" fillId="0" borderId="37" xfId="0" applyFont="1" applyBorder="1" applyAlignment="1">
      <alignment horizontal="left" vertical="center" wrapText="1"/>
    </xf>
    <xf numFmtId="0" fontId="34" fillId="0" borderId="100" xfId="0" applyFont="1" applyBorder="1" applyAlignment="1">
      <alignment horizontal="left" vertical="center" wrapText="1" indent="1"/>
    </xf>
    <xf numFmtId="0" fontId="34" fillId="0" borderId="105" xfId="0" applyFont="1" applyBorder="1" applyAlignment="1">
      <alignment horizontal="left" vertical="center" wrapText="1" indent="1"/>
    </xf>
    <xf numFmtId="0" fontId="34" fillId="0" borderId="73" xfId="0" applyFont="1" applyBorder="1" applyAlignment="1">
      <alignment horizontal="left" vertical="center" wrapText="1" indent="1"/>
    </xf>
    <xf numFmtId="0" fontId="34" fillId="0" borderId="72" xfId="0" applyFont="1" applyBorder="1" applyAlignment="1">
      <alignment horizontal="left" vertical="center" wrapText="1"/>
    </xf>
    <xf numFmtId="0" fontId="34" fillId="0" borderId="73" xfId="0" applyFont="1" applyBorder="1" applyAlignment="1">
      <alignment horizontal="left" vertical="center" wrapText="1"/>
    </xf>
    <xf numFmtId="0" fontId="34" fillId="0" borderId="66" xfId="0" applyFont="1" applyBorder="1" applyAlignment="1">
      <alignment horizontal="left" vertical="center" wrapText="1"/>
    </xf>
    <xf numFmtId="0" fontId="34" fillId="0" borderId="7" xfId="0" applyFont="1" applyBorder="1" applyAlignment="1">
      <alignment vertical="center" wrapText="1"/>
    </xf>
    <xf numFmtId="0" fontId="34" fillId="0" borderId="3" xfId="0" applyFont="1" applyBorder="1" applyAlignment="1">
      <alignment vertical="center" wrapText="1"/>
    </xf>
    <xf numFmtId="0" fontId="34" fillId="0" borderId="15" xfId="0" applyFont="1" applyBorder="1" applyAlignment="1">
      <alignment vertical="center" wrapText="1"/>
    </xf>
    <xf numFmtId="0" fontId="34" fillId="0" borderId="1" xfId="0" applyFont="1" applyBorder="1" applyAlignment="1">
      <alignment vertical="center" wrapText="1"/>
    </xf>
    <xf numFmtId="0" fontId="34" fillId="0" borderId="11" xfId="0" applyFont="1" applyBorder="1" applyAlignment="1">
      <alignment vertical="center" wrapText="1"/>
    </xf>
    <xf numFmtId="0" fontId="34" fillId="0" borderId="36" xfId="0" applyFont="1" applyBorder="1" applyAlignment="1">
      <alignment horizontal="left" vertical="center" wrapText="1"/>
    </xf>
    <xf numFmtId="0" fontId="34" fillId="0" borderId="41"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11" xfId="0" applyFont="1" applyBorder="1" applyAlignment="1">
      <alignment horizontal="left" vertical="center" wrapText="1"/>
    </xf>
    <xf numFmtId="0" fontId="34" fillId="0" borderId="33" xfId="0" applyFont="1" applyBorder="1" applyAlignment="1">
      <alignment vertical="center" wrapText="1"/>
    </xf>
    <xf numFmtId="0" fontId="34" fillId="0" borderId="1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5" xfId="0" applyFont="1" applyBorder="1" applyAlignment="1">
      <alignment vertical="center" wrapText="1"/>
    </xf>
    <xf numFmtId="0" fontId="34" fillId="0" borderId="37" xfId="0" applyFont="1" applyBorder="1" applyAlignment="1">
      <alignment vertical="center" wrapText="1"/>
    </xf>
    <xf numFmtId="0" fontId="34" fillId="0" borderId="35" xfId="0" applyFont="1" applyBorder="1" applyAlignment="1">
      <alignment vertical="center" wrapText="1"/>
    </xf>
    <xf numFmtId="0" fontId="34" fillId="0" borderId="40" xfId="0" applyFont="1" applyBorder="1" applyAlignment="1">
      <alignment vertical="center" wrapText="1"/>
    </xf>
    <xf numFmtId="0" fontId="34" fillId="0" borderId="34" xfId="0" applyFont="1" applyBorder="1" applyAlignment="1">
      <alignment vertical="center" wrapText="1"/>
    </xf>
    <xf numFmtId="0" fontId="34" fillId="0" borderId="36" xfId="0" applyFont="1" applyBorder="1" applyAlignment="1">
      <alignment vertical="center" wrapText="1"/>
    </xf>
    <xf numFmtId="0" fontId="34" fillId="0" borderId="103" xfId="0" applyFont="1" applyBorder="1" applyAlignment="1">
      <alignment horizontal="left" vertical="center" wrapText="1"/>
    </xf>
    <xf numFmtId="0" fontId="34" fillId="0" borderId="104" xfId="0" applyFont="1" applyBorder="1" applyAlignment="1">
      <alignment horizontal="left" vertical="center" wrapText="1"/>
    </xf>
    <xf numFmtId="0" fontId="34" fillId="0" borderId="9" xfId="0" applyFont="1" applyBorder="1" applyAlignment="1">
      <alignment horizontal="left" vertical="center" wrapText="1"/>
    </xf>
    <xf numFmtId="0" fontId="34" fillId="0" borderId="13" xfId="0" applyFont="1" applyBorder="1" applyAlignment="1">
      <alignment horizontal="left" vertical="center" wrapText="1"/>
    </xf>
    <xf numFmtId="0" fontId="34" fillId="0" borderId="17" xfId="0" applyFont="1" applyBorder="1" applyAlignment="1">
      <alignment horizontal="left" vertical="center" wrapText="1"/>
    </xf>
    <xf numFmtId="0" fontId="42" fillId="0" borderId="14" xfId="0" applyFont="1" applyBorder="1" applyAlignment="1">
      <alignment vertical="center" wrapText="1"/>
    </xf>
    <xf numFmtId="0" fontId="42" fillId="0" borderId="6" xfId="0" applyFont="1" applyBorder="1" applyAlignment="1">
      <alignment vertical="center" wrapText="1"/>
    </xf>
    <xf numFmtId="0" fontId="42" fillId="0" borderId="10" xfId="0" applyFont="1" applyBorder="1" applyAlignment="1">
      <alignment vertical="center" wrapText="1"/>
    </xf>
    <xf numFmtId="0" fontId="34" fillId="0" borderId="33" xfId="0" applyFont="1" applyBorder="1" applyAlignment="1">
      <alignment horizontal="center" vertical="center" wrapText="1"/>
    </xf>
    <xf numFmtId="43" fontId="43" fillId="0" borderId="85" xfId="7" applyFont="1" applyFill="1" applyBorder="1" applyAlignment="1">
      <alignment horizontal="center" vertical="center" wrapText="1"/>
    </xf>
    <xf numFmtId="43" fontId="43" fillId="0" borderId="86" xfId="7" applyFont="1" applyFill="1" applyBorder="1" applyAlignment="1">
      <alignment horizontal="center" vertical="center" wrapText="1"/>
    </xf>
    <xf numFmtId="43" fontId="43" fillId="0" borderId="74" xfId="7" applyFont="1" applyFill="1" applyBorder="1" applyAlignment="1">
      <alignment horizontal="center" vertical="center" wrapText="1"/>
    </xf>
    <xf numFmtId="0" fontId="34" fillId="0" borderId="6" xfId="0" applyFont="1" applyBorder="1" applyAlignment="1">
      <alignment horizontal="left" vertical="center" indent="1"/>
    </xf>
    <xf numFmtId="0" fontId="34" fillId="0" borderId="10" xfId="0" applyFont="1" applyBorder="1" applyAlignment="1">
      <alignment horizontal="left" vertical="center" indent="1"/>
    </xf>
    <xf numFmtId="0" fontId="34" fillId="0" borderId="7" xfId="0" applyFont="1" applyBorder="1" applyAlignment="1">
      <alignment horizontal="left" vertical="center" indent="1"/>
    </xf>
    <xf numFmtId="0" fontId="34" fillId="0" borderId="1" xfId="0" applyFont="1" applyBorder="1" applyAlignment="1">
      <alignment horizontal="left" vertical="center" indent="1"/>
    </xf>
    <xf numFmtId="0" fontId="34" fillId="0" borderId="3" xfId="0" applyFont="1" applyBorder="1" applyAlignment="1">
      <alignment horizontal="left" vertical="center" indent="1"/>
    </xf>
    <xf numFmtId="0" fontId="34" fillId="0" borderId="4" xfId="0" applyFont="1" applyBorder="1" applyAlignment="1">
      <alignment horizontal="left" vertical="center" indent="1"/>
    </xf>
    <xf numFmtId="0" fontId="34" fillId="0" borderId="11" xfId="0" applyFont="1" applyBorder="1" applyAlignment="1">
      <alignment horizontal="left" vertical="center" indent="1"/>
    </xf>
    <xf numFmtId="0" fontId="34" fillId="0" borderId="15" xfId="0" applyFont="1" applyBorder="1" applyAlignment="1">
      <alignment horizontal="left" vertical="center" indent="1"/>
    </xf>
    <xf numFmtId="0" fontId="34" fillId="0" borderId="23" xfId="0" applyFont="1" applyBorder="1" applyAlignment="1">
      <alignment vertical="center" wrapText="1"/>
    </xf>
    <xf numFmtId="166" fontId="34" fillId="0" borderId="8" xfId="7" applyNumberFormat="1" applyFont="1" applyFill="1" applyBorder="1" applyAlignment="1">
      <alignment vertical="center"/>
    </xf>
    <xf numFmtId="166" fontId="34" fillId="0" borderId="7" xfId="7" applyNumberFormat="1" applyFont="1" applyFill="1" applyBorder="1" applyAlignment="1">
      <alignment vertical="center"/>
    </xf>
    <xf numFmtId="166" fontId="34" fillId="0" borderId="8" xfId="7" applyNumberFormat="1" applyFont="1" applyFill="1" applyBorder="1" applyAlignment="1">
      <alignment horizontal="center" vertical="center"/>
    </xf>
    <xf numFmtId="166" fontId="34" fillId="0" borderId="7" xfId="7" applyNumberFormat="1" applyFont="1" applyFill="1" applyBorder="1" applyAlignment="1">
      <alignment horizontal="center" vertical="center"/>
    </xf>
    <xf numFmtId="0" fontId="34" fillId="0" borderId="32" xfId="0" applyFont="1" applyBorder="1" applyAlignment="1">
      <alignment horizontal="left" vertical="center" wrapText="1"/>
    </xf>
    <xf numFmtId="0" fontId="34" fillId="0" borderId="57" xfId="0" applyFont="1" applyBorder="1" applyAlignment="1">
      <alignment horizontal="left" vertical="center" wrapText="1"/>
    </xf>
    <xf numFmtId="0" fontId="34" fillId="0" borderId="58" xfId="0" applyFont="1" applyBorder="1" applyAlignment="1">
      <alignment horizontal="left" vertical="center" wrapText="1"/>
    </xf>
    <xf numFmtId="0" fontId="34" fillId="0" borderId="32" xfId="0" applyFont="1" applyBorder="1" applyAlignment="1">
      <alignment vertical="center" wrapText="1"/>
    </xf>
    <xf numFmtId="0" fontId="34" fillId="0" borderId="57" xfId="0" applyFont="1" applyBorder="1" applyAlignment="1">
      <alignment vertical="center" wrapText="1"/>
    </xf>
    <xf numFmtId="0" fontId="34" fillId="0" borderId="58" xfId="0" applyFont="1" applyBorder="1" applyAlignment="1">
      <alignment vertical="center" wrapText="1"/>
    </xf>
    <xf numFmtId="0" fontId="34" fillId="0" borderId="23" xfId="0" applyFont="1" applyBorder="1" applyAlignment="1">
      <alignment horizontal="left" vertical="center" wrapText="1"/>
    </xf>
    <xf numFmtId="43" fontId="34" fillId="0" borderId="55" xfId="7" applyFont="1" applyFill="1" applyBorder="1" applyAlignment="1">
      <alignment vertical="center" wrapText="1"/>
    </xf>
    <xf numFmtId="43" fontId="34" fillId="0" borderId="6" xfId="7" applyFont="1" applyFill="1" applyBorder="1" applyAlignment="1">
      <alignment vertical="center" wrapText="1"/>
    </xf>
    <xf numFmtId="43" fontId="34" fillId="0" borderId="10" xfId="7" applyFont="1" applyFill="1" applyBorder="1" applyAlignment="1">
      <alignment vertical="center" wrapText="1"/>
    </xf>
    <xf numFmtId="0" fontId="35" fillId="0" borderId="16" xfId="0" applyFont="1" applyBorder="1" applyAlignment="1">
      <alignment vertical="center" wrapText="1"/>
    </xf>
    <xf numFmtId="0" fontId="34" fillId="0" borderId="55" xfId="0" applyFont="1" applyBorder="1" applyAlignment="1">
      <alignment vertical="center" wrapText="1"/>
    </xf>
    <xf numFmtId="0" fontId="34" fillId="0" borderId="49" xfId="0" applyFont="1" applyBorder="1" applyAlignment="1">
      <alignment vertical="center" wrapText="1"/>
    </xf>
    <xf numFmtId="0" fontId="34" fillId="0" borderId="59" xfId="0" applyFont="1" applyBorder="1" applyAlignment="1">
      <alignment vertical="center" wrapText="1"/>
    </xf>
    <xf numFmtId="0" fontId="34" fillId="0" borderId="61" xfId="0" applyFont="1" applyBorder="1" applyAlignment="1">
      <alignment vertical="center" wrapText="1"/>
    </xf>
    <xf numFmtId="0" fontId="34" fillId="0" borderId="49" xfId="0" applyFont="1" applyBorder="1" applyAlignment="1">
      <alignment horizontal="left" vertical="center" wrapText="1"/>
    </xf>
    <xf numFmtId="0" fontId="34" fillId="0" borderId="59" xfId="0" applyFont="1" applyBorder="1" applyAlignment="1">
      <alignment horizontal="left" vertical="center" wrapText="1"/>
    </xf>
    <xf numFmtId="0" fontId="34" fillId="0" borderId="60" xfId="0" applyFont="1" applyBorder="1" applyAlignment="1">
      <alignment horizontal="left" vertical="center" wrapText="1"/>
    </xf>
    <xf numFmtId="0" fontId="34" fillId="0" borderId="22" xfId="0" applyFont="1" applyBorder="1" applyAlignment="1">
      <alignment horizontal="left" vertical="center" wrapText="1"/>
    </xf>
    <xf numFmtId="0" fontId="34" fillId="0" borderId="21" xfId="0" applyFont="1" applyBorder="1" applyAlignment="1">
      <alignment horizontal="left" vertical="center" wrapText="1"/>
    </xf>
    <xf numFmtId="0" fontId="34" fillId="0" borderId="18" xfId="0" applyFont="1" applyBorder="1" applyAlignment="1">
      <alignment horizontal="left" vertical="center" wrapText="1"/>
    </xf>
    <xf numFmtId="0" fontId="34" fillId="0" borderId="2" xfId="0" applyFont="1" applyBorder="1" applyAlignment="1">
      <alignment horizontal="left" vertical="center" wrapText="1"/>
    </xf>
    <xf numFmtId="0" fontId="34" fillId="0" borderId="74" xfId="0" applyFont="1" applyBorder="1" applyAlignment="1">
      <alignment horizontal="left" vertical="center" wrapText="1"/>
    </xf>
    <xf numFmtId="0" fontId="42" fillId="0" borderId="39"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41" xfId="0" applyFont="1" applyBorder="1" applyAlignment="1">
      <alignment horizontal="center" vertical="center" wrapText="1"/>
    </xf>
    <xf numFmtId="0" fontId="34" fillId="0" borderId="65" xfId="0" applyFont="1" applyBorder="1" applyAlignment="1">
      <alignment vertical="center" wrapText="1"/>
    </xf>
    <xf numFmtId="0" fontId="42" fillId="0" borderId="6"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10" xfId="0" applyFont="1" applyBorder="1" applyAlignment="1">
      <alignment horizontal="center" vertical="center" wrapText="1"/>
    </xf>
    <xf numFmtId="0" fontId="34" fillId="0" borderId="33" xfId="0" applyFont="1" applyFill="1" applyBorder="1" applyAlignment="1">
      <alignment vertical="center" wrapText="1"/>
    </xf>
    <xf numFmtId="0" fontId="34" fillId="0" borderId="41" xfId="0" applyFont="1" applyFill="1" applyBorder="1" applyAlignment="1">
      <alignment vertical="center" wrapText="1"/>
    </xf>
    <xf numFmtId="0" fontId="35" fillId="0" borderId="14" xfId="0" applyFont="1" applyBorder="1" applyAlignment="1">
      <alignment vertical="center" wrapText="1"/>
    </xf>
    <xf numFmtId="0" fontId="35" fillId="0" borderId="6" xfId="0" applyFont="1" applyBorder="1" applyAlignment="1">
      <alignment vertical="center" wrapText="1"/>
    </xf>
    <xf numFmtId="0" fontId="35" fillId="0" borderId="10" xfId="0" applyFont="1" applyBorder="1" applyAlignment="1">
      <alignment vertical="center" wrapText="1"/>
    </xf>
    <xf numFmtId="0" fontId="34" fillId="0" borderId="64" xfId="0" applyFont="1" applyBorder="1" applyAlignment="1">
      <alignment vertical="center" wrapText="1"/>
    </xf>
    <xf numFmtId="0" fontId="34" fillId="0" borderId="55" xfId="0" applyFont="1" applyBorder="1" applyAlignment="1">
      <alignment horizontal="center" vertical="center" wrapText="1"/>
    </xf>
    <xf numFmtId="0" fontId="42" fillId="0" borderId="57" xfId="0" applyFont="1" applyBorder="1" applyAlignment="1">
      <alignment vertical="center" wrapText="1"/>
    </xf>
    <xf numFmtId="0" fontId="42" fillId="0" borderId="58" xfId="0" applyFont="1" applyBorder="1" applyAlignment="1">
      <alignment vertical="center" wrapText="1"/>
    </xf>
    <xf numFmtId="0" fontId="42" fillId="0" borderId="4" xfId="0" applyFont="1" applyBorder="1" applyAlignment="1">
      <alignment horizontal="left" vertical="center"/>
    </xf>
    <xf numFmtId="0" fontId="42" fillId="0" borderId="1" xfId="0" applyFont="1" applyBorder="1" applyAlignment="1">
      <alignment horizontal="left" vertical="center"/>
    </xf>
    <xf numFmtId="0" fontId="42" fillId="0" borderId="3" xfId="0" applyFont="1" applyBorder="1" applyAlignment="1">
      <alignment horizontal="left" vertical="center"/>
    </xf>
    <xf numFmtId="0" fontId="42" fillId="0" borderId="6" xfId="0" applyFont="1" applyBorder="1" applyAlignment="1">
      <alignment horizontal="left" vertical="center"/>
    </xf>
    <xf numFmtId="0" fontId="42" fillId="0" borderId="45" xfId="0" applyFont="1" applyBorder="1" applyAlignment="1">
      <alignment horizontal="left" vertical="center"/>
    </xf>
    <xf numFmtId="0" fontId="42" fillId="0" borderId="10" xfId="0" applyFont="1" applyBorder="1" applyAlignment="1">
      <alignment horizontal="left" vertical="center"/>
    </xf>
    <xf numFmtId="0" fontId="34" fillId="0" borderId="63" xfId="0" applyFont="1" applyBorder="1" applyAlignment="1">
      <alignment vertical="center" wrapText="1"/>
    </xf>
    <xf numFmtId="0" fontId="34" fillId="0" borderId="41" xfId="0" applyFont="1" applyBorder="1" applyAlignment="1">
      <alignment vertical="center" wrapText="1"/>
    </xf>
    <xf numFmtId="0" fontId="34" fillId="0" borderId="38" xfId="0" applyFont="1" applyBorder="1" applyAlignment="1">
      <alignment horizontal="left" vertical="center" wrapText="1"/>
    </xf>
    <xf numFmtId="0" fontId="34" fillId="0" borderId="55" xfId="0" applyFont="1" applyBorder="1" applyAlignment="1">
      <alignment horizontal="left" vertical="center" wrapText="1"/>
    </xf>
    <xf numFmtId="0" fontId="35" fillId="0" borderId="54" xfId="0" applyFont="1" applyBorder="1" applyAlignment="1">
      <alignment vertical="center" wrapText="1"/>
    </xf>
    <xf numFmtId="0" fontId="35" fillId="0" borderId="39" xfId="0" applyFont="1" applyBorder="1" applyAlignment="1">
      <alignment vertical="center" wrapText="1"/>
    </xf>
    <xf numFmtId="0" fontId="35" fillId="0" borderId="46" xfId="0" applyFont="1" applyBorder="1" applyAlignment="1">
      <alignment vertical="center" wrapText="1"/>
    </xf>
    <xf numFmtId="0" fontId="35" fillId="0" borderId="94" xfId="0" applyFont="1" applyBorder="1" applyAlignment="1">
      <alignment vertical="center" wrapText="1"/>
    </xf>
    <xf numFmtId="0" fontId="35" fillId="0" borderId="95" xfId="0" applyFont="1" applyBorder="1" applyAlignment="1">
      <alignment vertical="center" wrapText="1"/>
    </xf>
    <xf numFmtId="0" fontId="35" fillId="0" borderId="96" xfId="0" applyFont="1" applyBorder="1" applyAlignment="1">
      <alignment vertical="center" wrapText="1"/>
    </xf>
    <xf numFmtId="0" fontId="27" fillId="2" borderId="90" xfId="0" applyFont="1" applyFill="1" applyBorder="1" applyAlignment="1">
      <alignment horizontal="left" vertical="center"/>
    </xf>
    <xf numFmtId="0" fontId="27" fillId="2" borderId="19" xfId="0" applyFont="1" applyFill="1" applyBorder="1" applyAlignment="1">
      <alignment horizontal="left" vertical="center"/>
    </xf>
    <xf numFmtId="0" fontId="29" fillId="2" borderId="19" xfId="0" applyFont="1" applyFill="1" applyBorder="1" applyAlignment="1">
      <alignment horizontal="left" vertical="center"/>
    </xf>
    <xf numFmtId="0" fontId="29" fillId="2" borderId="44" xfId="0" applyFont="1" applyFill="1" applyBorder="1" applyAlignment="1">
      <alignment horizontal="left" vertical="center"/>
    </xf>
    <xf numFmtId="0" fontId="35" fillId="0" borderId="91" xfId="0" applyFont="1" applyBorder="1" applyAlignment="1">
      <alignment vertical="center" wrapText="1"/>
    </xf>
    <xf numFmtId="0" fontId="35" fillId="0" borderId="92" xfId="0" applyFont="1" applyBorder="1" applyAlignment="1">
      <alignment vertical="center" wrapText="1"/>
    </xf>
    <xf numFmtId="0" fontId="35" fillId="0" borderId="93" xfId="0" applyFont="1" applyBorder="1" applyAlignment="1">
      <alignment vertical="center" wrapText="1"/>
    </xf>
    <xf numFmtId="0" fontId="14" fillId="0" borderId="24" xfId="0" applyFont="1" applyBorder="1" applyAlignment="1">
      <alignment vertical="top"/>
    </xf>
    <xf numFmtId="0" fontId="14" fillId="0" borderId="25" xfId="0" applyFont="1" applyBorder="1" applyAlignment="1">
      <alignment vertical="top"/>
    </xf>
    <xf numFmtId="0" fontId="22" fillId="0" borderId="16" xfId="0" applyFont="1" applyBorder="1" applyAlignment="1">
      <alignment horizontal="left" vertical="top" wrapText="1" indent="1"/>
    </xf>
    <xf numFmtId="0" fontId="22" fillId="0" borderId="12"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12" xfId="0" applyFont="1" applyBorder="1" applyAlignment="1">
      <alignment horizontal="left" vertical="top" wrapText="1" indent="1"/>
    </xf>
    <xf numFmtId="0" fontId="14" fillId="0" borderId="26" xfId="0" applyFont="1" applyBorder="1" applyAlignment="1">
      <alignment vertical="top"/>
    </xf>
    <xf numFmtId="0" fontId="22" fillId="0" borderId="24" xfId="0" applyFont="1" applyBorder="1" applyAlignment="1">
      <alignment horizontal="left" vertical="top" wrapText="1" indent="1"/>
    </xf>
    <xf numFmtId="0" fontId="22" fillId="0" borderId="26" xfId="0" applyFont="1" applyBorder="1" applyAlignment="1">
      <alignment horizontal="left" vertical="top" wrapText="1" indent="1"/>
    </xf>
    <xf numFmtId="0" fontId="22" fillId="0" borderId="25" xfId="0" applyFont="1" applyBorder="1" applyAlignment="1">
      <alignment horizontal="left" vertical="top" wrapText="1" indent="1"/>
    </xf>
    <xf numFmtId="0" fontId="5" fillId="0" borderId="24" xfId="0" applyFont="1" applyBorder="1" applyAlignment="1">
      <alignment horizontal="left" vertical="top" wrapText="1" indent="1"/>
    </xf>
    <xf numFmtId="0" fontId="5" fillId="0" borderId="26" xfId="0" applyFont="1" applyBorder="1" applyAlignment="1">
      <alignment horizontal="left" vertical="top" wrapText="1" indent="1"/>
    </xf>
    <xf numFmtId="0" fontId="5" fillId="0" borderId="25" xfId="0" applyFont="1" applyBorder="1" applyAlignment="1">
      <alignment horizontal="left" vertical="top" wrapText="1" indent="1"/>
    </xf>
    <xf numFmtId="0" fontId="14" fillId="0" borderId="27" xfId="0" applyFont="1" applyBorder="1" applyAlignment="1">
      <alignment vertical="top"/>
    </xf>
    <xf numFmtId="0" fontId="5" fillId="0" borderId="27" xfId="0" applyFont="1" applyBorder="1" applyAlignment="1">
      <alignment horizontal="left" vertical="top" wrapText="1" indent="1"/>
    </xf>
    <xf numFmtId="0" fontId="44" fillId="0" borderId="28" xfId="0" applyFont="1" applyBorder="1" applyAlignment="1">
      <alignment vertical="center"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0" xfId="0" applyFont="1" applyAlignment="1">
      <alignment vertical="top" wrapText="1"/>
    </xf>
    <xf numFmtId="0" fontId="16" fillId="0" borderId="0" xfId="0" applyFont="1" applyAlignment="1">
      <alignment horizontal="right" vertical="top" wrapText="1" indent="10"/>
    </xf>
    <xf numFmtId="0" fontId="20" fillId="0" borderId="0" xfId="0" applyFont="1" applyAlignment="1">
      <alignment horizontal="right" vertical="top" wrapText="1" indent="10"/>
    </xf>
    <xf numFmtId="0" fontId="44" fillId="0" borderId="97" xfId="0" applyFont="1" applyBorder="1" applyAlignment="1">
      <alignment vertical="center" wrapText="1"/>
    </xf>
    <xf numFmtId="0" fontId="18" fillId="0" borderId="102" xfId="0" applyFont="1" applyBorder="1" applyAlignment="1">
      <alignment vertical="top" wrapText="1"/>
    </xf>
    <xf numFmtId="0" fontId="18" fillId="0" borderId="101" xfId="0" applyFont="1" applyBorder="1" applyAlignment="1">
      <alignment vertical="top" wrapText="1"/>
    </xf>
  </cellXfs>
  <cellStyles count="23">
    <cellStyle name="Milliers 2" xfId="4" xr:uid="{00000000-0005-0000-0000-000001000000}"/>
    <cellStyle name="Moeda 2" xfId="17" xr:uid="{146DF59D-3334-4530-ACC7-EF60C3DF501A}"/>
    <cellStyle name="Normal" xfId="0" builtinId="0"/>
    <cellStyle name="Normal 2" xfId="3" xr:uid="{00000000-0005-0000-0000-000003000000}"/>
    <cellStyle name="Normal 2 2" xfId="10" xr:uid="{3A1C8893-BE95-44B8-B1AF-7EA2008979FE}"/>
    <cellStyle name="Normal 2 2 2" xfId="20" xr:uid="{75168A90-B64E-48CF-8B03-4C4C7F56F3E3}"/>
    <cellStyle name="Normal 3" xfId="1" xr:uid="{00000000-0005-0000-0000-000004000000}"/>
    <cellStyle name="Normal 3 2" xfId="15" xr:uid="{11BA2555-B784-4A38-8376-83752FEB11F3}"/>
    <cellStyle name="Normal 4" xfId="9" xr:uid="{78C27571-7C1A-4C5D-A6A2-9414BAB39DD4}"/>
    <cellStyle name="Porcentagem 2" xfId="2" xr:uid="{00000000-0005-0000-0000-000005000000}"/>
    <cellStyle name="Porcentagem 2 2" xfId="19" xr:uid="{BDC1D41B-C26D-4344-B22A-E826924B88F2}"/>
    <cellStyle name="Porcentagem 3" xfId="18" xr:uid="{03C8339E-B829-4906-962B-66C05C219BFD}"/>
    <cellStyle name="Vírgula" xfId="7" builtinId="3"/>
    <cellStyle name="Vírgula 2" xfId="5" xr:uid="{00000000-0005-0000-0000-000007000000}"/>
    <cellStyle name="Vírgula 2 2" xfId="6" xr:uid="{00000000-0005-0000-0000-000008000000}"/>
    <cellStyle name="Vírgula 2 2 2" xfId="12" xr:uid="{B08F890F-4048-4A02-9179-0238A61AA435}"/>
    <cellStyle name="Vírgula 2 2 3" xfId="21" xr:uid="{99BCF16A-F18E-43B6-A21A-B0139ED9C37A}"/>
    <cellStyle name="Vírgula 2 3" xfId="11" xr:uid="{24F1C138-4CDB-45A2-8675-D2EA4B9AC7EC}"/>
    <cellStyle name="Vírgula 3" xfId="8" xr:uid="{00000000-0005-0000-0000-000009000000}"/>
    <cellStyle name="Vírgula 3 2" xfId="14" xr:uid="{E0302D1D-B901-4A16-8E5C-FBF434525244}"/>
    <cellStyle name="Vírgula 4" xfId="13" xr:uid="{7308B977-D55A-436A-9FC1-5855ED1E69D3}"/>
    <cellStyle name="Vírgula 5" xfId="16" xr:uid="{F9434409-D066-48DF-A835-C7395D89E0F9}"/>
    <cellStyle name="Vírgula 6" xfId="22" xr:uid="{1761DEC5-6050-4D38-B9D3-1A1BD431BE8B}"/>
  </cellStyles>
  <dxfs count="4">
    <dxf>
      <font>
        <color rgb="FFC00000"/>
      </font>
      <numFmt numFmtId="168" formatCode="0.00_ ;[Red]\-0.00\ "/>
    </dxf>
    <dxf>
      <font>
        <color rgb="FFC00000"/>
      </font>
      <numFmt numFmtId="168" formatCode="0.00_ ;[Red]\-0.00\ "/>
    </dxf>
    <dxf>
      <font>
        <color rgb="FFC00000"/>
      </font>
      <numFmt numFmtId="168" formatCode="0.00_ ;[Red]\-0.00\ "/>
    </dxf>
    <dxf>
      <font>
        <color rgb="FFC00000"/>
      </font>
      <numFmt numFmtId="168" formatCode="0.00_ ;[Red]\-0.00\ "/>
    </dxf>
  </dxfs>
  <tableStyles count="0" defaultTableStyle="TableStyleMedium2" defaultPivotStyle="PivotStyleLight16"/>
  <colors>
    <mruColors>
      <color rgb="FFCC092F"/>
      <color rgb="FFA20000"/>
      <color rgb="FFEA0000"/>
      <color rgb="FFFFEBEB"/>
      <color rgb="FFFFCCCC"/>
      <color rgb="FFFF5353"/>
      <color rgb="FFBC1336"/>
      <color rgb="FFCC00FF"/>
      <color rgb="FFB8157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image" Target="../media/image5.jpg"/><Relationship Id="rId3" Type="http://schemas.openxmlformats.org/officeDocument/2006/relationships/hyperlink" Target="#Governan&#231;a!A1"/><Relationship Id="rId7" Type="http://schemas.openxmlformats.org/officeDocument/2006/relationships/hyperlink" Target="#Stakeholders!A1"/><Relationship Id="rId12" Type="http://schemas.openxmlformats.org/officeDocument/2006/relationships/hyperlink" Target="#'DRE por pa&#237;s'!A1"/><Relationship Id="rId2" Type="http://schemas.openxmlformats.org/officeDocument/2006/relationships/hyperlink" Target="#Social!A1"/><Relationship Id="rId1" Type="http://schemas.openxmlformats.org/officeDocument/2006/relationships/hyperlink" Target="#Ambiental!A1"/><Relationship Id="rId6" Type="http://schemas.openxmlformats.org/officeDocument/2006/relationships/hyperlink" Target="#ODS!A1"/><Relationship Id="rId11" Type="http://schemas.openxmlformats.org/officeDocument/2006/relationships/image" Target="../media/image4.png"/><Relationship Id="rId5" Type="http://schemas.openxmlformats.org/officeDocument/2006/relationships/hyperlink" Target="https://www.bradescori.com.br/o-bradesco/governanca-corporativa/conselhos-e-diretoria/conselho-de-administracao/" TargetMode="External"/><Relationship Id="rId10" Type="http://schemas.openxmlformats.org/officeDocument/2006/relationships/image" Target="../media/image3.png"/><Relationship Id="rId4" Type="http://schemas.openxmlformats.org/officeDocument/2006/relationships/hyperlink" Target="https://www.bradescori.com.br/o-bradesco/sustentabilidade/" TargetMode="External"/><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 Id="rId9" Type="http://schemas.openxmlformats.org/officeDocument/2006/relationships/hyperlink" Target="#Home!A1"/></Relationships>
</file>

<file path=xl/drawings/_rels/drawing7.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598308</xdr:colOff>
      <xdr:row>23</xdr:row>
      <xdr:rowOff>83904</xdr:rowOff>
    </xdr:from>
    <xdr:to>
      <xdr:col>6</xdr:col>
      <xdr:colOff>161682</xdr:colOff>
      <xdr:row>26</xdr:row>
      <xdr:rowOff>54977</xdr:rowOff>
    </xdr:to>
    <xdr:sp macro="" textlink="">
      <xdr:nvSpPr>
        <xdr:cNvPr id="3" name="Retângulo Arredondado 7">
          <a:hlinkClick xmlns:r="http://schemas.openxmlformats.org/officeDocument/2006/relationships" r:id="rId1"/>
          <a:extLst>
            <a:ext uri="{FF2B5EF4-FFF2-40B4-BE49-F238E27FC236}">
              <a16:creationId xmlns:a16="http://schemas.microsoft.com/office/drawing/2014/main" id="{FB017100-AA6A-4865-A60E-0689EA0631AB}"/>
            </a:ext>
          </a:extLst>
        </xdr:cNvPr>
        <xdr:cNvSpPr/>
      </xdr:nvSpPr>
      <xdr:spPr>
        <a:xfrm flipH="1">
          <a:off x="2122308" y="3055704"/>
          <a:ext cx="2611374" cy="466373"/>
        </a:xfrm>
        <a:prstGeom prst="roundRect">
          <a:avLst/>
        </a:prstGeom>
        <a:solidFill>
          <a:srgbClr val="CC092F"/>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XBold" panose="00000900000000000000" pitchFamily="2" charset="0"/>
            </a:rPr>
            <a:t>Ambiental</a:t>
          </a:r>
        </a:p>
      </xdr:txBody>
    </xdr:sp>
    <xdr:clientData/>
  </xdr:twoCellAnchor>
  <xdr:twoCellAnchor>
    <xdr:from>
      <xdr:col>7</xdr:col>
      <xdr:colOff>91832</xdr:colOff>
      <xdr:row>23</xdr:row>
      <xdr:rowOff>83904</xdr:rowOff>
    </xdr:from>
    <xdr:to>
      <xdr:col>10</xdr:col>
      <xdr:colOff>388758</xdr:colOff>
      <xdr:row>26</xdr:row>
      <xdr:rowOff>54977</xdr:rowOff>
    </xdr:to>
    <xdr:sp macro="" textlink="">
      <xdr:nvSpPr>
        <xdr:cNvPr id="4" name="Retângulo Arredondado 8">
          <a:hlinkClick xmlns:r="http://schemas.openxmlformats.org/officeDocument/2006/relationships" r:id="rId2"/>
          <a:extLst>
            <a:ext uri="{FF2B5EF4-FFF2-40B4-BE49-F238E27FC236}">
              <a16:creationId xmlns:a16="http://schemas.microsoft.com/office/drawing/2014/main" id="{72A456CE-784E-4EFE-8982-3AF2D82FF099}"/>
            </a:ext>
          </a:extLst>
        </xdr:cNvPr>
        <xdr:cNvSpPr/>
      </xdr:nvSpPr>
      <xdr:spPr>
        <a:xfrm flipH="1">
          <a:off x="5425832" y="3055704"/>
          <a:ext cx="2582926" cy="466373"/>
        </a:xfrm>
        <a:prstGeom prst="roundRect">
          <a:avLst/>
        </a:prstGeom>
        <a:solidFill>
          <a:srgbClr val="CC092F"/>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XBold" panose="00000900000000000000" pitchFamily="2" charset="0"/>
            </a:rPr>
            <a:t>Social</a:t>
          </a:r>
        </a:p>
      </xdr:txBody>
    </xdr:sp>
    <xdr:clientData/>
  </xdr:twoCellAnchor>
  <xdr:twoCellAnchor>
    <xdr:from>
      <xdr:col>11</xdr:col>
      <xdr:colOff>318908</xdr:colOff>
      <xdr:row>23</xdr:row>
      <xdr:rowOff>83904</xdr:rowOff>
    </xdr:from>
    <xdr:to>
      <xdr:col>14</xdr:col>
      <xdr:colOff>630058</xdr:colOff>
      <xdr:row>26</xdr:row>
      <xdr:rowOff>54977</xdr:rowOff>
    </xdr:to>
    <xdr:sp macro="" textlink="">
      <xdr:nvSpPr>
        <xdr:cNvPr id="5" name="Retângulo Arredondado 9">
          <a:hlinkClick xmlns:r="http://schemas.openxmlformats.org/officeDocument/2006/relationships" r:id="rId3"/>
          <a:extLst>
            <a:ext uri="{FF2B5EF4-FFF2-40B4-BE49-F238E27FC236}">
              <a16:creationId xmlns:a16="http://schemas.microsoft.com/office/drawing/2014/main" id="{705D4484-53D4-4500-8462-97BE6518C7AB}"/>
            </a:ext>
          </a:extLst>
        </xdr:cNvPr>
        <xdr:cNvSpPr/>
      </xdr:nvSpPr>
      <xdr:spPr>
        <a:xfrm flipH="1">
          <a:off x="8700908" y="3055704"/>
          <a:ext cx="2597150" cy="466373"/>
        </a:xfrm>
        <a:prstGeom prst="roundRect">
          <a:avLst/>
        </a:prstGeom>
        <a:solidFill>
          <a:srgbClr val="CC092F"/>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XBold" panose="00000900000000000000" pitchFamily="2" charset="0"/>
            </a:rPr>
            <a:t>Governança</a:t>
          </a:r>
        </a:p>
      </xdr:txBody>
    </xdr:sp>
    <xdr:clientData/>
  </xdr:twoCellAnchor>
  <xdr:twoCellAnchor>
    <xdr:from>
      <xdr:col>6</xdr:col>
      <xdr:colOff>504585</xdr:colOff>
      <xdr:row>34</xdr:row>
      <xdr:rowOff>143447</xdr:rowOff>
    </xdr:from>
    <xdr:to>
      <xdr:col>10</xdr:col>
      <xdr:colOff>702582</xdr:colOff>
      <xdr:row>37</xdr:row>
      <xdr:rowOff>0</xdr:rowOff>
    </xdr:to>
    <xdr:sp macro="" textlink="">
      <xdr:nvSpPr>
        <xdr:cNvPr id="6" name="Retângulo 5">
          <a:extLst>
            <a:ext uri="{FF2B5EF4-FFF2-40B4-BE49-F238E27FC236}">
              <a16:creationId xmlns:a16="http://schemas.microsoft.com/office/drawing/2014/main" id="{9F798586-1826-4B0C-ABAB-D756FF9E95E0}"/>
            </a:ext>
          </a:extLst>
        </xdr:cNvPr>
        <xdr:cNvSpPr/>
      </xdr:nvSpPr>
      <xdr:spPr>
        <a:xfrm>
          <a:off x="5076585" y="5648897"/>
          <a:ext cx="3245997" cy="3423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pt-BR" sz="1050" b="0">
              <a:solidFill>
                <a:schemeClr val="bg1">
                  <a:lumMod val="50000"/>
                </a:schemeClr>
              </a:solidFill>
              <a:latin typeface="Bradesco Sans SemiBold" panose="00000700000000000000" pitchFamily="2" charset="0"/>
            </a:rPr>
            <a:t>Clique nos botões</a:t>
          </a:r>
          <a:r>
            <a:rPr lang="pt-BR" sz="1050" b="0" baseline="0">
              <a:solidFill>
                <a:schemeClr val="bg1">
                  <a:lumMod val="50000"/>
                </a:schemeClr>
              </a:solidFill>
              <a:latin typeface="Bradesco Sans SemiBold" panose="00000700000000000000" pitchFamily="2" charset="0"/>
            </a:rPr>
            <a:t> acima para ser direcionado  </a:t>
          </a:r>
          <a:endParaRPr lang="pt-BR" sz="1050" b="0">
            <a:solidFill>
              <a:schemeClr val="bg1">
                <a:lumMod val="50000"/>
              </a:schemeClr>
            </a:solidFill>
            <a:latin typeface="Bradesco Sans SemiBold" panose="00000700000000000000" pitchFamily="2" charset="0"/>
          </a:endParaRPr>
        </a:p>
      </xdr:txBody>
    </xdr:sp>
    <xdr:clientData/>
  </xdr:twoCellAnchor>
  <xdr:twoCellAnchor>
    <xdr:from>
      <xdr:col>5</xdr:col>
      <xdr:colOff>259462</xdr:colOff>
      <xdr:row>37</xdr:row>
      <xdr:rowOff>29425</xdr:rowOff>
    </xdr:from>
    <xdr:to>
      <xdr:col>11</xdr:col>
      <xdr:colOff>416127</xdr:colOff>
      <xdr:row>44</xdr:row>
      <xdr:rowOff>0</xdr:rowOff>
    </xdr:to>
    <xdr:grpSp>
      <xdr:nvGrpSpPr>
        <xdr:cNvPr id="7" name="Agrupar 6">
          <a:extLst>
            <a:ext uri="{FF2B5EF4-FFF2-40B4-BE49-F238E27FC236}">
              <a16:creationId xmlns:a16="http://schemas.microsoft.com/office/drawing/2014/main" id="{058B5A0A-EF40-4790-A365-62DD8ABBFE04}"/>
            </a:ext>
          </a:extLst>
        </xdr:cNvPr>
        <xdr:cNvGrpSpPr/>
      </xdr:nvGrpSpPr>
      <xdr:grpSpPr>
        <a:xfrm>
          <a:off x="4061622" y="6120721"/>
          <a:ext cx="4719258" cy="1075946"/>
          <a:chOff x="4190399" y="5574789"/>
          <a:chExt cx="4787482" cy="353715"/>
        </a:xfrm>
      </xdr:grpSpPr>
      <xdr:sp macro="" textlink="">
        <xdr:nvSpPr>
          <xdr:cNvPr id="8" name="Retângulo Arredondado 11">
            <a:hlinkClick xmlns:r="http://schemas.openxmlformats.org/officeDocument/2006/relationships" r:id="rId4"/>
            <a:extLst>
              <a:ext uri="{FF2B5EF4-FFF2-40B4-BE49-F238E27FC236}">
                <a16:creationId xmlns:a16="http://schemas.microsoft.com/office/drawing/2014/main" id="{B05C48D7-C995-08F1-4E01-40A4A9399BB3}"/>
              </a:ext>
            </a:extLst>
          </xdr:cNvPr>
          <xdr:cNvSpPr/>
        </xdr:nvSpPr>
        <xdr:spPr>
          <a:xfrm>
            <a:off x="4190399" y="5583600"/>
            <a:ext cx="2501536" cy="336092"/>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Performance ESG</a:t>
            </a:r>
          </a:p>
        </xdr:txBody>
      </xdr:sp>
      <xdr:sp macro="" textlink="">
        <xdr:nvSpPr>
          <xdr:cNvPr id="9" name="Retângulo Arredondado 12">
            <a:hlinkClick xmlns:r="http://schemas.openxmlformats.org/officeDocument/2006/relationships" r:id="rId5"/>
            <a:extLst>
              <a:ext uri="{FF2B5EF4-FFF2-40B4-BE49-F238E27FC236}">
                <a16:creationId xmlns:a16="http://schemas.microsoft.com/office/drawing/2014/main" id="{087B8FC1-845A-DC7C-E964-A07A4FFE3DF1}"/>
              </a:ext>
            </a:extLst>
          </xdr:cNvPr>
          <xdr:cNvSpPr/>
        </xdr:nvSpPr>
        <xdr:spPr>
          <a:xfrm>
            <a:off x="6494949" y="5574789"/>
            <a:ext cx="2482932" cy="353715"/>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Conselho de Administração</a:t>
            </a:r>
          </a:p>
        </xdr:txBody>
      </xdr:sp>
    </xdr:grpSp>
    <xdr:clientData/>
  </xdr:twoCellAnchor>
  <xdr:twoCellAnchor>
    <xdr:from>
      <xdr:col>7</xdr:col>
      <xdr:colOff>235781</xdr:colOff>
      <xdr:row>29</xdr:row>
      <xdr:rowOff>24596</xdr:rowOff>
    </xdr:from>
    <xdr:to>
      <xdr:col>10</xdr:col>
      <xdr:colOff>247984</xdr:colOff>
      <xdr:row>31</xdr:row>
      <xdr:rowOff>151643</xdr:rowOff>
    </xdr:to>
    <xdr:sp macro="" textlink="">
      <xdr:nvSpPr>
        <xdr:cNvPr id="10" name="Retângulo Arredondado 7">
          <a:hlinkClick xmlns:r="http://schemas.openxmlformats.org/officeDocument/2006/relationships" r:id="rId6"/>
          <a:extLst>
            <a:ext uri="{FF2B5EF4-FFF2-40B4-BE49-F238E27FC236}">
              <a16:creationId xmlns:a16="http://schemas.microsoft.com/office/drawing/2014/main" id="{48C5DFEE-705F-48AD-9593-BFA4146B67EA}"/>
            </a:ext>
          </a:extLst>
        </xdr:cNvPr>
        <xdr:cNvSpPr/>
      </xdr:nvSpPr>
      <xdr:spPr>
        <a:xfrm flipH="1">
          <a:off x="5569781" y="4544641"/>
          <a:ext cx="2298203" cy="438775"/>
        </a:xfrm>
        <a:prstGeom prst="roundRect">
          <a:avLst/>
        </a:prstGeom>
        <a:solidFill>
          <a:schemeClr val="bg2">
            <a:lumMod val="75000"/>
          </a:schemeClr>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latin typeface="Bradesco Sans SemiBold" panose="00000700000000000000" pitchFamily="2" charset="0"/>
            </a:rPr>
            <a:t>ODS</a:t>
          </a:r>
        </a:p>
      </xdr:txBody>
    </xdr:sp>
    <xdr:clientData/>
  </xdr:twoCellAnchor>
  <xdr:twoCellAnchor>
    <xdr:from>
      <xdr:col>11</xdr:col>
      <xdr:colOff>473976</xdr:colOff>
      <xdr:row>29</xdr:row>
      <xdr:rowOff>24596</xdr:rowOff>
    </xdr:from>
    <xdr:to>
      <xdr:col>14</xdr:col>
      <xdr:colOff>474989</xdr:colOff>
      <xdr:row>31</xdr:row>
      <xdr:rowOff>151643</xdr:rowOff>
    </xdr:to>
    <xdr:sp macro="" textlink="">
      <xdr:nvSpPr>
        <xdr:cNvPr id="11" name="Retângulo Arredondado 8">
          <a:hlinkClick xmlns:r="http://schemas.openxmlformats.org/officeDocument/2006/relationships" r:id="rId7"/>
          <a:extLst>
            <a:ext uri="{FF2B5EF4-FFF2-40B4-BE49-F238E27FC236}">
              <a16:creationId xmlns:a16="http://schemas.microsoft.com/office/drawing/2014/main" id="{3A498C47-FA55-4E6C-A472-09099B288E9B}"/>
            </a:ext>
          </a:extLst>
        </xdr:cNvPr>
        <xdr:cNvSpPr/>
      </xdr:nvSpPr>
      <xdr:spPr>
        <a:xfrm flipH="1">
          <a:off x="8855976" y="4544641"/>
          <a:ext cx="2287013" cy="438775"/>
        </a:xfrm>
        <a:prstGeom prst="roundRect">
          <a:avLst/>
        </a:prstGeom>
        <a:solidFill>
          <a:schemeClr val="bg2">
            <a:lumMod val="75000"/>
          </a:schemeClr>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latin typeface="Bradesco Sans SemiBold" panose="00000700000000000000" pitchFamily="2" charset="0"/>
            </a:rPr>
            <a:t>Stakeholders</a:t>
          </a:r>
        </a:p>
      </xdr:txBody>
    </xdr:sp>
    <xdr:clientData/>
  </xdr:twoCellAnchor>
  <xdr:twoCellAnchor editAs="oneCell">
    <xdr:from>
      <xdr:col>4</xdr:col>
      <xdr:colOff>40361</xdr:colOff>
      <xdr:row>19</xdr:row>
      <xdr:rowOff>75250</xdr:rowOff>
    </xdr:from>
    <xdr:to>
      <xdr:col>4</xdr:col>
      <xdr:colOff>696686</xdr:colOff>
      <xdr:row>22</xdr:row>
      <xdr:rowOff>136069</xdr:rowOff>
    </xdr:to>
    <xdr:pic>
      <xdr:nvPicPr>
        <xdr:cNvPr id="12" name="Imagem 11">
          <a:extLst>
            <a:ext uri="{FF2B5EF4-FFF2-40B4-BE49-F238E27FC236}">
              <a16:creationId xmlns:a16="http://schemas.microsoft.com/office/drawing/2014/main" id="{DB0404E3-76D6-4F1A-AA2F-2DF0D0B9FB6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9421" t="18260" r="30360" b="19131"/>
        <a:stretch/>
      </xdr:blipFill>
      <xdr:spPr>
        <a:xfrm>
          <a:off x="3088361" y="2386650"/>
          <a:ext cx="656325" cy="556119"/>
        </a:xfrm>
        <a:prstGeom prst="rect">
          <a:avLst/>
        </a:prstGeom>
      </xdr:spPr>
    </xdr:pic>
    <xdr:clientData/>
  </xdr:twoCellAnchor>
  <xdr:twoCellAnchor editAs="oneCell">
    <xdr:from>
      <xdr:col>12</xdr:col>
      <xdr:colOff>522515</xdr:colOff>
      <xdr:row>19</xdr:row>
      <xdr:rowOff>125083</xdr:rowOff>
    </xdr:from>
    <xdr:to>
      <xdr:col>13</xdr:col>
      <xdr:colOff>494212</xdr:colOff>
      <xdr:row>23</xdr:row>
      <xdr:rowOff>1679</xdr:rowOff>
    </xdr:to>
    <xdr:pic>
      <xdr:nvPicPr>
        <xdr:cNvPr id="13" name="Imagem 12">
          <a:extLst>
            <a:ext uri="{FF2B5EF4-FFF2-40B4-BE49-F238E27FC236}">
              <a16:creationId xmlns:a16="http://schemas.microsoft.com/office/drawing/2014/main" id="{8F14435D-B295-482C-937D-6E69BC21BB7A}"/>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8795" t="22933" r="28169" b="24800"/>
        <a:stretch/>
      </xdr:blipFill>
      <xdr:spPr>
        <a:xfrm>
          <a:off x="9666515" y="2436483"/>
          <a:ext cx="733697" cy="536997"/>
        </a:xfrm>
        <a:prstGeom prst="rect">
          <a:avLst/>
        </a:prstGeom>
      </xdr:spPr>
    </xdr:pic>
    <xdr:clientData/>
  </xdr:twoCellAnchor>
  <xdr:twoCellAnchor editAs="oneCell">
    <xdr:from>
      <xdr:col>8</xdr:col>
      <xdr:colOff>97972</xdr:colOff>
      <xdr:row>19</xdr:row>
      <xdr:rowOff>97969</xdr:rowOff>
    </xdr:from>
    <xdr:to>
      <xdr:col>9</xdr:col>
      <xdr:colOff>371494</xdr:colOff>
      <xdr:row>23</xdr:row>
      <xdr:rowOff>28455</xdr:rowOff>
    </xdr:to>
    <xdr:pic>
      <xdr:nvPicPr>
        <xdr:cNvPr id="14" name="Imagem 13">
          <a:extLst>
            <a:ext uri="{FF2B5EF4-FFF2-40B4-BE49-F238E27FC236}">
              <a16:creationId xmlns:a16="http://schemas.microsoft.com/office/drawing/2014/main" id="{EC05EE94-1161-425F-9F51-CC34B0DD9687}"/>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791" t="26154" r="25490" b="23077"/>
        <a:stretch/>
      </xdr:blipFill>
      <xdr:spPr>
        <a:xfrm>
          <a:off x="6193972" y="2409369"/>
          <a:ext cx="1035522" cy="590887"/>
        </a:xfrm>
        <a:prstGeom prst="rect">
          <a:avLst/>
        </a:prstGeom>
      </xdr:spPr>
    </xdr:pic>
    <xdr:clientData/>
  </xdr:twoCellAnchor>
  <xdr:twoCellAnchor editAs="oneCell">
    <xdr:from>
      <xdr:col>6</xdr:col>
      <xdr:colOff>284389</xdr:colOff>
      <xdr:row>33</xdr:row>
      <xdr:rowOff>105681</xdr:rowOff>
    </xdr:from>
    <xdr:to>
      <xdr:col>7</xdr:col>
      <xdr:colOff>85272</xdr:colOff>
      <xdr:row>38</xdr:row>
      <xdr:rowOff>29479</xdr:rowOff>
    </xdr:to>
    <xdr:pic>
      <xdr:nvPicPr>
        <xdr:cNvPr id="15" name="Imagem 14">
          <a:extLst>
            <a:ext uri="{FF2B5EF4-FFF2-40B4-BE49-F238E27FC236}">
              <a16:creationId xmlns:a16="http://schemas.microsoft.com/office/drawing/2014/main" id="{09B0BD5E-FD89-4252-8ED0-3480DFD0A0E9}"/>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31142" r="29560"/>
        <a:stretch/>
      </xdr:blipFill>
      <xdr:spPr>
        <a:xfrm>
          <a:off x="4856389" y="5449206"/>
          <a:ext cx="562883" cy="733423"/>
        </a:xfrm>
        <a:prstGeom prst="rect">
          <a:avLst/>
        </a:prstGeom>
      </xdr:spPr>
    </xdr:pic>
    <xdr:clientData/>
  </xdr:twoCellAnchor>
  <xdr:twoCellAnchor>
    <xdr:from>
      <xdr:col>2</xdr:col>
      <xdr:colOff>759581</xdr:colOff>
      <xdr:row>29</xdr:row>
      <xdr:rowOff>24596</xdr:rowOff>
    </xdr:from>
    <xdr:to>
      <xdr:col>5</xdr:col>
      <xdr:colOff>760593</xdr:colOff>
      <xdr:row>31</xdr:row>
      <xdr:rowOff>151643</xdr:rowOff>
    </xdr:to>
    <xdr:sp macro="" textlink="">
      <xdr:nvSpPr>
        <xdr:cNvPr id="16" name="Retângulo Arredondado 8">
          <a:hlinkClick xmlns:r="http://schemas.openxmlformats.org/officeDocument/2006/relationships" r:id="rId12"/>
          <a:extLst>
            <a:ext uri="{FF2B5EF4-FFF2-40B4-BE49-F238E27FC236}">
              <a16:creationId xmlns:a16="http://schemas.microsoft.com/office/drawing/2014/main" id="{F25CAD4E-2325-4C1D-8ED4-66F2FDA6DB0E}"/>
            </a:ext>
          </a:extLst>
        </xdr:cNvPr>
        <xdr:cNvSpPr/>
      </xdr:nvSpPr>
      <xdr:spPr>
        <a:xfrm flipH="1">
          <a:off x="2283581" y="4544641"/>
          <a:ext cx="2287012" cy="438775"/>
        </a:xfrm>
        <a:prstGeom prst="roundRect">
          <a:avLst/>
        </a:prstGeom>
        <a:solidFill>
          <a:schemeClr val="bg2">
            <a:lumMod val="75000"/>
          </a:schemeClr>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latin typeface="Bradesco Sans SemiBold" panose="00000700000000000000" pitchFamily="2" charset="0"/>
            </a:rPr>
            <a:t>DRE</a:t>
          </a:r>
          <a:r>
            <a:rPr lang="pt-BR" sz="1200" b="0" baseline="0">
              <a:latin typeface="Bradesco Sans SemiBold" panose="00000700000000000000" pitchFamily="2" charset="0"/>
            </a:rPr>
            <a:t> por país</a:t>
          </a:r>
          <a:endParaRPr lang="pt-BR" sz="1200" b="0">
            <a:latin typeface="Bradesco Sans SemiBold" panose="00000700000000000000" pitchFamily="2" charset="0"/>
          </a:endParaRPr>
        </a:p>
      </xdr:txBody>
    </xdr:sp>
    <xdr:clientData/>
  </xdr:twoCellAnchor>
  <xdr:twoCellAnchor editAs="oneCell">
    <xdr:from>
      <xdr:col>0</xdr:col>
      <xdr:colOff>300338</xdr:colOff>
      <xdr:row>1</xdr:row>
      <xdr:rowOff>156790</xdr:rowOff>
    </xdr:from>
    <xdr:to>
      <xdr:col>17</xdr:col>
      <xdr:colOff>470370</xdr:colOff>
      <xdr:row>15</xdr:row>
      <xdr:rowOff>105257</xdr:rowOff>
    </xdr:to>
    <xdr:pic>
      <xdr:nvPicPr>
        <xdr:cNvPr id="17" name="Imagem 16">
          <a:extLst>
            <a:ext uri="{FF2B5EF4-FFF2-40B4-BE49-F238E27FC236}">
              <a16:creationId xmlns:a16="http://schemas.microsoft.com/office/drawing/2014/main" id="{5489961A-6B34-AE82-DC68-A0075383E85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00338" y="321420"/>
          <a:ext cx="13097378" cy="2253281"/>
        </a:xfrm>
        <a:prstGeom prst="roundRect">
          <a:avLst>
            <a:gd name="adj" fmla="val 7273"/>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589321</xdr:colOff>
      <xdr:row>2</xdr:row>
      <xdr:rowOff>13197</xdr:rowOff>
    </xdr:from>
    <xdr:to>
      <xdr:col>12</xdr:col>
      <xdr:colOff>545353</xdr:colOff>
      <xdr:row>4</xdr:row>
      <xdr:rowOff>29882</xdr:rowOff>
    </xdr:to>
    <xdr:sp macro="" textlink="">
      <xdr:nvSpPr>
        <xdr:cNvPr id="2" name="TextBox 2">
          <a:extLst>
            <a:ext uri="{FF2B5EF4-FFF2-40B4-BE49-F238E27FC236}">
              <a16:creationId xmlns:a16="http://schemas.microsoft.com/office/drawing/2014/main" id="{00000000-0008-0000-0300-000002000000}"/>
            </a:ext>
          </a:extLst>
        </xdr:cNvPr>
        <xdr:cNvSpPr txBox="1"/>
      </xdr:nvSpPr>
      <xdr:spPr>
        <a:xfrm>
          <a:off x="5183733" y="341903"/>
          <a:ext cx="10071208" cy="345391"/>
        </a:xfrm>
        <a:prstGeom prst="roundRect">
          <a:avLst/>
        </a:prstGeom>
        <a:solidFill>
          <a:srgbClr val="CC092F"/>
        </a:solidFill>
        <a:ln w="28575" cmpd="sng">
          <a:no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Ambiental </a:t>
          </a:r>
          <a:endParaRPr lang="en-AU" sz="1800">
            <a:solidFill>
              <a:schemeClr val="bg1"/>
            </a:solidFill>
            <a:effectLst/>
          </a:endParaRPr>
        </a:p>
      </xdr:txBody>
    </xdr:sp>
    <xdr:clientData/>
  </xdr:twoCellAnchor>
  <xdr:twoCellAnchor>
    <xdr:from>
      <xdr:col>13</xdr:col>
      <xdr:colOff>1670326</xdr:colOff>
      <xdr:row>1</xdr:row>
      <xdr:rowOff>157101</xdr:rowOff>
    </xdr:from>
    <xdr:to>
      <xdr:col>13</xdr:col>
      <xdr:colOff>2368404</xdr:colOff>
      <xdr:row>4</xdr:row>
      <xdr:rowOff>10557</xdr:rowOff>
    </xdr:to>
    <xdr:sp macro="" textlink="">
      <xdr:nvSpPr>
        <xdr:cNvPr id="4" name="Retângulo Arredondado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9943385" y="321454"/>
          <a:ext cx="698078" cy="34651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Voltar</a:t>
          </a:r>
        </a:p>
      </xdr:txBody>
    </xdr:sp>
    <xdr:clientData/>
  </xdr:twoCellAnchor>
  <xdr:twoCellAnchor editAs="oneCell">
    <xdr:from>
      <xdr:col>0</xdr:col>
      <xdr:colOff>206922</xdr:colOff>
      <xdr:row>1</xdr:row>
      <xdr:rowOff>20902</xdr:rowOff>
    </xdr:from>
    <xdr:to>
      <xdr:col>2</xdr:col>
      <xdr:colOff>1123095</xdr:colOff>
      <xdr:row>4</xdr:row>
      <xdr:rowOff>122619</xdr:rowOff>
    </xdr:to>
    <xdr:pic>
      <xdr:nvPicPr>
        <xdr:cNvPr id="5" name="Imagem 4">
          <a:extLst>
            <a:ext uri="{FF2B5EF4-FFF2-40B4-BE49-F238E27FC236}">
              <a16:creationId xmlns:a16="http://schemas.microsoft.com/office/drawing/2014/main" id="{770E745B-8DCE-40B6-860F-7CBF1D299B79}"/>
            </a:ext>
          </a:extLst>
        </xdr:cNvPr>
        <xdr:cNvPicPr>
          <a:picLocks noChangeAspect="1"/>
        </xdr:cNvPicPr>
      </xdr:nvPicPr>
      <xdr:blipFill rotWithShape="1">
        <a:blip xmlns:r="http://schemas.openxmlformats.org/officeDocument/2006/relationships" r:embed="rId2"/>
        <a:srcRect l="4283" t="14493" r="3742" b="9033"/>
        <a:stretch/>
      </xdr:blipFill>
      <xdr:spPr>
        <a:xfrm>
          <a:off x="206922" y="177656"/>
          <a:ext cx="2268385" cy="568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1757257</xdr:colOff>
      <xdr:row>2</xdr:row>
      <xdr:rowOff>42334</xdr:rowOff>
    </xdr:from>
    <xdr:to>
      <xdr:col>11</xdr:col>
      <xdr:colOff>4402667</xdr:colOff>
      <xdr:row>4</xdr:row>
      <xdr:rowOff>95250</xdr:rowOff>
    </xdr:to>
    <xdr:sp macro="" textlink="">
      <xdr:nvSpPr>
        <xdr:cNvPr id="4" name="TextBox 2">
          <a:extLst>
            <a:ext uri="{FF2B5EF4-FFF2-40B4-BE49-F238E27FC236}">
              <a16:creationId xmlns:a16="http://schemas.microsoft.com/office/drawing/2014/main" id="{00000000-0008-0000-0100-000004000000}"/>
            </a:ext>
          </a:extLst>
        </xdr:cNvPr>
        <xdr:cNvSpPr txBox="1"/>
      </xdr:nvSpPr>
      <xdr:spPr>
        <a:xfrm>
          <a:off x="5313257" y="381001"/>
          <a:ext cx="18361660" cy="391582"/>
        </a:xfrm>
        <a:prstGeom prst="roundRect">
          <a:avLst/>
        </a:prstGeom>
        <a:solidFill>
          <a:srgbClr val="CC092F"/>
        </a:solidFill>
        <a:ln w="28575" cmpd="sng">
          <a:no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Social </a:t>
          </a:r>
          <a:endParaRPr lang="en-AU" sz="1800">
            <a:solidFill>
              <a:schemeClr val="bg1"/>
            </a:solidFill>
            <a:effectLst/>
          </a:endParaRPr>
        </a:p>
      </xdr:txBody>
    </xdr:sp>
    <xdr:clientData/>
  </xdr:twoCellAnchor>
  <xdr:twoCellAnchor editAs="oneCell">
    <xdr:from>
      <xdr:col>1</xdr:col>
      <xdr:colOff>0</xdr:colOff>
      <xdr:row>1</xdr:row>
      <xdr:rowOff>41802</xdr:rowOff>
    </xdr:from>
    <xdr:to>
      <xdr:col>2</xdr:col>
      <xdr:colOff>930748</xdr:colOff>
      <xdr:row>4</xdr:row>
      <xdr:rowOff>140344</xdr:rowOff>
    </xdr:to>
    <xdr:pic>
      <xdr:nvPicPr>
        <xdr:cNvPr id="9" name="Imagem 8">
          <a:extLst>
            <a:ext uri="{FF2B5EF4-FFF2-40B4-BE49-F238E27FC236}">
              <a16:creationId xmlns:a16="http://schemas.microsoft.com/office/drawing/2014/main" id="{0CEC53EE-A046-415E-9701-D0E1ADA81956}"/>
            </a:ext>
          </a:extLst>
        </xdr:cNvPr>
        <xdr:cNvPicPr>
          <a:picLocks noChangeAspect="1"/>
        </xdr:cNvPicPr>
      </xdr:nvPicPr>
      <xdr:blipFill rotWithShape="1">
        <a:blip xmlns:r="http://schemas.openxmlformats.org/officeDocument/2006/relationships" r:embed="rId1"/>
        <a:srcRect l="4283" t="14493" r="3742" b="9033"/>
        <a:stretch/>
      </xdr:blipFill>
      <xdr:spPr>
        <a:xfrm>
          <a:off x="219456" y="198556"/>
          <a:ext cx="2268385" cy="568805"/>
        </a:xfrm>
        <a:prstGeom prst="rect">
          <a:avLst/>
        </a:prstGeom>
      </xdr:spPr>
    </xdr:pic>
    <xdr:clientData/>
  </xdr:twoCellAnchor>
  <xdr:twoCellAnchor>
    <xdr:from>
      <xdr:col>12</xdr:col>
      <xdr:colOff>3711617</xdr:colOff>
      <xdr:row>2</xdr:row>
      <xdr:rowOff>53593</xdr:rowOff>
    </xdr:from>
    <xdr:to>
      <xdr:col>12</xdr:col>
      <xdr:colOff>4403345</xdr:colOff>
      <xdr:row>4</xdr:row>
      <xdr:rowOff>67921</xdr:rowOff>
    </xdr:to>
    <xdr:sp macro="" textlink="">
      <xdr:nvSpPr>
        <xdr:cNvPr id="7" name="Retângulo Arredondado 3">
          <a:hlinkClick xmlns:r="http://schemas.openxmlformats.org/officeDocument/2006/relationships" r:id="rId2"/>
          <a:extLst>
            <a:ext uri="{FF2B5EF4-FFF2-40B4-BE49-F238E27FC236}">
              <a16:creationId xmlns:a16="http://schemas.microsoft.com/office/drawing/2014/main" id="{B27E97BC-8C9B-4429-8995-2C9D516CB22F}"/>
            </a:ext>
          </a:extLst>
        </xdr:cNvPr>
        <xdr:cNvSpPr/>
      </xdr:nvSpPr>
      <xdr:spPr>
        <a:xfrm>
          <a:off x="27418284" y="392260"/>
          <a:ext cx="691728" cy="352994"/>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Voltar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778938</xdr:colOff>
      <xdr:row>2</xdr:row>
      <xdr:rowOff>33867</xdr:rowOff>
    </xdr:from>
    <xdr:to>
      <xdr:col>11</xdr:col>
      <xdr:colOff>237072</xdr:colOff>
      <xdr:row>4</xdr:row>
      <xdr:rowOff>42335</xdr:rowOff>
    </xdr:to>
    <xdr:sp macro="" textlink="">
      <xdr:nvSpPr>
        <xdr:cNvPr id="2" name="TextBox 2">
          <a:extLst>
            <a:ext uri="{FF2B5EF4-FFF2-40B4-BE49-F238E27FC236}">
              <a16:creationId xmlns:a16="http://schemas.microsoft.com/office/drawing/2014/main" id="{00000000-0008-0000-0200-000002000000}"/>
            </a:ext>
          </a:extLst>
        </xdr:cNvPr>
        <xdr:cNvSpPr txBox="1"/>
      </xdr:nvSpPr>
      <xdr:spPr>
        <a:xfrm>
          <a:off x="3979338" y="372534"/>
          <a:ext cx="15223067" cy="347134"/>
        </a:xfrm>
        <a:prstGeom prst="roundRect">
          <a:avLst/>
        </a:prstGeom>
        <a:solidFill>
          <a:srgbClr val="CC092F"/>
        </a:solidFill>
        <a:ln w="28575" cmpd="sng">
          <a:no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Governança</a:t>
          </a:r>
          <a:endParaRPr lang="en-AU" sz="1800" b="1">
            <a:solidFill>
              <a:schemeClr val="bg1"/>
            </a:solidFill>
            <a:effectLst/>
          </a:endParaRPr>
        </a:p>
      </xdr:txBody>
    </xdr:sp>
    <xdr:clientData/>
  </xdr:twoCellAnchor>
  <xdr:twoCellAnchor editAs="oneCell">
    <xdr:from>
      <xdr:col>1</xdr:col>
      <xdr:colOff>0</xdr:colOff>
      <xdr:row>1</xdr:row>
      <xdr:rowOff>31351</xdr:rowOff>
    </xdr:from>
    <xdr:to>
      <xdr:col>2</xdr:col>
      <xdr:colOff>1087389</xdr:colOff>
      <xdr:row>4</xdr:row>
      <xdr:rowOff>126718</xdr:rowOff>
    </xdr:to>
    <xdr:pic>
      <xdr:nvPicPr>
        <xdr:cNvPr id="8" name="Imagem 7">
          <a:extLst>
            <a:ext uri="{FF2B5EF4-FFF2-40B4-BE49-F238E27FC236}">
              <a16:creationId xmlns:a16="http://schemas.microsoft.com/office/drawing/2014/main" id="{2873B5DA-4B0A-4040-BF4D-133280CEC753}"/>
            </a:ext>
          </a:extLst>
        </xdr:cNvPr>
        <xdr:cNvPicPr>
          <a:picLocks noChangeAspect="1"/>
        </xdr:cNvPicPr>
      </xdr:nvPicPr>
      <xdr:blipFill rotWithShape="1">
        <a:blip xmlns:r="http://schemas.openxmlformats.org/officeDocument/2006/relationships" r:embed="rId1"/>
        <a:srcRect l="4283" t="14493" r="3742" b="9033"/>
        <a:stretch/>
      </xdr:blipFill>
      <xdr:spPr>
        <a:xfrm>
          <a:off x="219456" y="188105"/>
          <a:ext cx="2268385" cy="568805"/>
        </a:xfrm>
        <a:prstGeom prst="rect">
          <a:avLst/>
        </a:prstGeom>
      </xdr:spPr>
    </xdr:pic>
    <xdr:clientData/>
  </xdr:twoCellAnchor>
  <xdr:twoCellAnchor>
    <xdr:from>
      <xdr:col>11</xdr:col>
      <xdr:colOff>2458517</xdr:colOff>
      <xdr:row>2</xdr:row>
      <xdr:rowOff>23909</xdr:rowOff>
    </xdr:from>
    <xdr:to>
      <xdr:col>11</xdr:col>
      <xdr:colOff>3156595</xdr:colOff>
      <xdr:row>4</xdr:row>
      <xdr:rowOff>33358</xdr:rowOff>
    </xdr:to>
    <xdr:sp macro="" textlink="">
      <xdr:nvSpPr>
        <xdr:cNvPr id="6" name="Retângulo Arredondado 3">
          <a:hlinkClick xmlns:r="http://schemas.openxmlformats.org/officeDocument/2006/relationships" r:id="rId2"/>
          <a:extLst>
            <a:ext uri="{FF2B5EF4-FFF2-40B4-BE49-F238E27FC236}">
              <a16:creationId xmlns:a16="http://schemas.microsoft.com/office/drawing/2014/main" id="{DC8D130D-0D50-4C65-87FB-3FC32E2FE94E}"/>
            </a:ext>
          </a:extLst>
        </xdr:cNvPr>
        <xdr:cNvSpPr/>
      </xdr:nvSpPr>
      <xdr:spPr>
        <a:xfrm>
          <a:off x="24590384" y="362576"/>
          <a:ext cx="698078" cy="34811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Voltar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2298699</xdr:colOff>
      <xdr:row>4</xdr:row>
      <xdr:rowOff>84976</xdr:rowOff>
    </xdr:to>
    <xdr:pic>
      <xdr:nvPicPr>
        <xdr:cNvPr id="2" name="Imagem 1">
          <a:extLst>
            <a:ext uri="{FF2B5EF4-FFF2-40B4-BE49-F238E27FC236}">
              <a16:creationId xmlns:a16="http://schemas.microsoft.com/office/drawing/2014/main" id="{8721C86C-5B9B-4BE2-9287-F3009B167C90}"/>
            </a:ext>
          </a:extLst>
        </xdr:cNvPr>
        <xdr:cNvPicPr>
          <a:picLocks noChangeAspect="1"/>
        </xdr:cNvPicPr>
      </xdr:nvPicPr>
      <xdr:blipFill rotWithShape="1">
        <a:blip xmlns:r="http://schemas.openxmlformats.org/officeDocument/2006/relationships" r:embed="rId1"/>
        <a:srcRect l="4283" t="14493" r="3742" b="9033"/>
        <a:stretch/>
      </xdr:blipFill>
      <xdr:spPr>
        <a:xfrm>
          <a:off x="222250" y="165100"/>
          <a:ext cx="2301874" cy="583451"/>
        </a:xfrm>
        <a:prstGeom prst="rect">
          <a:avLst/>
        </a:prstGeom>
      </xdr:spPr>
    </xdr:pic>
    <xdr:clientData/>
  </xdr:twoCellAnchor>
  <xdr:twoCellAnchor>
    <xdr:from>
      <xdr:col>8</xdr:col>
      <xdr:colOff>552450</xdr:colOff>
      <xdr:row>2</xdr:row>
      <xdr:rowOff>123824</xdr:rowOff>
    </xdr:from>
    <xdr:to>
      <xdr:col>8</xdr:col>
      <xdr:colOff>1187450</xdr:colOff>
      <xdr:row>4</xdr:row>
      <xdr:rowOff>87974</xdr:rowOff>
    </xdr:to>
    <xdr:sp macro="" textlink="">
      <xdr:nvSpPr>
        <xdr:cNvPr id="3" name="Retângulo Arredondado 3">
          <a:hlinkClick xmlns:r="http://schemas.openxmlformats.org/officeDocument/2006/relationships" r:id="rId2"/>
          <a:extLst>
            <a:ext uri="{FF2B5EF4-FFF2-40B4-BE49-F238E27FC236}">
              <a16:creationId xmlns:a16="http://schemas.microsoft.com/office/drawing/2014/main" id="{1190E32C-152A-4682-BDE7-48790DD2FA0C}"/>
            </a:ext>
          </a:extLst>
        </xdr:cNvPr>
        <xdr:cNvSpPr/>
      </xdr:nvSpPr>
      <xdr:spPr>
        <a:xfrm>
          <a:off x="12344400" y="447674"/>
          <a:ext cx="635000" cy="288000"/>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Voltar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6349</xdr:rowOff>
    </xdr:from>
    <xdr:to>
      <xdr:col>2</xdr:col>
      <xdr:colOff>1211022</xdr:colOff>
      <xdr:row>4</xdr:row>
      <xdr:rowOff>103292</xdr:rowOff>
    </xdr:to>
    <xdr:pic>
      <xdr:nvPicPr>
        <xdr:cNvPr id="2" name="Imagem 1">
          <a:extLst>
            <a:ext uri="{FF2B5EF4-FFF2-40B4-BE49-F238E27FC236}">
              <a16:creationId xmlns:a16="http://schemas.microsoft.com/office/drawing/2014/main" id="{2C84949F-48EE-47D1-9C48-0AF08838C24E}"/>
            </a:ext>
          </a:extLst>
        </xdr:cNvPr>
        <xdr:cNvPicPr>
          <a:picLocks noChangeAspect="1"/>
        </xdr:cNvPicPr>
      </xdr:nvPicPr>
      <xdr:blipFill rotWithShape="1">
        <a:blip xmlns:r="http://schemas.openxmlformats.org/officeDocument/2006/relationships" r:embed="rId1"/>
        <a:srcRect l="4283" t="14493" r="3742" b="9033"/>
        <a:stretch/>
      </xdr:blipFill>
      <xdr:spPr>
        <a:xfrm>
          <a:off x="222249" y="165099"/>
          <a:ext cx="2233373" cy="573193"/>
        </a:xfrm>
        <a:prstGeom prst="rect">
          <a:avLst/>
        </a:prstGeom>
      </xdr:spPr>
    </xdr:pic>
    <xdr:clientData/>
  </xdr:twoCellAnchor>
  <xdr:twoCellAnchor editAs="oneCell">
    <xdr:from>
      <xdr:col>2</xdr:col>
      <xdr:colOff>2897404</xdr:colOff>
      <xdr:row>1</xdr:row>
      <xdr:rowOff>47574</xdr:rowOff>
    </xdr:from>
    <xdr:to>
      <xdr:col>4</xdr:col>
      <xdr:colOff>93574</xdr:colOff>
      <xdr:row>5</xdr:row>
      <xdr:rowOff>1814</xdr:rowOff>
    </xdr:to>
    <xdr:pic>
      <xdr:nvPicPr>
        <xdr:cNvPr id="3" name="Imagem 2">
          <a:extLst>
            <a:ext uri="{FF2B5EF4-FFF2-40B4-BE49-F238E27FC236}">
              <a16:creationId xmlns:a16="http://schemas.microsoft.com/office/drawing/2014/main" id="{F20C2444-B40F-4C68-B978-51D79CBDD10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5639" b="36690"/>
        <a:stretch/>
      </xdr:blipFill>
      <xdr:spPr>
        <a:xfrm>
          <a:off x="4149261" y="210860"/>
          <a:ext cx="4144884" cy="602847"/>
        </a:xfrm>
        <a:prstGeom prst="rect">
          <a:avLst/>
        </a:prstGeom>
      </xdr:spPr>
    </xdr:pic>
    <xdr:clientData/>
  </xdr:twoCellAnchor>
  <xdr:twoCellAnchor editAs="oneCell">
    <xdr:from>
      <xdr:col>1</xdr:col>
      <xdr:colOff>197650</xdr:colOff>
      <xdr:row>7</xdr:row>
      <xdr:rowOff>158750</xdr:rowOff>
    </xdr:from>
    <xdr:to>
      <xdr:col>1</xdr:col>
      <xdr:colOff>731300</xdr:colOff>
      <xdr:row>8</xdr:row>
      <xdr:rowOff>38350</xdr:rowOff>
    </xdr:to>
    <xdr:pic>
      <xdr:nvPicPr>
        <xdr:cNvPr id="4" name="Imagem 3">
          <a:extLst>
            <a:ext uri="{FF2B5EF4-FFF2-40B4-BE49-F238E27FC236}">
              <a16:creationId xmlns:a16="http://schemas.microsoft.com/office/drawing/2014/main" id="{3282CBBC-DD5D-4AF5-9922-7024D67F35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9900" y="1384300"/>
          <a:ext cx="533650" cy="540000"/>
        </a:xfrm>
        <a:prstGeom prst="rect">
          <a:avLst/>
        </a:prstGeom>
      </xdr:spPr>
    </xdr:pic>
    <xdr:clientData/>
  </xdr:twoCellAnchor>
  <xdr:twoCellAnchor editAs="oneCell">
    <xdr:from>
      <xdr:col>1</xdr:col>
      <xdr:colOff>201600</xdr:colOff>
      <xdr:row>9</xdr:row>
      <xdr:rowOff>111900</xdr:rowOff>
    </xdr:from>
    <xdr:to>
      <xdr:col>1</xdr:col>
      <xdr:colOff>741600</xdr:colOff>
      <xdr:row>10</xdr:row>
      <xdr:rowOff>321700</xdr:rowOff>
    </xdr:to>
    <xdr:pic>
      <xdr:nvPicPr>
        <xdr:cNvPr id="5" name="Imagem 4">
          <a:extLst>
            <a:ext uri="{FF2B5EF4-FFF2-40B4-BE49-F238E27FC236}">
              <a16:creationId xmlns:a16="http://schemas.microsoft.com/office/drawing/2014/main" id="{03FF187A-52E5-46AC-A61B-1DC98621015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3850" y="2829700"/>
          <a:ext cx="540000" cy="540000"/>
        </a:xfrm>
        <a:prstGeom prst="rect">
          <a:avLst/>
        </a:prstGeom>
      </xdr:spPr>
    </xdr:pic>
    <xdr:clientData/>
  </xdr:twoCellAnchor>
  <xdr:twoCellAnchor editAs="oneCell">
    <xdr:from>
      <xdr:col>1</xdr:col>
      <xdr:colOff>205552</xdr:colOff>
      <xdr:row>14</xdr:row>
      <xdr:rowOff>122200</xdr:rowOff>
    </xdr:from>
    <xdr:to>
      <xdr:col>1</xdr:col>
      <xdr:colOff>745296</xdr:colOff>
      <xdr:row>14</xdr:row>
      <xdr:rowOff>655850</xdr:rowOff>
    </xdr:to>
    <xdr:pic>
      <xdr:nvPicPr>
        <xdr:cNvPr id="6" name="Imagem 5">
          <a:extLst>
            <a:ext uri="{FF2B5EF4-FFF2-40B4-BE49-F238E27FC236}">
              <a16:creationId xmlns:a16="http://schemas.microsoft.com/office/drawing/2014/main" id="{69609322-B534-4338-A19A-F4F225E8D2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7802" y="5818150"/>
          <a:ext cx="539744" cy="533650"/>
        </a:xfrm>
        <a:prstGeom prst="rect">
          <a:avLst/>
        </a:prstGeom>
      </xdr:spPr>
    </xdr:pic>
    <xdr:clientData/>
  </xdr:twoCellAnchor>
  <xdr:twoCellAnchor editAs="oneCell">
    <xdr:from>
      <xdr:col>1</xdr:col>
      <xdr:colOff>209500</xdr:colOff>
      <xdr:row>18</xdr:row>
      <xdr:rowOff>113450</xdr:rowOff>
    </xdr:from>
    <xdr:to>
      <xdr:col>1</xdr:col>
      <xdr:colOff>749500</xdr:colOff>
      <xdr:row>19</xdr:row>
      <xdr:rowOff>2095</xdr:rowOff>
    </xdr:to>
    <xdr:pic>
      <xdr:nvPicPr>
        <xdr:cNvPr id="7" name="Imagem 6">
          <a:extLst>
            <a:ext uri="{FF2B5EF4-FFF2-40B4-BE49-F238E27FC236}">
              <a16:creationId xmlns:a16="http://schemas.microsoft.com/office/drawing/2014/main" id="{A9DBFEB6-4646-45E0-8897-C924A532B07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1750" y="9282850"/>
          <a:ext cx="540000" cy="549348"/>
        </a:xfrm>
        <a:prstGeom prst="rect">
          <a:avLst/>
        </a:prstGeom>
      </xdr:spPr>
    </xdr:pic>
    <xdr:clientData/>
  </xdr:twoCellAnchor>
  <xdr:twoCellAnchor editAs="oneCell">
    <xdr:from>
      <xdr:col>1</xdr:col>
      <xdr:colOff>207100</xdr:colOff>
      <xdr:row>20</xdr:row>
      <xdr:rowOff>104700</xdr:rowOff>
    </xdr:from>
    <xdr:to>
      <xdr:col>1</xdr:col>
      <xdr:colOff>753450</xdr:colOff>
      <xdr:row>21</xdr:row>
      <xdr:rowOff>962</xdr:rowOff>
    </xdr:to>
    <xdr:pic>
      <xdr:nvPicPr>
        <xdr:cNvPr id="8" name="Imagem 7">
          <a:extLst>
            <a:ext uri="{FF2B5EF4-FFF2-40B4-BE49-F238E27FC236}">
              <a16:creationId xmlns:a16="http://schemas.microsoft.com/office/drawing/2014/main" id="{823AB034-1D5A-4DBA-BF49-E3A7DC154CB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9350" y="11096550"/>
          <a:ext cx="546350" cy="556663"/>
        </a:xfrm>
        <a:prstGeom prst="rect">
          <a:avLst/>
        </a:prstGeom>
      </xdr:spPr>
    </xdr:pic>
    <xdr:clientData/>
  </xdr:twoCellAnchor>
  <xdr:twoCellAnchor editAs="oneCell">
    <xdr:from>
      <xdr:col>1</xdr:col>
      <xdr:colOff>211053</xdr:colOff>
      <xdr:row>23</xdr:row>
      <xdr:rowOff>127700</xdr:rowOff>
    </xdr:from>
    <xdr:to>
      <xdr:col>1</xdr:col>
      <xdr:colOff>750797</xdr:colOff>
      <xdr:row>24</xdr:row>
      <xdr:rowOff>172401</xdr:rowOff>
    </xdr:to>
    <xdr:pic>
      <xdr:nvPicPr>
        <xdr:cNvPr id="9" name="Imagem 8">
          <a:extLst>
            <a:ext uri="{FF2B5EF4-FFF2-40B4-BE49-F238E27FC236}">
              <a16:creationId xmlns:a16="http://schemas.microsoft.com/office/drawing/2014/main" id="{C5DB79BD-1626-46BC-B6C5-6ECB67756CC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3303" y="12776900"/>
          <a:ext cx="539744" cy="540000"/>
        </a:xfrm>
        <a:prstGeom prst="rect">
          <a:avLst/>
        </a:prstGeom>
      </xdr:spPr>
    </xdr:pic>
    <xdr:clientData/>
  </xdr:twoCellAnchor>
  <xdr:twoCellAnchor>
    <xdr:from>
      <xdr:col>4</xdr:col>
      <xdr:colOff>2566241</xdr:colOff>
      <xdr:row>2</xdr:row>
      <xdr:rowOff>144934</xdr:rowOff>
    </xdr:from>
    <xdr:to>
      <xdr:col>4</xdr:col>
      <xdr:colOff>3156282</xdr:colOff>
      <xdr:row>4</xdr:row>
      <xdr:rowOff>103677</xdr:rowOff>
    </xdr:to>
    <xdr:sp macro="" textlink="">
      <xdr:nvSpPr>
        <xdr:cNvPr id="10" name="Retângulo Arredondado 3">
          <a:hlinkClick xmlns:r="http://schemas.openxmlformats.org/officeDocument/2006/relationships" r:id="rId9"/>
          <a:extLst>
            <a:ext uri="{FF2B5EF4-FFF2-40B4-BE49-F238E27FC236}">
              <a16:creationId xmlns:a16="http://schemas.microsoft.com/office/drawing/2014/main" id="{8C3E02A8-86FF-4EA3-8646-773CF7845C29}"/>
            </a:ext>
          </a:extLst>
        </xdr:cNvPr>
        <xdr:cNvSpPr/>
      </xdr:nvSpPr>
      <xdr:spPr>
        <a:xfrm>
          <a:off x="10766812" y="471505"/>
          <a:ext cx="590041" cy="28531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Voltar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xdr:colOff>
      <xdr:row>1</xdr:row>
      <xdr:rowOff>6350</xdr:rowOff>
    </xdr:from>
    <xdr:to>
      <xdr:col>2</xdr:col>
      <xdr:colOff>849041</xdr:colOff>
      <xdr:row>4</xdr:row>
      <xdr:rowOff>20901</xdr:rowOff>
    </xdr:to>
    <xdr:pic>
      <xdr:nvPicPr>
        <xdr:cNvPr id="2" name="Imagem 1">
          <a:extLst>
            <a:ext uri="{FF2B5EF4-FFF2-40B4-BE49-F238E27FC236}">
              <a16:creationId xmlns:a16="http://schemas.microsoft.com/office/drawing/2014/main" id="{52821DCE-3355-413B-B3F3-21EF1E1B7F52}"/>
            </a:ext>
          </a:extLst>
        </xdr:cNvPr>
        <xdr:cNvPicPr>
          <a:picLocks noChangeAspect="1"/>
        </xdr:cNvPicPr>
      </xdr:nvPicPr>
      <xdr:blipFill rotWithShape="1">
        <a:blip xmlns:r="http://schemas.openxmlformats.org/officeDocument/2006/relationships" r:embed="rId1"/>
        <a:srcRect l="4283" t="14493" r="3742" b="9033"/>
        <a:stretch/>
      </xdr:blipFill>
      <xdr:spPr>
        <a:xfrm>
          <a:off x="228600" y="165100"/>
          <a:ext cx="2179366" cy="560651"/>
        </a:xfrm>
        <a:prstGeom prst="rect">
          <a:avLst/>
        </a:prstGeom>
      </xdr:spPr>
    </xdr:pic>
    <xdr:clientData/>
  </xdr:twoCellAnchor>
  <xdr:twoCellAnchor>
    <xdr:from>
      <xdr:col>7</xdr:col>
      <xdr:colOff>2793401</xdr:colOff>
      <xdr:row>1</xdr:row>
      <xdr:rowOff>129863</xdr:rowOff>
    </xdr:from>
    <xdr:to>
      <xdr:col>7</xdr:col>
      <xdr:colOff>3389474</xdr:colOff>
      <xdr:row>3</xdr:row>
      <xdr:rowOff>40363</xdr:rowOff>
    </xdr:to>
    <xdr:sp macro="" textlink="">
      <xdr:nvSpPr>
        <xdr:cNvPr id="3" name="Retângulo Arredondado 3">
          <a:hlinkClick xmlns:r="http://schemas.openxmlformats.org/officeDocument/2006/relationships" r:id="rId2"/>
          <a:extLst>
            <a:ext uri="{FF2B5EF4-FFF2-40B4-BE49-F238E27FC236}">
              <a16:creationId xmlns:a16="http://schemas.microsoft.com/office/drawing/2014/main" id="{08F97097-608B-4CC1-92EF-D90A02D51491}"/>
            </a:ext>
          </a:extLst>
        </xdr:cNvPr>
        <xdr:cNvSpPr/>
      </xdr:nvSpPr>
      <xdr:spPr>
        <a:xfrm>
          <a:off x="13214457" y="292141"/>
          <a:ext cx="596073" cy="29855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Voltar</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z-cw-fs-066\D8394_1\Compartilhado_Secoes\Sustentabilidade\Comunicacao\Relatorios\00_Relatorio_Integrado\2023\04_asseguracao\05_evidencias_ESG\01_Subidos-no-OneDrive\Patrimonio_RI-2023.xlsx" TargetMode="External"/><Relationship Id="rId1" Type="http://schemas.openxmlformats.org/officeDocument/2006/relationships/externalLinkPath" Target="/Compartilhado_Secoes/Sustentabilidade/Comunicacao/Relatorios/00_Relatorio_Integrado/2023/04_asseguracao/05_evidencias_ESG/01_Subidos-no-OneDrive/Patrimonio_RI-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Secoes\D4100S352\Comum_S352\Relat&#243;rio%20Integrado\2023\Revisados\Suporte\DRE%20resumida%20por%20pa&#237;s%2012M23.xlsx" TargetMode="External"/><Relationship Id="rId1" Type="http://schemas.openxmlformats.org/officeDocument/2006/relationships/externalLinkPath" Target="/Secoes/D4100S352/Comum_S352/Relat&#243;rio%20Integrado/2023/Revisados/Suporte/DRE%20resumida%20por%20pa&#237;s%2012M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01-1_Materiais"/>
      <sheetName val="302-1_Energia"/>
      <sheetName val="302-2_Energia-foraOrg"/>
      <sheetName val="302-1&amp;2_Memoria_Calculo"/>
      <sheetName val="302-3 e 305_dados"/>
      <sheetName val="302-3_IntensidadeEnergetica"/>
      <sheetName val="302-4_ReducaoConsumoEnergia"/>
      <sheetName val="303_Agua"/>
      <sheetName val="GEE_DADOS"/>
      <sheetName val="305-1_Escopo1"/>
      <sheetName val="305-2_Escopo2"/>
      <sheetName val="305-3_Escopo3"/>
      <sheetName val="305-3_Escopo3 (final)"/>
      <sheetName val="305-4_IntensidadeEmissoes"/>
      <sheetName val="305-5_ReducoesEmissoes"/>
      <sheetName val="306-1 e 306-2_GestaoResiduos"/>
      <sheetName val="306-3 4 e 5_Residuos"/>
      <sheetName val="Metas"/>
    </sheetNames>
    <sheetDataSet>
      <sheetData sheetId="0"/>
      <sheetData sheetId="1"/>
      <sheetData sheetId="2"/>
      <sheetData sheetId="3"/>
      <sheetData sheetId="4"/>
      <sheetData sheetId="5"/>
      <sheetData sheetId="6"/>
      <sheetData sheetId="7"/>
      <sheetData sheetId="8">
        <row r="29">
          <cell r="M29">
            <v>58109.89</v>
          </cell>
        </row>
        <row r="32">
          <cell r="M32">
            <v>167.88</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1"/>
    </sheetNames>
    <sheetDataSet>
      <sheetData sheetId="0" refreshError="1">
        <row r="7">
          <cell r="B7" t="str">
            <v>Resultado bruto da intermediação financeira</v>
          </cell>
        </row>
        <row r="8">
          <cell r="B8" t="str">
            <v>Resultado das operações de seguros, previdência e capitalização</v>
          </cell>
        </row>
        <row r="9">
          <cell r="B9" t="str">
            <v>Receitas de prestação de serviços</v>
          </cell>
        </row>
        <row r="10">
          <cell r="B10" t="str">
            <v>Despesas de pessoal</v>
          </cell>
        </row>
        <row r="11">
          <cell r="B11" t="str">
            <v>Outras despesas administrativas</v>
          </cell>
        </row>
        <row r="12">
          <cell r="B12" t="str">
            <v>Despesas tributárias</v>
          </cell>
        </row>
        <row r="13">
          <cell r="B13" t="str">
            <v>Resultado de participação em coligadas e de controle compartilhado</v>
          </cell>
        </row>
        <row r="14">
          <cell r="B14" t="str">
            <v>IR/CS e Outras receitas/despesas</v>
          </cell>
        </row>
        <row r="15">
          <cell r="B15" t="str">
            <v xml:space="preserve">Lucro líquido/(prejuízo) </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ersonalizada 1">
      <a:majorFont>
        <a:latin typeface="Bradesco Sans"/>
        <a:ea typeface=""/>
        <a:cs typeface=""/>
      </a:majorFont>
      <a:minorFont>
        <a:latin typeface="Bradesc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4C7E-EDB4-4169-A342-5D92241F4E16}">
  <sheetPr>
    <tabColor theme="0"/>
  </sheetPr>
  <dimension ref="A1:R52"/>
  <sheetViews>
    <sheetView showGridLines="0" zoomScale="81" zoomScaleNormal="81" workbookViewId="0"/>
  </sheetViews>
  <sheetFormatPr defaultColWidth="0" defaultRowHeight="13" customHeight="1" zeroHeight="1"/>
  <cols>
    <col min="1" max="18" width="9.23046875" customWidth="1"/>
    <col min="19" max="16384" width="9.23046875" hidden="1"/>
  </cols>
  <sheetData>
    <row r="1" spans="1:18" s="422" customFormat="1">
      <c r="A1"/>
      <c r="B1"/>
      <c r="C1"/>
      <c r="D1"/>
      <c r="E1"/>
      <c r="F1"/>
      <c r="G1"/>
      <c r="H1"/>
      <c r="I1"/>
      <c r="J1"/>
      <c r="K1"/>
      <c r="L1"/>
      <c r="M1"/>
      <c r="N1"/>
      <c r="O1"/>
      <c r="P1"/>
      <c r="Q1"/>
      <c r="R1"/>
    </row>
    <row r="2" spans="1:18" s="422" customFormat="1">
      <c r="A2"/>
      <c r="B2"/>
      <c r="C2"/>
      <c r="D2"/>
      <c r="E2"/>
      <c r="F2"/>
      <c r="G2"/>
      <c r="H2"/>
      <c r="I2"/>
      <c r="J2"/>
      <c r="K2"/>
      <c r="L2"/>
      <c r="M2"/>
      <c r="N2"/>
      <c r="O2"/>
      <c r="P2"/>
      <c r="Q2"/>
      <c r="R2"/>
    </row>
    <row r="3" spans="1:18" s="422" customFormat="1">
      <c r="A3"/>
      <c r="B3"/>
      <c r="C3"/>
      <c r="D3"/>
      <c r="E3"/>
      <c r="F3"/>
      <c r="G3"/>
      <c r="H3"/>
      <c r="I3"/>
      <c r="J3"/>
      <c r="K3"/>
      <c r="L3"/>
      <c r="M3"/>
      <c r="N3"/>
      <c r="O3"/>
      <c r="P3"/>
      <c r="Q3"/>
      <c r="R3"/>
    </row>
    <row r="4" spans="1:18" s="422" customFormat="1">
      <c r="A4"/>
      <c r="B4"/>
      <c r="C4"/>
      <c r="D4"/>
      <c r="E4"/>
      <c r="F4"/>
      <c r="G4"/>
      <c r="H4"/>
      <c r="I4"/>
      <c r="J4"/>
      <c r="K4"/>
      <c r="L4"/>
      <c r="M4"/>
      <c r="N4"/>
      <c r="O4"/>
      <c r="P4"/>
      <c r="Q4"/>
      <c r="R4"/>
    </row>
    <row r="5" spans="1:18" s="422" customFormat="1">
      <c r="A5"/>
      <c r="B5"/>
      <c r="C5"/>
      <c r="D5"/>
      <c r="E5"/>
      <c r="F5"/>
      <c r="G5"/>
      <c r="H5"/>
      <c r="I5"/>
      <c r="J5"/>
      <c r="K5"/>
      <c r="L5"/>
      <c r="M5"/>
      <c r="N5"/>
      <c r="O5"/>
      <c r="P5"/>
      <c r="Q5"/>
      <c r="R5"/>
    </row>
    <row r="6" spans="1:18" s="422" customFormat="1">
      <c r="A6"/>
      <c r="B6"/>
      <c r="C6"/>
      <c r="D6"/>
      <c r="E6"/>
      <c r="F6"/>
      <c r="G6"/>
      <c r="H6"/>
      <c r="I6"/>
      <c r="J6"/>
      <c r="K6"/>
      <c r="L6"/>
      <c r="M6"/>
      <c r="N6"/>
      <c r="O6"/>
      <c r="P6"/>
      <c r="Q6"/>
      <c r="R6"/>
    </row>
    <row r="7" spans="1:18"/>
    <row r="8" spans="1:18"/>
    <row r="9" spans="1:18"/>
    <row r="10" spans="1:18"/>
    <row r="11" spans="1:18"/>
    <row r="12" spans="1:18"/>
    <row r="13" spans="1:18"/>
    <row r="14" spans="1:18"/>
    <row r="15" spans="1:18"/>
    <row r="16" spans="1:18"/>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s="436" customFormat="1"/>
    <row r="31" s="436" customFormat="1"/>
    <row r="32" s="436" customFormat="1"/>
    <row r="33" customFormat="1"/>
    <row r="34" customFormat="1"/>
    <row r="35" customFormat="1"/>
    <row r="36" customFormat="1"/>
    <row r="37" customFormat="1"/>
    <row r="38" customFormat="1"/>
    <row r="39" customFormat="1"/>
    <row r="40" customFormat="1"/>
    <row r="41" customFormat="1"/>
    <row r="42" customFormat="1"/>
    <row r="43" customFormat="1"/>
    <row r="44" customFormat="1" ht="9" customHeight="1"/>
    <row r="45" customFormat="1" hidden="1"/>
    <row r="46" customFormat="1" ht="13" customHeight="1"/>
    <row r="47" customFormat="1" ht="13" customHeight="1"/>
    <row r="48" customFormat="1" ht="13" customHeight="1"/>
    <row r="49" spans="1:18" ht="13" customHeight="1"/>
    <row r="50" spans="1:18" ht="13" customHeight="1"/>
    <row r="51" spans="1:18" ht="52.5" customHeight="1">
      <c r="A51" s="438" t="s">
        <v>668</v>
      </c>
      <c r="B51" s="439"/>
      <c r="C51" s="439"/>
      <c r="D51" s="439"/>
      <c r="E51" s="439"/>
      <c r="F51" s="439"/>
      <c r="G51" s="439"/>
      <c r="H51" s="439"/>
      <c r="I51" s="439"/>
      <c r="J51" s="439"/>
      <c r="K51" s="439"/>
      <c r="L51" s="439"/>
      <c r="M51" s="439"/>
      <c r="N51" s="439"/>
      <c r="O51" s="439"/>
      <c r="P51" s="439"/>
      <c r="Q51" s="439"/>
      <c r="R51" s="439"/>
    </row>
    <row r="52" spans="1:18" ht="13" customHeight="1"/>
  </sheetData>
  <sheetProtection selectLockedCells="1" selectUnlockedCells="1"/>
  <mergeCells count="1">
    <mergeCell ref="A51:R51"/>
  </mergeCells>
  <printOptions horizontalCentered="1"/>
  <pageMargins left="0.23622047244094491" right="0.23622047244094491" top="0.35433070866141736" bottom="0.35433070866141736"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A0000"/>
  </sheetPr>
  <dimension ref="A6:V250"/>
  <sheetViews>
    <sheetView showGridLines="0" topLeftCell="C1" zoomScale="70" zoomScaleNormal="70" workbookViewId="0">
      <pane ySplit="7" topLeftCell="A31" activePane="bottomLeft" state="frozen"/>
      <selection activeCell="P44" sqref="P44"/>
      <selection pane="bottomLeft" activeCell="L37" sqref="L37"/>
    </sheetView>
  </sheetViews>
  <sheetFormatPr defaultColWidth="8" defaultRowHeight="13"/>
  <cols>
    <col min="1" max="1" width="2.69140625" style="24" customWidth="1"/>
    <col min="2" max="2" width="14.23046875" style="27" customWidth="1"/>
    <col min="3" max="4" width="19.3828125" style="27" customWidth="1"/>
    <col min="5" max="5" width="52.3046875" style="423" customWidth="1"/>
    <col min="6" max="9" width="11.69140625" style="9" customWidth="1"/>
    <col min="10" max="12" width="11.69140625" style="21" customWidth="1"/>
    <col min="13" max="13" width="14.53515625" style="21" customWidth="1"/>
    <col min="14" max="14" width="28.921875" style="21" customWidth="1"/>
    <col min="15" max="15" width="2.69140625" style="371" customWidth="1"/>
    <col min="16" max="16" width="9" style="24" bestFit="1" customWidth="1"/>
    <col min="17" max="17" width="9.07421875" style="24" bestFit="1" customWidth="1"/>
    <col min="18" max="19" width="8.61328125" style="24" bestFit="1" customWidth="1"/>
    <col min="20" max="20" width="8.69140625" style="24" bestFit="1" customWidth="1"/>
    <col min="21" max="21" width="9.07421875" style="24" bestFit="1" customWidth="1"/>
    <col min="22" max="16384" width="8" style="24"/>
  </cols>
  <sheetData>
    <row r="6" spans="1:15" ht="13.5" thickBot="1">
      <c r="N6" s="25"/>
      <c r="O6" s="366"/>
    </row>
    <row r="7" spans="1:15" s="23" customFormat="1" ht="21.65" customHeight="1" thickBot="1">
      <c r="B7" s="39" t="s">
        <v>11</v>
      </c>
      <c r="C7" s="40" t="s">
        <v>6</v>
      </c>
      <c r="D7" s="453" t="s">
        <v>125</v>
      </c>
      <c r="E7" s="453"/>
      <c r="F7" s="41" t="s">
        <v>7</v>
      </c>
      <c r="G7" s="41">
        <v>2019</v>
      </c>
      <c r="H7" s="41">
        <v>2020</v>
      </c>
      <c r="I7" s="41">
        <v>2021</v>
      </c>
      <c r="J7" s="41">
        <v>2022</v>
      </c>
      <c r="K7" s="42">
        <v>2023</v>
      </c>
      <c r="L7" s="42">
        <v>2024</v>
      </c>
      <c r="M7" s="43" t="s">
        <v>37</v>
      </c>
      <c r="N7" s="44" t="s">
        <v>531</v>
      </c>
      <c r="O7" s="367"/>
    </row>
    <row r="8" spans="1:15" ht="20" customHeight="1">
      <c r="A8" s="23"/>
      <c r="B8" s="440" t="s">
        <v>5</v>
      </c>
      <c r="C8" s="454" t="s">
        <v>13</v>
      </c>
      <c r="D8" s="454" t="s">
        <v>131</v>
      </c>
      <c r="E8" s="424" t="s">
        <v>144</v>
      </c>
      <c r="F8" s="66" t="s">
        <v>212</v>
      </c>
      <c r="G8" s="67">
        <v>765.97</v>
      </c>
      <c r="H8" s="67">
        <v>438.33</v>
      </c>
      <c r="I8" s="67">
        <v>336.45</v>
      </c>
      <c r="J8" s="67">
        <v>546.75</v>
      </c>
      <c r="K8" s="67">
        <v>535.00200000000007</v>
      </c>
      <c r="L8" s="67">
        <v>644</v>
      </c>
      <c r="M8" s="442" t="s">
        <v>111</v>
      </c>
      <c r="N8" s="466" t="s">
        <v>714</v>
      </c>
      <c r="O8" s="368"/>
    </row>
    <row r="9" spans="1:15" ht="20" customHeight="1">
      <c r="A9" s="23"/>
      <c r="B9" s="440"/>
      <c r="C9" s="454"/>
      <c r="D9" s="455"/>
      <c r="E9" s="425" t="s">
        <v>145</v>
      </c>
      <c r="F9" s="69" t="s">
        <v>212</v>
      </c>
      <c r="G9" s="70">
        <v>973.4</v>
      </c>
      <c r="H9" s="70">
        <v>703.44</v>
      </c>
      <c r="I9" s="70">
        <v>791.17</v>
      </c>
      <c r="J9" s="70">
        <v>1692.73</v>
      </c>
      <c r="K9" s="70">
        <v>1595.1840000000002</v>
      </c>
      <c r="L9" s="70">
        <v>1591</v>
      </c>
      <c r="M9" s="442"/>
      <c r="N9" s="466"/>
      <c r="O9" s="368"/>
    </row>
    <row r="10" spans="1:15" ht="20" customHeight="1">
      <c r="A10" s="23"/>
      <c r="B10" s="440"/>
      <c r="C10" s="454"/>
      <c r="D10" s="455"/>
      <c r="E10" s="426" t="s">
        <v>143</v>
      </c>
      <c r="F10" s="71" t="s">
        <v>212</v>
      </c>
      <c r="G10" s="72">
        <v>8594.39</v>
      </c>
      <c r="H10" s="72">
        <v>12493.09</v>
      </c>
      <c r="I10" s="72">
        <v>13069.84</v>
      </c>
      <c r="J10" s="72">
        <v>11986.58</v>
      </c>
      <c r="K10" s="72">
        <v>14409.841646000001</v>
      </c>
      <c r="L10" s="72">
        <v>17396</v>
      </c>
      <c r="M10" s="442"/>
      <c r="N10" s="466"/>
      <c r="O10" s="368"/>
    </row>
    <row r="11" spans="1:15" ht="20" customHeight="1">
      <c r="A11" s="23"/>
      <c r="B11" s="440"/>
      <c r="C11" s="454"/>
      <c r="D11" s="455"/>
      <c r="E11" s="165" t="s">
        <v>142</v>
      </c>
      <c r="F11" s="73" t="s">
        <v>212</v>
      </c>
      <c r="G11" s="74">
        <f t="shared" ref="G11:K11" si="0">SUM(G8:G10)</f>
        <v>10333.759999999998</v>
      </c>
      <c r="H11" s="74">
        <f t="shared" si="0"/>
        <v>13634.86</v>
      </c>
      <c r="I11" s="74">
        <f t="shared" si="0"/>
        <v>14197.46</v>
      </c>
      <c r="J11" s="74">
        <f t="shared" si="0"/>
        <v>14226.06</v>
      </c>
      <c r="K11" s="74">
        <f t="shared" si="0"/>
        <v>16540.027646000002</v>
      </c>
      <c r="L11" s="74">
        <f>SUM(L8:L10)</f>
        <v>19631</v>
      </c>
      <c r="M11" s="442"/>
      <c r="N11" s="466"/>
      <c r="O11" s="368"/>
    </row>
    <row r="12" spans="1:15" ht="20" customHeight="1">
      <c r="A12" s="23"/>
      <c r="B12" s="440"/>
      <c r="C12" s="454"/>
      <c r="D12" s="455"/>
      <c r="E12" s="427" t="s">
        <v>144</v>
      </c>
      <c r="F12" s="75" t="s">
        <v>212</v>
      </c>
      <c r="G12" s="76">
        <v>79.89</v>
      </c>
      <c r="H12" s="76">
        <v>49.93</v>
      </c>
      <c r="I12" s="76">
        <v>39.22</v>
      </c>
      <c r="J12" s="76">
        <v>56.34</v>
      </c>
      <c r="K12" s="76">
        <v>64.465999999999994</v>
      </c>
      <c r="L12" s="76">
        <v>95</v>
      </c>
      <c r="M12" s="442"/>
      <c r="N12" s="466"/>
      <c r="O12" s="368"/>
    </row>
    <row r="13" spans="1:15" ht="20" customHeight="1">
      <c r="A13" s="23"/>
      <c r="B13" s="440"/>
      <c r="C13" s="454"/>
      <c r="D13" s="455"/>
      <c r="E13" s="428" t="s">
        <v>145</v>
      </c>
      <c r="F13" s="77" t="s">
        <v>212</v>
      </c>
      <c r="G13" s="78">
        <v>268.32</v>
      </c>
      <c r="H13" s="78">
        <v>146.88999999999999</v>
      </c>
      <c r="I13" s="78">
        <v>143.82</v>
      </c>
      <c r="J13" s="78">
        <v>194.4</v>
      </c>
      <c r="K13" s="78">
        <v>220.99799999999999</v>
      </c>
      <c r="L13" s="78">
        <v>482.13</v>
      </c>
      <c r="M13" s="442"/>
      <c r="N13" s="466"/>
      <c r="O13" s="368"/>
    </row>
    <row r="14" spans="1:15" ht="20" customHeight="1" thickBot="1">
      <c r="A14" s="23"/>
      <c r="B14" s="440"/>
      <c r="C14" s="454"/>
      <c r="D14" s="457"/>
      <c r="E14" s="429" t="s">
        <v>220</v>
      </c>
      <c r="F14" s="79" t="s">
        <v>212</v>
      </c>
      <c r="G14" s="80">
        <f t="shared" ref="G14:L14" si="1">SUM(G12:G13)</f>
        <v>348.21</v>
      </c>
      <c r="H14" s="80">
        <f t="shared" si="1"/>
        <v>196.82</v>
      </c>
      <c r="I14" s="80">
        <f t="shared" si="1"/>
        <v>183.04</v>
      </c>
      <c r="J14" s="80">
        <f t="shared" si="1"/>
        <v>250.74</v>
      </c>
      <c r="K14" s="80">
        <f t="shared" si="1"/>
        <v>285.464</v>
      </c>
      <c r="L14" s="80">
        <f t="shared" si="1"/>
        <v>577.13</v>
      </c>
      <c r="M14" s="443"/>
      <c r="N14" s="473"/>
      <c r="O14" s="368"/>
    </row>
    <row r="15" spans="1:15" ht="20" customHeight="1">
      <c r="A15" s="23"/>
      <c r="B15" s="440"/>
      <c r="C15" s="455"/>
      <c r="D15" s="459" t="s">
        <v>132</v>
      </c>
      <c r="E15" s="414" t="s">
        <v>561</v>
      </c>
      <c r="F15" s="82" t="s">
        <v>212</v>
      </c>
      <c r="G15" s="83">
        <v>38641.730000000003</v>
      </c>
      <c r="H15" s="83">
        <v>28031.86</v>
      </c>
      <c r="I15" s="83">
        <v>49637.32</v>
      </c>
      <c r="J15" s="83">
        <v>16222.74</v>
      </c>
      <c r="K15" s="83">
        <v>13932.75</v>
      </c>
      <c r="L15" s="83">
        <v>19354</v>
      </c>
      <c r="M15" s="444" t="s">
        <v>112</v>
      </c>
      <c r="N15" s="465" t="s">
        <v>715</v>
      </c>
      <c r="O15" s="368"/>
    </row>
    <row r="16" spans="1:15" ht="20" customHeight="1" thickBot="1">
      <c r="A16" s="23"/>
      <c r="B16" s="440"/>
      <c r="C16" s="455"/>
      <c r="D16" s="457"/>
      <c r="E16" s="418" t="s">
        <v>562</v>
      </c>
      <c r="F16" s="85" t="s">
        <v>212</v>
      </c>
      <c r="G16" s="86">
        <v>38346.97</v>
      </c>
      <c r="H16" s="86">
        <v>141.80000000000001</v>
      </c>
      <c r="I16" s="86">
        <v>23.3</v>
      </c>
      <c r="J16" s="86">
        <v>0</v>
      </c>
      <c r="K16" s="86">
        <v>0</v>
      </c>
      <c r="L16" s="86">
        <v>0</v>
      </c>
      <c r="M16" s="443"/>
      <c r="N16" s="473"/>
      <c r="O16" s="368"/>
    </row>
    <row r="17" spans="1:15" ht="20" customHeight="1">
      <c r="A17" s="23"/>
      <c r="B17" s="440"/>
      <c r="C17" s="455"/>
      <c r="D17" s="459" t="s">
        <v>133</v>
      </c>
      <c r="E17" s="414" t="s">
        <v>563</v>
      </c>
      <c r="F17" s="82" t="s">
        <v>212</v>
      </c>
      <c r="G17" s="83">
        <v>63088.79</v>
      </c>
      <c r="H17" s="83">
        <v>60385.24</v>
      </c>
      <c r="I17" s="83">
        <v>53410.2</v>
      </c>
      <c r="J17" s="83">
        <v>86119.26</v>
      </c>
      <c r="K17" s="83">
        <v>48022.07</v>
      </c>
      <c r="L17" s="83">
        <v>45873</v>
      </c>
      <c r="M17" s="444" t="s">
        <v>113</v>
      </c>
      <c r="N17" s="465" t="s">
        <v>564</v>
      </c>
      <c r="O17" s="368"/>
    </row>
    <row r="18" spans="1:15" ht="20" customHeight="1">
      <c r="A18" s="23"/>
      <c r="B18" s="440"/>
      <c r="C18" s="455"/>
      <c r="D18" s="455"/>
      <c r="E18" s="415" t="s">
        <v>146</v>
      </c>
      <c r="F18" s="69" t="s">
        <v>212</v>
      </c>
      <c r="G18" s="88">
        <v>5234.0200000000004</v>
      </c>
      <c r="H18" s="88">
        <v>4126.51</v>
      </c>
      <c r="I18" s="88">
        <v>3721.83</v>
      </c>
      <c r="J18" s="88">
        <v>4923.38</v>
      </c>
      <c r="K18" s="88">
        <v>4532.26</v>
      </c>
      <c r="L18" s="88">
        <v>4279</v>
      </c>
      <c r="M18" s="442"/>
      <c r="N18" s="466"/>
      <c r="O18" s="368"/>
    </row>
    <row r="19" spans="1:15" ht="20" customHeight="1">
      <c r="A19" s="23"/>
      <c r="B19" s="440"/>
      <c r="C19" s="455"/>
      <c r="D19" s="455"/>
      <c r="E19" s="415" t="s">
        <v>147</v>
      </c>
      <c r="F19" s="69" t="s">
        <v>212</v>
      </c>
      <c r="G19" s="88">
        <v>21330.55</v>
      </c>
      <c r="H19" s="88">
        <v>5218.79</v>
      </c>
      <c r="I19" s="88">
        <v>2620.0300000000002</v>
      </c>
      <c r="J19" s="88">
        <v>6097.5</v>
      </c>
      <c r="K19" s="88">
        <v>11953.01</v>
      </c>
      <c r="L19" s="88">
        <v>14115</v>
      </c>
      <c r="M19" s="442"/>
      <c r="N19" s="466"/>
      <c r="O19" s="368"/>
    </row>
    <row r="20" spans="1:15" ht="20" customHeight="1">
      <c r="A20" s="23"/>
      <c r="B20" s="440"/>
      <c r="C20" s="455"/>
      <c r="D20" s="455"/>
      <c r="E20" s="416" t="s">
        <v>148</v>
      </c>
      <c r="F20" s="71" t="s">
        <v>212</v>
      </c>
      <c r="G20" s="78">
        <v>99504.6</v>
      </c>
      <c r="H20" s="78">
        <v>59412.19</v>
      </c>
      <c r="I20" s="78">
        <v>42515</v>
      </c>
      <c r="J20" s="78">
        <v>53918</v>
      </c>
      <c r="K20" s="78">
        <f>[1]GEE_DADOS!$M$29+[1]GEE_DADOS!$M$32</f>
        <v>58277.77</v>
      </c>
      <c r="L20" s="78">
        <v>55110</v>
      </c>
      <c r="M20" s="442"/>
      <c r="N20" s="466"/>
      <c r="O20" s="368"/>
    </row>
    <row r="21" spans="1:15" ht="20" customHeight="1">
      <c r="A21" s="23"/>
      <c r="B21" s="440"/>
      <c r="C21" s="455"/>
      <c r="D21" s="455"/>
      <c r="E21" s="165" t="s">
        <v>142</v>
      </c>
      <c r="F21" s="73" t="s">
        <v>212</v>
      </c>
      <c r="G21" s="74">
        <f t="shared" ref="G21:L21" si="2">SUM(G17:G20)</f>
        <v>189157.96000000002</v>
      </c>
      <c r="H21" s="74">
        <f t="shared" si="2"/>
        <v>129142.73</v>
      </c>
      <c r="I21" s="74">
        <f t="shared" si="2"/>
        <v>102267.06</v>
      </c>
      <c r="J21" s="74">
        <f t="shared" si="2"/>
        <v>151058.14000000001</v>
      </c>
      <c r="K21" s="74">
        <f t="shared" si="2"/>
        <v>122785.11</v>
      </c>
      <c r="L21" s="74">
        <f t="shared" si="2"/>
        <v>119377</v>
      </c>
      <c r="M21" s="442"/>
      <c r="N21" s="466"/>
      <c r="O21" s="368"/>
    </row>
    <row r="22" spans="1:15" ht="20" customHeight="1">
      <c r="A22" s="23"/>
      <c r="B22" s="440"/>
      <c r="C22" s="455"/>
      <c r="D22" s="455"/>
      <c r="E22" s="427" t="s">
        <v>563</v>
      </c>
      <c r="F22" s="75" t="s">
        <v>212</v>
      </c>
      <c r="G22" s="76">
        <v>7988.93</v>
      </c>
      <c r="H22" s="76">
        <v>8672.4599999999991</v>
      </c>
      <c r="I22" s="76">
        <v>8163.97</v>
      </c>
      <c r="J22" s="76">
        <v>10410.08</v>
      </c>
      <c r="K22" s="76">
        <v>8561.3574767955924</v>
      </c>
      <c r="L22" s="76">
        <v>8360.42</v>
      </c>
      <c r="M22" s="442"/>
      <c r="N22" s="466"/>
      <c r="O22" s="368"/>
    </row>
    <row r="23" spans="1:15" ht="20" customHeight="1">
      <c r="A23" s="23"/>
      <c r="B23" s="440"/>
      <c r="C23" s="455"/>
      <c r="D23" s="455"/>
      <c r="E23" s="430" t="s">
        <v>217</v>
      </c>
      <c r="F23" s="90" t="s">
        <v>212</v>
      </c>
      <c r="G23" s="88" t="s">
        <v>215</v>
      </c>
      <c r="H23" s="88" t="s">
        <v>215</v>
      </c>
      <c r="I23" s="88" t="s">
        <v>215</v>
      </c>
      <c r="J23" s="88">
        <v>579.58000000000004</v>
      </c>
      <c r="K23" s="88">
        <v>45.641985274827917</v>
      </c>
      <c r="L23" s="88">
        <v>43.09</v>
      </c>
      <c r="M23" s="442"/>
      <c r="N23" s="466"/>
      <c r="O23" s="368"/>
    </row>
    <row r="24" spans="1:15" ht="20" customHeight="1">
      <c r="A24" s="23"/>
      <c r="B24" s="440"/>
      <c r="C24" s="455"/>
      <c r="D24" s="455"/>
      <c r="E24" s="430" t="s">
        <v>218</v>
      </c>
      <c r="F24" s="90" t="s">
        <v>212</v>
      </c>
      <c r="G24" s="88">
        <v>3065.69</v>
      </c>
      <c r="H24" s="88">
        <v>1132.22</v>
      </c>
      <c r="I24" s="88">
        <v>1424.27</v>
      </c>
      <c r="J24" s="88">
        <v>1883.75</v>
      </c>
      <c r="K24" s="88">
        <v>2693.3240000000001</v>
      </c>
      <c r="L24" s="88">
        <v>3676.81</v>
      </c>
      <c r="M24" s="442"/>
      <c r="N24" s="466"/>
      <c r="O24" s="368"/>
    </row>
    <row r="25" spans="1:15" ht="20" customHeight="1">
      <c r="A25" s="23"/>
      <c r="B25" s="440"/>
      <c r="C25" s="455"/>
      <c r="D25" s="455"/>
      <c r="E25" s="428" t="s">
        <v>219</v>
      </c>
      <c r="F25" s="77" t="s">
        <v>212</v>
      </c>
      <c r="G25" s="78">
        <v>22623.14</v>
      </c>
      <c r="H25" s="78">
        <v>13692.12</v>
      </c>
      <c r="I25" s="78">
        <v>6751.38</v>
      </c>
      <c r="J25" s="78">
        <v>11106.05</v>
      </c>
      <c r="K25" s="78">
        <v>12525.625177530454</v>
      </c>
      <c r="L25" s="78">
        <v>12299.33</v>
      </c>
      <c r="M25" s="442"/>
      <c r="N25" s="466"/>
      <c r="O25" s="368"/>
    </row>
    <row r="26" spans="1:15" ht="20" customHeight="1" thickBot="1">
      <c r="A26" s="23"/>
      <c r="B26" s="440"/>
      <c r="C26" s="455"/>
      <c r="D26" s="457"/>
      <c r="E26" s="429" t="s">
        <v>220</v>
      </c>
      <c r="F26" s="79" t="s">
        <v>212</v>
      </c>
      <c r="G26" s="80">
        <f t="shared" ref="G26:L26" si="3">SUM(G22:G25)</f>
        <v>33677.760000000002</v>
      </c>
      <c r="H26" s="80">
        <f t="shared" si="3"/>
        <v>23496.799999999999</v>
      </c>
      <c r="I26" s="80">
        <f t="shared" si="3"/>
        <v>16339.619999999999</v>
      </c>
      <c r="J26" s="80">
        <f t="shared" si="3"/>
        <v>23979.46</v>
      </c>
      <c r="K26" s="80">
        <f t="shared" si="3"/>
        <v>23825.948639600872</v>
      </c>
      <c r="L26" s="80">
        <f t="shared" si="3"/>
        <v>24379.65</v>
      </c>
      <c r="M26" s="443"/>
      <c r="N26" s="473"/>
      <c r="O26" s="368"/>
    </row>
    <row r="27" spans="1:15" ht="20" customHeight="1">
      <c r="A27" s="23"/>
      <c r="B27" s="440"/>
      <c r="C27" s="455"/>
      <c r="D27" s="459" t="s">
        <v>233</v>
      </c>
      <c r="E27" s="414" t="s">
        <v>332</v>
      </c>
      <c r="F27" s="91" t="s">
        <v>565</v>
      </c>
      <c r="G27" s="361">
        <v>0.97</v>
      </c>
      <c r="H27" s="361">
        <v>0.69</v>
      </c>
      <c r="I27" s="361">
        <v>0.49</v>
      </c>
      <c r="J27" s="362">
        <v>0.51</v>
      </c>
      <c r="K27" s="362">
        <v>0.4</v>
      </c>
      <c r="L27" s="362">
        <v>0.38386146274604088</v>
      </c>
      <c r="M27" s="444" t="s">
        <v>127</v>
      </c>
      <c r="N27" s="465" t="s">
        <v>490</v>
      </c>
      <c r="O27" s="368"/>
    </row>
    <row r="28" spans="1:15" ht="20" customHeight="1">
      <c r="A28" s="23"/>
      <c r="B28" s="440"/>
      <c r="C28" s="455"/>
      <c r="D28" s="455"/>
      <c r="E28" s="415" t="s">
        <v>491</v>
      </c>
      <c r="F28" s="69" t="s">
        <v>565</v>
      </c>
      <c r="G28" s="363">
        <v>10.55</v>
      </c>
      <c r="H28" s="363">
        <v>8.64</v>
      </c>
      <c r="I28" s="363">
        <v>5.31</v>
      </c>
      <c r="J28" s="364">
        <v>7.97</v>
      </c>
      <c r="K28" s="364">
        <v>9.2100000000000009</v>
      </c>
      <c r="L28" s="364">
        <v>7.2782233050403446</v>
      </c>
      <c r="M28" s="442"/>
      <c r="N28" s="466"/>
      <c r="O28" s="368"/>
    </row>
    <row r="29" spans="1:15" ht="20" customHeight="1">
      <c r="A29" s="23"/>
      <c r="B29" s="440"/>
      <c r="C29" s="455"/>
      <c r="D29" s="455"/>
      <c r="E29" s="415" t="s">
        <v>137</v>
      </c>
      <c r="F29" s="69" t="s">
        <v>566</v>
      </c>
      <c r="G29" s="363">
        <v>2.4500000000000002</v>
      </c>
      <c r="H29" s="363">
        <v>1.6</v>
      </c>
      <c r="I29" s="363">
        <v>1.33</v>
      </c>
      <c r="J29" s="363">
        <v>1.87</v>
      </c>
      <c r="K29" s="363">
        <v>1.62</v>
      </c>
      <c r="L29" s="363">
        <v>1.6532833067529935</v>
      </c>
      <c r="M29" s="442"/>
      <c r="N29" s="466"/>
      <c r="O29" s="368"/>
    </row>
    <row r="30" spans="1:15" ht="20" customHeight="1" thickBot="1">
      <c r="A30" s="23"/>
      <c r="B30" s="440"/>
      <c r="C30" s="455"/>
      <c r="D30" s="457"/>
      <c r="E30" s="418" t="s">
        <v>138</v>
      </c>
      <c r="F30" s="85" t="s">
        <v>567</v>
      </c>
      <c r="G30" s="365">
        <v>2.6</v>
      </c>
      <c r="H30" s="365">
        <v>1.69</v>
      </c>
      <c r="I30" s="365">
        <v>1.4</v>
      </c>
      <c r="J30" s="365">
        <v>1.94</v>
      </c>
      <c r="K30" s="365">
        <v>1.68</v>
      </c>
      <c r="L30" s="365">
        <v>1.7087628853297907</v>
      </c>
      <c r="M30" s="443"/>
      <c r="N30" s="473"/>
      <c r="O30" s="368"/>
    </row>
    <row r="31" spans="1:15" ht="20" customHeight="1">
      <c r="A31" s="23"/>
      <c r="B31" s="440"/>
      <c r="C31" s="456"/>
      <c r="D31" s="459" t="s">
        <v>150</v>
      </c>
      <c r="E31" s="414" t="s">
        <v>140</v>
      </c>
      <c r="F31" s="82" t="s">
        <v>212</v>
      </c>
      <c r="G31" s="97">
        <v>3106.13</v>
      </c>
      <c r="H31" s="97">
        <v>597.6</v>
      </c>
      <c r="I31" s="97">
        <v>101.88</v>
      </c>
      <c r="J31" s="97">
        <v>1083.26</v>
      </c>
      <c r="K31" s="97">
        <v>98</v>
      </c>
      <c r="L31" s="97">
        <v>122</v>
      </c>
      <c r="M31" s="444" t="s">
        <v>114</v>
      </c>
      <c r="N31" s="474" t="s">
        <v>667</v>
      </c>
      <c r="O31" s="369"/>
    </row>
    <row r="32" spans="1:15" ht="20" customHeight="1">
      <c r="A32" s="23"/>
      <c r="B32" s="440"/>
      <c r="C32" s="456"/>
      <c r="D32" s="455"/>
      <c r="E32" s="415" t="s">
        <v>132</v>
      </c>
      <c r="F32" s="69" t="s">
        <v>212</v>
      </c>
      <c r="G32" s="98">
        <v>294.76</v>
      </c>
      <c r="H32" s="98">
        <v>38205</v>
      </c>
      <c r="I32" s="98">
        <v>119</v>
      </c>
      <c r="J32" s="98">
        <v>16222.74</v>
      </c>
      <c r="K32" s="98">
        <v>0</v>
      </c>
      <c r="L32" s="98">
        <v>0</v>
      </c>
      <c r="M32" s="442"/>
      <c r="N32" s="475"/>
      <c r="O32" s="368"/>
    </row>
    <row r="33" spans="1:18" ht="20" customHeight="1">
      <c r="A33" s="23"/>
      <c r="B33" s="440"/>
      <c r="C33" s="456"/>
      <c r="D33" s="455"/>
      <c r="E33" s="416" t="s">
        <v>133</v>
      </c>
      <c r="F33" s="71" t="s">
        <v>212</v>
      </c>
      <c r="G33" s="99">
        <v>1577.07</v>
      </c>
      <c r="H33" s="99">
        <v>60015</v>
      </c>
      <c r="I33" s="99">
        <v>26876</v>
      </c>
      <c r="J33" s="99">
        <v>6012.7</v>
      </c>
      <c r="K33" s="99">
        <v>39205</v>
      </c>
      <c r="L33" s="99">
        <v>71227</v>
      </c>
      <c r="M33" s="442"/>
      <c r="N33" s="475"/>
      <c r="O33" s="368"/>
    </row>
    <row r="34" spans="1:18" ht="20" customHeight="1" thickBot="1">
      <c r="A34" s="23"/>
      <c r="B34" s="440"/>
      <c r="C34" s="457"/>
      <c r="D34" s="457"/>
      <c r="E34" s="100" t="s">
        <v>141</v>
      </c>
      <c r="F34" s="101" t="s">
        <v>212</v>
      </c>
      <c r="G34" s="102">
        <f t="shared" ref="G34:L34" si="4">SUM(G31:G33)</f>
        <v>4977.96</v>
      </c>
      <c r="H34" s="102">
        <f t="shared" si="4"/>
        <v>98817.600000000006</v>
      </c>
      <c r="I34" s="102">
        <f t="shared" si="4"/>
        <v>27096.880000000001</v>
      </c>
      <c r="J34" s="102">
        <f t="shared" si="4"/>
        <v>23318.7</v>
      </c>
      <c r="K34" s="102">
        <f t="shared" si="4"/>
        <v>39303</v>
      </c>
      <c r="L34" s="102">
        <f t="shared" si="4"/>
        <v>71349</v>
      </c>
      <c r="M34" s="443"/>
      <c r="N34" s="476"/>
      <c r="O34" s="368"/>
      <c r="P34" s="26"/>
      <c r="Q34" s="26"/>
      <c r="R34" s="26"/>
    </row>
    <row r="35" spans="1:18" ht="20" customHeight="1">
      <c r="A35" s="23"/>
      <c r="B35" s="440"/>
      <c r="C35" s="464" t="s">
        <v>14</v>
      </c>
      <c r="D35" s="464" t="s">
        <v>186</v>
      </c>
      <c r="E35" s="414" t="s">
        <v>181</v>
      </c>
      <c r="F35" s="82" t="s">
        <v>8</v>
      </c>
      <c r="G35" s="97">
        <v>181000</v>
      </c>
      <c r="H35" s="97">
        <v>176382</v>
      </c>
      <c r="I35" s="97">
        <v>166632</v>
      </c>
      <c r="J35" s="103">
        <v>156073</v>
      </c>
      <c r="K35" s="103">
        <v>133266</v>
      </c>
      <c r="L35" s="103">
        <v>142703</v>
      </c>
      <c r="M35" s="444" t="s">
        <v>115</v>
      </c>
      <c r="N35" s="465" t="s">
        <v>660</v>
      </c>
      <c r="O35" s="368"/>
    </row>
    <row r="36" spans="1:18" ht="20" customHeight="1">
      <c r="A36" s="23"/>
      <c r="B36" s="440"/>
      <c r="C36" s="462"/>
      <c r="D36" s="462"/>
      <c r="E36" s="415" t="s">
        <v>182</v>
      </c>
      <c r="F36" s="69" t="s">
        <v>8</v>
      </c>
      <c r="G36" s="98">
        <v>1052</v>
      </c>
      <c r="H36" s="98">
        <v>599</v>
      </c>
      <c r="I36" s="88">
        <v>0</v>
      </c>
      <c r="J36" s="104">
        <v>6300</v>
      </c>
      <c r="K36" s="104">
        <v>0</v>
      </c>
      <c r="L36" s="104">
        <v>0</v>
      </c>
      <c r="M36" s="442"/>
      <c r="N36" s="466"/>
      <c r="O36" s="368"/>
    </row>
    <row r="37" spans="1:18" ht="20" customHeight="1">
      <c r="A37" s="23"/>
      <c r="B37" s="440"/>
      <c r="C37" s="462"/>
      <c r="D37" s="462"/>
      <c r="E37" s="420" t="s">
        <v>183</v>
      </c>
      <c r="F37" s="105" t="s">
        <v>8</v>
      </c>
      <c r="G37" s="106">
        <v>1303782</v>
      </c>
      <c r="H37" s="106">
        <v>1054566</v>
      </c>
      <c r="I37" s="106">
        <v>933409</v>
      </c>
      <c r="J37" s="107">
        <v>907516</v>
      </c>
      <c r="K37" s="347">
        <v>957399</v>
      </c>
      <c r="L37" s="347">
        <v>873157</v>
      </c>
      <c r="M37" s="442"/>
      <c r="N37" s="466"/>
      <c r="O37" s="368"/>
    </row>
    <row r="38" spans="1:18" ht="20" customHeight="1">
      <c r="A38" s="23"/>
      <c r="B38" s="440"/>
      <c r="C38" s="462"/>
      <c r="D38" s="462"/>
      <c r="E38" s="165" t="s">
        <v>184</v>
      </c>
      <c r="F38" s="73" t="s">
        <v>8</v>
      </c>
      <c r="G38" s="108">
        <f t="shared" ref="G38:L38" si="5">SUM(G35:G37)</f>
        <v>1485834</v>
      </c>
      <c r="H38" s="108">
        <f t="shared" si="5"/>
        <v>1231547</v>
      </c>
      <c r="I38" s="108">
        <f t="shared" si="5"/>
        <v>1100041</v>
      </c>
      <c r="J38" s="108">
        <f t="shared" si="5"/>
        <v>1069889</v>
      </c>
      <c r="K38" s="108">
        <f t="shared" si="5"/>
        <v>1090665</v>
      </c>
      <c r="L38" s="108">
        <f t="shared" si="5"/>
        <v>1015860</v>
      </c>
      <c r="M38" s="442"/>
      <c r="N38" s="466"/>
      <c r="O38" s="368"/>
    </row>
    <row r="39" spans="1:18" ht="20" customHeight="1">
      <c r="A39" s="23"/>
      <c r="B39" s="440"/>
      <c r="C39" s="462"/>
      <c r="D39" s="462"/>
      <c r="E39" s="168" t="s">
        <v>83</v>
      </c>
      <c r="F39" s="109" t="s">
        <v>8</v>
      </c>
      <c r="G39" s="110">
        <v>72166</v>
      </c>
      <c r="H39" s="110">
        <v>69804</v>
      </c>
      <c r="I39" s="110">
        <v>66000</v>
      </c>
      <c r="J39" s="110">
        <v>62685</v>
      </c>
      <c r="K39" s="110">
        <v>66000</v>
      </c>
      <c r="L39" s="110">
        <v>36911</v>
      </c>
      <c r="M39" s="442"/>
      <c r="N39" s="466"/>
      <c r="O39" s="368"/>
    </row>
    <row r="40" spans="1:18" ht="20" customHeight="1" thickBot="1">
      <c r="A40" s="23"/>
      <c r="B40" s="440"/>
      <c r="C40" s="462"/>
      <c r="D40" s="462"/>
      <c r="E40" s="431" t="s">
        <v>185</v>
      </c>
      <c r="F40" s="135" t="s">
        <v>8</v>
      </c>
      <c r="G40" s="136">
        <f t="shared" ref="G40:L40" si="6">G38+G39</f>
        <v>1558000</v>
      </c>
      <c r="H40" s="136">
        <f t="shared" si="6"/>
        <v>1301351</v>
      </c>
      <c r="I40" s="136">
        <f t="shared" si="6"/>
        <v>1166041</v>
      </c>
      <c r="J40" s="136">
        <f t="shared" si="6"/>
        <v>1132574</v>
      </c>
      <c r="K40" s="136">
        <f t="shared" si="6"/>
        <v>1156665</v>
      </c>
      <c r="L40" s="136">
        <f t="shared" si="6"/>
        <v>1052771</v>
      </c>
      <c r="M40" s="442"/>
      <c r="N40" s="466"/>
      <c r="O40" s="368"/>
    </row>
    <row r="41" spans="1:18" ht="20" customHeight="1" thickBot="1">
      <c r="A41" s="23"/>
      <c r="B41" s="440"/>
      <c r="C41" s="462"/>
      <c r="D41" s="112" t="s">
        <v>223</v>
      </c>
      <c r="E41" s="155" t="s">
        <v>9</v>
      </c>
      <c r="F41" s="113" t="s">
        <v>10</v>
      </c>
      <c r="G41" s="114"/>
      <c r="H41" s="115">
        <f>(H38-$G$38)/$G$38*100</f>
        <v>-17.114092152959213</v>
      </c>
      <c r="I41" s="115">
        <f>(I38-$G$38)/$G$38*100</f>
        <v>-25.96474437925098</v>
      </c>
      <c r="J41" s="115">
        <v>-27.99404240312175</v>
      </c>
      <c r="K41" s="115">
        <f>(K38-$G$38)/$G$38*100</f>
        <v>-26.595770456188241</v>
      </c>
      <c r="L41" s="115">
        <f>(L38-$G$38)/$G$38*100</f>
        <v>-31.630316711018864</v>
      </c>
      <c r="M41" s="116" t="s">
        <v>116</v>
      </c>
      <c r="N41" s="117" t="s">
        <v>493</v>
      </c>
      <c r="O41" s="368"/>
    </row>
    <row r="42" spans="1:18" ht="20" customHeight="1" thickBot="1">
      <c r="A42" s="23"/>
      <c r="B42" s="440"/>
      <c r="C42" s="446"/>
      <c r="D42" s="118" t="s">
        <v>492</v>
      </c>
      <c r="E42" s="100" t="s">
        <v>486</v>
      </c>
      <c r="F42" s="101" t="s">
        <v>8</v>
      </c>
      <c r="G42" s="102">
        <f t="shared" ref="G42:L42" si="7">G38-G39</f>
        <v>1413668</v>
      </c>
      <c r="H42" s="102">
        <f t="shared" si="7"/>
        <v>1161743</v>
      </c>
      <c r="I42" s="102">
        <f t="shared" si="7"/>
        <v>1034041</v>
      </c>
      <c r="J42" s="102">
        <f t="shared" si="7"/>
        <v>1007204</v>
      </c>
      <c r="K42" s="102">
        <f t="shared" si="7"/>
        <v>1024665</v>
      </c>
      <c r="L42" s="102">
        <f t="shared" si="7"/>
        <v>978949</v>
      </c>
      <c r="M42" s="119"/>
      <c r="N42" s="120" t="s">
        <v>494</v>
      </c>
      <c r="O42" s="368"/>
    </row>
    <row r="43" spans="1:18" ht="20" customHeight="1">
      <c r="A43" s="23"/>
      <c r="B43" s="440"/>
      <c r="C43" s="461" t="s">
        <v>15</v>
      </c>
      <c r="D43" s="458" t="s">
        <v>393</v>
      </c>
      <c r="E43" s="417" t="s">
        <v>151</v>
      </c>
      <c r="F43" s="66" t="s">
        <v>12</v>
      </c>
      <c r="G43" s="122">
        <f>SUM(G44:G46)</f>
        <v>1523555.5200000003</v>
      </c>
      <c r="H43" s="123">
        <v>0</v>
      </c>
      <c r="I43" s="123">
        <v>0</v>
      </c>
      <c r="J43" s="123">
        <v>0</v>
      </c>
      <c r="K43" s="123">
        <v>0</v>
      </c>
      <c r="L43" s="123">
        <v>0</v>
      </c>
      <c r="M43" s="449" t="s">
        <v>117</v>
      </c>
      <c r="N43" s="472" t="s">
        <v>716</v>
      </c>
      <c r="O43" s="368"/>
    </row>
    <row r="44" spans="1:18" ht="20" customHeight="1">
      <c r="A44" s="23"/>
      <c r="B44" s="440"/>
      <c r="C44" s="462"/>
      <c r="D44" s="455"/>
      <c r="E44" s="432" t="s">
        <v>152</v>
      </c>
      <c r="F44" s="124" t="s">
        <v>12</v>
      </c>
      <c r="G44" s="125">
        <v>175292.79999999999</v>
      </c>
      <c r="H44" s="123">
        <v>0</v>
      </c>
      <c r="I44" s="123">
        <v>0</v>
      </c>
      <c r="J44" s="123">
        <v>0</v>
      </c>
      <c r="K44" s="123">
        <v>0</v>
      </c>
      <c r="L44" s="123">
        <v>0</v>
      </c>
      <c r="M44" s="442"/>
      <c r="N44" s="466"/>
      <c r="O44" s="368"/>
    </row>
    <row r="45" spans="1:18" ht="20" customHeight="1">
      <c r="A45" s="23"/>
      <c r="B45" s="440"/>
      <c r="C45" s="462"/>
      <c r="D45" s="455"/>
      <c r="E45" s="432" t="s">
        <v>153</v>
      </c>
      <c r="F45" s="124" t="s">
        <v>12</v>
      </c>
      <c r="G45" s="125">
        <v>1331479.3700000001</v>
      </c>
      <c r="H45" s="123">
        <v>0</v>
      </c>
      <c r="I45" s="123">
        <v>0</v>
      </c>
      <c r="J45" s="123">
        <v>0</v>
      </c>
      <c r="K45" s="123">
        <v>0</v>
      </c>
      <c r="L45" s="123">
        <v>0</v>
      </c>
      <c r="M45" s="442"/>
      <c r="N45" s="466"/>
      <c r="O45" s="368"/>
    </row>
    <row r="46" spans="1:18" ht="20" customHeight="1">
      <c r="A46" s="23"/>
      <c r="B46" s="440"/>
      <c r="C46" s="462"/>
      <c r="D46" s="455"/>
      <c r="E46" s="432" t="s">
        <v>154</v>
      </c>
      <c r="F46" s="124" t="s">
        <v>12</v>
      </c>
      <c r="G46" s="125">
        <v>16783.349999999999</v>
      </c>
      <c r="H46" s="123">
        <v>0</v>
      </c>
      <c r="I46" s="123">
        <v>0</v>
      </c>
      <c r="J46" s="123">
        <v>0</v>
      </c>
      <c r="K46" s="123">
        <v>0</v>
      </c>
      <c r="L46" s="123">
        <v>0</v>
      </c>
      <c r="M46" s="442"/>
      <c r="N46" s="466"/>
      <c r="O46" s="368"/>
    </row>
    <row r="47" spans="1:18" ht="20" customHeight="1">
      <c r="A47" s="23"/>
      <c r="B47" s="440"/>
      <c r="C47" s="462"/>
      <c r="D47" s="455"/>
      <c r="E47" s="415" t="s">
        <v>155</v>
      </c>
      <c r="F47" s="69" t="s">
        <v>12</v>
      </c>
      <c r="G47" s="98">
        <v>34.56</v>
      </c>
      <c r="H47" s="98">
        <v>17285.669999999998</v>
      </c>
      <c r="I47" s="98">
        <v>21406.01</v>
      </c>
      <c r="J47" s="88">
        <v>20356.5</v>
      </c>
      <c r="K47" s="88">
        <v>30683.83</v>
      </c>
      <c r="L47" s="88">
        <v>23577.9156</v>
      </c>
      <c r="M47" s="442"/>
      <c r="N47" s="466"/>
      <c r="O47" s="368"/>
    </row>
    <row r="48" spans="1:18" ht="20" customHeight="1">
      <c r="A48" s="23"/>
      <c r="B48" s="440"/>
      <c r="C48" s="462"/>
      <c r="D48" s="455"/>
      <c r="E48" s="415" t="s">
        <v>156</v>
      </c>
      <c r="F48" s="69" t="s">
        <v>12</v>
      </c>
      <c r="G48" s="98">
        <v>11145.63</v>
      </c>
      <c r="H48" s="98">
        <v>74316.639999999999</v>
      </c>
      <c r="I48" s="88">
        <v>0</v>
      </c>
      <c r="J48" s="88">
        <v>0</v>
      </c>
      <c r="K48" s="88">
        <v>472658.4</v>
      </c>
      <c r="L48" s="88">
        <v>700531.15319999994</v>
      </c>
      <c r="M48" s="442"/>
      <c r="N48" s="466"/>
      <c r="O48" s="368"/>
    </row>
    <row r="49" spans="1:22" ht="20" customHeight="1">
      <c r="A49" s="23"/>
      <c r="B49" s="440"/>
      <c r="C49" s="462"/>
      <c r="D49" s="455"/>
      <c r="E49" s="416" t="s">
        <v>157</v>
      </c>
      <c r="F49" s="71" t="s">
        <v>12</v>
      </c>
      <c r="G49" s="78">
        <v>0</v>
      </c>
      <c r="H49" s="99">
        <v>1498740.22</v>
      </c>
      <c r="I49" s="99">
        <v>1391466.52</v>
      </c>
      <c r="J49" s="78">
        <v>1342960.98</v>
      </c>
      <c r="K49" s="78">
        <v>811319.6</v>
      </c>
      <c r="L49" s="78">
        <v>573861.03391004191</v>
      </c>
      <c r="M49" s="442"/>
      <c r="N49" s="466"/>
      <c r="O49" s="368"/>
    </row>
    <row r="50" spans="1:22" ht="20" customHeight="1">
      <c r="A50" s="23"/>
      <c r="B50" s="440"/>
      <c r="C50" s="462"/>
      <c r="D50" s="455"/>
      <c r="E50" s="165" t="s">
        <v>158</v>
      </c>
      <c r="F50" s="73" t="s">
        <v>12</v>
      </c>
      <c r="G50" s="108">
        <f>SUM(G43,G47,G48,G49)</f>
        <v>1534735.7100000002</v>
      </c>
      <c r="H50" s="108">
        <f>SUM(H43,H47,H48,H49)</f>
        <v>1590342.53</v>
      </c>
      <c r="I50" s="108">
        <f>SUM(I43,I47,I48,I49)</f>
        <v>1412872.53</v>
      </c>
      <c r="J50" s="108">
        <v>1363318</v>
      </c>
      <c r="K50" s="108">
        <f>SUM(K43,K47,K48,K49)</f>
        <v>1314661.83</v>
      </c>
      <c r="L50" s="108">
        <f>SUM(L43,L47,L48,L49)</f>
        <v>1297970.1027100417</v>
      </c>
      <c r="M50" s="442"/>
      <c r="N50" s="466"/>
      <c r="O50" s="368"/>
    </row>
    <row r="51" spans="1:22" ht="20" customHeight="1">
      <c r="A51" s="23"/>
      <c r="B51" s="440"/>
      <c r="C51" s="462"/>
      <c r="D51" s="455"/>
      <c r="E51" s="417" t="s">
        <v>151</v>
      </c>
      <c r="F51" s="66" t="s">
        <v>12</v>
      </c>
      <c r="G51" s="122">
        <f>SUM(G52:G53)</f>
        <v>341261.52</v>
      </c>
      <c r="H51" s="123">
        <v>0</v>
      </c>
      <c r="I51" s="123">
        <v>0</v>
      </c>
      <c r="J51" s="123">
        <v>0</v>
      </c>
      <c r="K51" s="123">
        <v>0</v>
      </c>
      <c r="L51" s="123">
        <v>0</v>
      </c>
      <c r="M51" s="442"/>
      <c r="N51" s="466"/>
      <c r="O51" s="368"/>
    </row>
    <row r="52" spans="1:22" ht="20" customHeight="1">
      <c r="A52" s="23"/>
      <c r="B52" s="440"/>
      <c r="C52" s="462"/>
      <c r="D52" s="455"/>
      <c r="E52" s="432" t="s">
        <v>159</v>
      </c>
      <c r="F52" s="124" t="s">
        <v>12</v>
      </c>
      <c r="G52" s="125">
        <v>52214.879999999997</v>
      </c>
      <c r="H52" s="123">
        <v>0</v>
      </c>
      <c r="I52" s="123">
        <v>0</v>
      </c>
      <c r="J52" s="123">
        <v>0</v>
      </c>
      <c r="K52" s="123">
        <v>0</v>
      </c>
      <c r="L52" s="123">
        <v>0</v>
      </c>
      <c r="M52" s="442"/>
      <c r="N52" s="466"/>
      <c r="O52" s="368"/>
    </row>
    <row r="53" spans="1:22" ht="20" customHeight="1">
      <c r="A53" s="23"/>
      <c r="B53" s="440"/>
      <c r="C53" s="462"/>
      <c r="D53" s="455"/>
      <c r="E53" s="432" t="s">
        <v>160</v>
      </c>
      <c r="F53" s="124" t="s">
        <v>12</v>
      </c>
      <c r="G53" s="125">
        <v>289046.64</v>
      </c>
      <c r="H53" s="123">
        <v>0</v>
      </c>
      <c r="I53" s="123">
        <v>0</v>
      </c>
      <c r="J53" s="123">
        <v>0</v>
      </c>
      <c r="K53" s="123">
        <v>0</v>
      </c>
      <c r="L53" s="123">
        <v>0</v>
      </c>
      <c r="M53" s="442"/>
      <c r="N53" s="466"/>
      <c r="O53" s="368"/>
    </row>
    <row r="54" spans="1:22" ht="20" customHeight="1">
      <c r="A54" s="23"/>
      <c r="B54" s="440"/>
      <c r="C54" s="462"/>
      <c r="D54" s="455"/>
      <c r="E54" s="416" t="s">
        <v>214</v>
      </c>
      <c r="F54" s="71" t="s">
        <v>12</v>
      </c>
      <c r="G54" s="99">
        <v>12220.85</v>
      </c>
      <c r="H54" s="99">
        <v>6509.65</v>
      </c>
      <c r="I54" s="99">
        <v>5076.7</v>
      </c>
      <c r="J54" s="78">
        <v>8094.61</v>
      </c>
      <c r="K54" s="78">
        <v>8045</v>
      </c>
      <c r="L54" s="78">
        <v>9922</v>
      </c>
      <c r="M54" s="442"/>
      <c r="N54" s="466"/>
      <c r="O54" s="368"/>
    </row>
    <row r="55" spans="1:22" ht="20" customHeight="1">
      <c r="A55" s="23"/>
      <c r="B55" s="440"/>
      <c r="C55" s="462"/>
      <c r="D55" s="455"/>
      <c r="E55" s="165" t="s">
        <v>161</v>
      </c>
      <c r="F55" s="73" t="s">
        <v>12</v>
      </c>
      <c r="G55" s="108">
        <f t="shared" ref="G55:L55" si="8">G54+G51</f>
        <v>353482.37</v>
      </c>
      <c r="H55" s="108">
        <f t="shared" si="8"/>
        <v>6509.65</v>
      </c>
      <c r="I55" s="108">
        <f t="shared" si="8"/>
        <v>5076.7</v>
      </c>
      <c r="J55" s="108">
        <f t="shared" si="8"/>
        <v>8094.61</v>
      </c>
      <c r="K55" s="108">
        <f t="shared" si="8"/>
        <v>8045</v>
      </c>
      <c r="L55" s="108">
        <f t="shared" si="8"/>
        <v>9922</v>
      </c>
      <c r="M55" s="442"/>
      <c r="N55" s="466"/>
      <c r="O55" s="368"/>
      <c r="P55" s="437">
        <f t="shared" ref="P55:V55" si="9">G55+G50-G54</f>
        <v>1875997.23</v>
      </c>
      <c r="Q55" s="437">
        <f t="shared" si="9"/>
        <v>1590342.53</v>
      </c>
      <c r="R55" s="437">
        <f t="shared" si="9"/>
        <v>1412872.53</v>
      </c>
      <c r="S55" s="437">
        <f t="shared" si="9"/>
        <v>1363318</v>
      </c>
      <c r="T55" s="437">
        <f t="shared" si="9"/>
        <v>1314661.83</v>
      </c>
      <c r="U55" s="437">
        <f t="shared" si="9"/>
        <v>1297970.1027100417</v>
      </c>
      <c r="V55" s="437">
        <f t="shared" si="9"/>
        <v>0</v>
      </c>
    </row>
    <row r="56" spans="1:22" ht="20" customHeight="1" thickBot="1">
      <c r="A56" s="23"/>
      <c r="B56" s="440"/>
      <c r="C56" s="462"/>
      <c r="D56" s="457"/>
      <c r="E56" s="100" t="s">
        <v>162</v>
      </c>
      <c r="F56" s="101" t="s">
        <v>12</v>
      </c>
      <c r="G56" s="102">
        <f>G50+G55</f>
        <v>1888218.08</v>
      </c>
      <c r="H56" s="102">
        <v>1596852.18</v>
      </c>
      <c r="I56" s="102">
        <v>1417949.23</v>
      </c>
      <c r="J56" s="102">
        <v>1371412.09</v>
      </c>
      <c r="K56" s="102">
        <f>SUM(K50,K55)</f>
        <v>1322706.83</v>
      </c>
      <c r="L56" s="102">
        <f>SUM(L50,L55)</f>
        <v>1307892.1027100417</v>
      </c>
      <c r="M56" s="443"/>
      <c r="N56" s="473"/>
      <c r="O56" s="368"/>
    </row>
    <row r="57" spans="1:22" ht="20" customHeight="1" thickBot="1">
      <c r="A57" s="23"/>
      <c r="B57" s="440"/>
      <c r="C57" s="462"/>
      <c r="D57" s="112" t="s">
        <v>222</v>
      </c>
      <c r="E57" s="155" t="s">
        <v>221</v>
      </c>
      <c r="F57" s="126" t="s">
        <v>10</v>
      </c>
      <c r="G57" s="115">
        <f>SUM(G43,G48,G47)/G56*100</f>
        <v>81.279579210469166</v>
      </c>
      <c r="H57" s="115">
        <v>100</v>
      </c>
      <c r="I57" s="115">
        <v>100</v>
      </c>
      <c r="J57" s="115">
        <v>100</v>
      </c>
      <c r="K57" s="115">
        <v>100</v>
      </c>
      <c r="L57" s="115">
        <v>100</v>
      </c>
      <c r="M57" s="116" t="s">
        <v>117</v>
      </c>
      <c r="N57" s="117"/>
      <c r="O57" s="368"/>
    </row>
    <row r="58" spans="1:22" ht="20" customHeight="1">
      <c r="A58" s="23"/>
      <c r="B58" s="440"/>
      <c r="C58" s="462"/>
      <c r="D58" s="459" t="s">
        <v>177</v>
      </c>
      <c r="E58" s="414" t="s">
        <v>135</v>
      </c>
      <c r="F58" s="82" t="s">
        <v>129</v>
      </c>
      <c r="G58" s="127">
        <v>7.64</v>
      </c>
      <c r="H58" s="127">
        <v>7.7</v>
      </c>
      <c r="I58" s="127">
        <v>5.95</v>
      </c>
      <c r="J58" s="127">
        <v>4.2699999999999996</v>
      </c>
      <c r="K58" s="127">
        <v>3.77</v>
      </c>
      <c r="L58" s="127">
        <v>3.5867318262080632</v>
      </c>
      <c r="M58" s="444" t="s">
        <v>176</v>
      </c>
      <c r="N58" s="465" t="s">
        <v>490</v>
      </c>
      <c r="O58" s="368"/>
    </row>
    <row r="59" spans="1:22" ht="20" customHeight="1">
      <c r="A59" s="23"/>
      <c r="B59" s="440"/>
      <c r="C59" s="462"/>
      <c r="D59" s="455"/>
      <c r="E59" s="415" t="s">
        <v>136</v>
      </c>
      <c r="F59" s="69" t="s">
        <v>129</v>
      </c>
      <c r="G59" s="128">
        <v>83.07</v>
      </c>
      <c r="H59" s="128">
        <v>96.11</v>
      </c>
      <c r="I59" s="128">
        <v>64.38</v>
      </c>
      <c r="J59" s="128">
        <v>66.150000000000006</v>
      </c>
      <c r="K59" s="128">
        <v>86.94</v>
      </c>
      <c r="L59" s="128">
        <v>68.006397359320971</v>
      </c>
      <c r="M59" s="442"/>
      <c r="N59" s="466"/>
      <c r="O59" s="368"/>
    </row>
    <row r="60" spans="1:22" ht="20" customHeight="1">
      <c r="A60" s="23"/>
      <c r="B60" s="440"/>
      <c r="C60" s="462"/>
      <c r="D60" s="455"/>
      <c r="E60" s="415" t="s">
        <v>137</v>
      </c>
      <c r="F60" s="69" t="s">
        <v>128</v>
      </c>
      <c r="G60" s="128">
        <v>19.27</v>
      </c>
      <c r="H60" s="128">
        <v>17.75</v>
      </c>
      <c r="I60" s="128">
        <v>16.190000000000001</v>
      </c>
      <c r="J60" s="128">
        <v>15.52</v>
      </c>
      <c r="K60" s="128">
        <v>15.25</v>
      </c>
      <c r="L60" s="128">
        <v>15.44797910071172</v>
      </c>
      <c r="M60" s="442"/>
      <c r="N60" s="466"/>
      <c r="O60" s="368"/>
    </row>
    <row r="61" spans="1:22" ht="20" customHeight="1" thickBot="1">
      <c r="A61" s="23"/>
      <c r="B61" s="440"/>
      <c r="C61" s="462"/>
      <c r="D61" s="457"/>
      <c r="E61" s="418" t="s">
        <v>138</v>
      </c>
      <c r="F61" s="85" t="s">
        <v>139</v>
      </c>
      <c r="G61" s="129">
        <v>20.47</v>
      </c>
      <c r="H61" s="129">
        <v>18.8</v>
      </c>
      <c r="I61" s="129">
        <v>17.03</v>
      </c>
      <c r="J61" s="129">
        <v>16.100000000000001</v>
      </c>
      <c r="K61" s="129">
        <v>15.81</v>
      </c>
      <c r="L61" s="129">
        <v>15.966370211823753</v>
      </c>
      <c r="M61" s="443"/>
      <c r="N61" s="473"/>
      <c r="O61" s="368"/>
    </row>
    <row r="62" spans="1:22" ht="20" customHeight="1">
      <c r="A62" s="23"/>
      <c r="B62" s="440"/>
      <c r="C62" s="462"/>
      <c r="D62" s="459" t="s">
        <v>392</v>
      </c>
      <c r="E62" s="414" t="s">
        <v>163</v>
      </c>
      <c r="F62" s="82" t="s">
        <v>12</v>
      </c>
      <c r="G62" s="97">
        <v>2335.13</v>
      </c>
      <c r="H62" s="97">
        <v>1188.8399999999999</v>
      </c>
      <c r="I62" s="97">
        <v>956.3</v>
      </c>
      <c r="J62" s="97">
        <v>1286.25</v>
      </c>
      <c r="K62" s="97">
        <v>1835.68</v>
      </c>
      <c r="L62" s="97">
        <v>5294.856909392528</v>
      </c>
      <c r="M62" s="444" t="s">
        <v>117</v>
      </c>
      <c r="N62" s="465" t="s">
        <v>717</v>
      </c>
      <c r="O62" s="368"/>
    </row>
    <row r="63" spans="1:22" ht="20" customHeight="1">
      <c r="A63" s="23"/>
      <c r="B63" s="440"/>
      <c r="C63" s="462"/>
      <c r="D63" s="455"/>
      <c r="E63" s="165" t="s">
        <v>158</v>
      </c>
      <c r="F63" s="73" t="s">
        <v>12</v>
      </c>
      <c r="G63" s="108">
        <v>2335.13</v>
      </c>
      <c r="H63" s="108">
        <v>1188.8399999999999</v>
      </c>
      <c r="I63" s="108">
        <v>956.3</v>
      </c>
      <c r="J63" s="108">
        <v>1286.25</v>
      </c>
      <c r="K63" s="108">
        <v>1835.68</v>
      </c>
      <c r="L63" s="108">
        <f>SUM(L62)</f>
        <v>5294.856909392528</v>
      </c>
      <c r="M63" s="442"/>
      <c r="N63" s="466"/>
      <c r="O63" s="368"/>
    </row>
    <row r="64" spans="1:22" ht="20" customHeight="1">
      <c r="A64" s="23"/>
      <c r="B64" s="440"/>
      <c r="C64" s="462"/>
      <c r="D64" s="455"/>
      <c r="E64" s="415" t="s">
        <v>164</v>
      </c>
      <c r="F64" s="69" t="s">
        <v>12</v>
      </c>
      <c r="G64" s="98">
        <v>8472.1</v>
      </c>
      <c r="H64" s="98">
        <v>5101.9799999999996</v>
      </c>
      <c r="I64" s="98">
        <v>6102.92</v>
      </c>
      <c r="J64" s="98">
        <v>7541.29</v>
      </c>
      <c r="K64" s="98">
        <v>6774.46</v>
      </c>
      <c r="L64" s="98">
        <v>8617.2413129189845</v>
      </c>
      <c r="M64" s="442"/>
      <c r="N64" s="466"/>
      <c r="O64" s="368"/>
    </row>
    <row r="65" spans="1:15" ht="20" customHeight="1">
      <c r="A65" s="23"/>
      <c r="B65" s="440"/>
      <c r="C65" s="462"/>
      <c r="D65" s="455"/>
      <c r="E65" s="415" t="s">
        <v>165</v>
      </c>
      <c r="F65" s="69" t="s">
        <v>12</v>
      </c>
      <c r="G65" s="98">
        <v>69.36</v>
      </c>
      <c r="H65" s="98">
        <v>83.79</v>
      </c>
      <c r="I65" s="98">
        <v>75.7</v>
      </c>
      <c r="J65" s="98">
        <v>101.79</v>
      </c>
      <c r="K65" s="98">
        <v>69.319999999999993</v>
      </c>
      <c r="L65" s="98">
        <v>77.849742907659618</v>
      </c>
      <c r="M65" s="442"/>
      <c r="N65" s="466"/>
      <c r="O65" s="368"/>
    </row>
    <row r="66" spans="1:15" ht="20" customHeight="1">
      <c r="A66" s="23"/>
      <c r="B66" s="440"/>
      <c r="C66" s="462"/>
      <c r="D66" s="455"/>
      <c r="E66" s="415" t="s">
        <v>166</v>
      </c>
      <c r="F66" s="69" t="s">
        <v>12</v>
      </c>
      <c r="G66" s="98">
        <v>7004.46</v>
      </c>
      <c r="H66" s="98">
        <v>5855.36</v>
      </c>
      <c r="I66" s="98">
        <v>6414.8</v>
      </c>
      <c r="J66" s="98">
        <v>17166.740000000002</v>
      </c>
      <c r="K66" s="98">
        <v>16437.689999999999</v>
      </c>
      <c r="L66" s="98">
        <v>14993.047069646631</v>
      </c>
      <c r="M66" s="442"/>
      <c r="N66" s="466"/>
      <c r="O66" s="368"/>
    </row>
    <row r="67" spans="1:15" ht="20" customHeight="1">
      <c r="A67" s="23"/>
      <c r="B67" s="440"/>
      <c r="C67" s="462"/>
      <c r="D67" s="455"/>
      <c r="E67" s="165" t="s">
        <v>161</v>
      </c>
      <c r="F67" s="73" t="s">
        <v>12</v>
      </c>
      <c r="G67" s="108">
        <f t="shared" ref="G67:L67" si="10">SUM(G64:G66)</f>
        <v>15545.920000000002</v>
      </c>
      <c r="H67" s="108">
        <f t="shared" si="10"/>
        <v>11041.13</v>
      </c>
      <c r="I67" s="108">
        <f t="shared" si="10"/>
        <v>12593.42</v>
      </c>
      <c r="J67" s="108">
        <f t="shared" si="10"/>
        <v>24809.82</v>
      </c>
      <c r="K67" s="108">
        <f t="shared" si="10"/>
        <v>23281.469999999998</v>
      </c>
      <c r="L67" s="108">
        <f t="shared" si="10"/>
        <v>23688.138125473277</v>
      </c>
      <c r="M67" s="442"/>
      <c r="N67" s="466"/>
      <c r="O67" s="368"/>
    </row>
    <row r="68" spans="1:15" ht="20" customHeight="1" thickBot="1">
      <c r="A68" s="23"/>
      <c r="B68" s="440"/>
      <c r="C68" s="462"/>
      <c r="D68" s="457"/>
      <c r="E68" s="100" t="s">
        <v>162</v>
      </c>
      <c r="F68" s="101" t="s">
        <v>12</v>
      </c>
      <c r="G68" s="102">
        <f t="shared" ref="G68:L68" si="11">SUM(G67,G63)</f>
        <v>17881.050000000003</v>
      </c>
      <c r="H68" s="102">
        <f t="shared" si="11"/>
        <v>12229.97</v>
      </c>
      <c r="I68" s="102">
        <f t="shared" si="11"/>
        <v>13549.72</v>
      </c>
      <c r="J68" s="102">
        <f t="shared" si="11"/>
        <v>26096.07</v>
      </c>
      <c r="K68" s="102">
        <f t="shared" si="11"/>
        <v>25117.149999999998</v>
      </c>
      <c r="L68" s="102">
        <f t="shared" si="11"/>
        <v>28982.995034865806</v>
      </c>
      <c r="M68" s="443"/>
      <c r="N68" s="473"/>
      <c r="O68" s="368"/>
    </row>
    <row r="69" spans="1:15" ht="20" customHeight="1">
      <c r="A69" s="23"/>
      <c r="B69" s="440"/>
      <c r="C69" s="462"/>
      <c r="D69" s="454" t="s">
        <v>179</v>
      </c>
      <c r="E69" s="417" t="s">
        <v>167</v>
      </c>
      <c r="F69" s="66" t="s">
        <v>12</v>
      </c>
      <c r="G69" s="122">
        <v>238528.56</v>
      </c>
      <c r="H69" s="122">
        <v>248159.98</v>
      </c>
      <c r="I69" s="122">
        <v>199211.44</v>
      </c>
      <c r="J69" s="122">
        <v>142784.63</v>
      </c>
      <c r="K69" s="122">
        <v>164146.70515175999</v>
      </c>
      <c r="L69" s="122">
        <v>142281.6195766523</v>
      </c>
      <c r="M69" s="444" t="s">
        <v>180</v>
      </c>
      <c r="N69" s="465" t="s">
        <v>717</v>
      </c>
      <c r="O69" s="368"/>
    </row>
    <row r="70" spans="1:15" ht="20" customHeight="1">
      <c r="A70" s="23"/>
      <c r="B70" s="440"/>
      <c r="C70" s="462"/>
      <c r="D70" s="455"/>
      <c r="E70" s="415" t="s">
        <v>168</v>
      </c>
      <c r="F70" s="69" t="s">
        <v>12</v>
      </c>
      <c r="G70" s="98">
        <v>455705.99</v>
      </c>
      <c r="H70" s="98">
        <v>431037.55</v>
      </c>
      <c r="I70" s="98">
        <v>470365.08</v>
      </c>
      <c r="J70" s="98">
        <v>1038440.52</v>
      </c>
      <c r="K70" s="98">
        <v>472153</v>
      </c>
      <c r="L70" s="98">
        <v>474352.1444040389</v>
      </c>
      <c r="M70" s="442"/>
      <c r="N70" s="466"/>
      <c r="O70" s="368"/>
    </row>
    <row r="71" spans="1:15" ht="20" customHeight="1">
      <c r="A71" s="23"/>
      <c r="B71" s="440"/>
      <c r="C71" s="462"/>
      <c r="D71" s="455"/>
      <c r="E71" s="415" t="s">
        <v>169</v>
      </c>
      <c r="F71" s="69" t="s">
        <v>12</v>
      </c>
      <c r="G71" s="98">
        <v>193761.13</v>
      </c>
      <c r="H71" s="98">
        <v>170770.93</v>
      </c>
      <c r="I71" s="98">
        <v>126131.39</v>
      </c>
      <c r="J71" s="98">
        <v>96890.42</v>
      </c>
      <c r="K71" s="98">
        <v>90891.446083967807</v>
      </c>
      <c r="L71" s="98">
        <v>60795.572403539569</v>
      </c>
      <c r="M71" s="442"/>
      <c r="N71" s="466"/>
      <c r="O71" s="368"/>
    </row>
    <row r="72" spans="1:15" ht="20" customHeight="1">
      <c r="A72" s="23"/>
      <c r="B72" s="440"/>
      <c r="C72" s="462"/>
      <c r="D72" s="455"/>
      <c r="E72" s="415" t="s">
        <v>170</v>
      </c>
      <c r="F72" s="69" t="s">
        <v>12</v>
      </c>
      <c r="G72" s="98">
        <v>97103.74</v>
      </c>
      <c r="H72" s="98">
        <v>89136</v>
      </c>
      <c r="I72" s="98">
        <v>38233.35</v>
      </c>
      <c r="J72" s="98">
        <v>23663.5</v>
      </c>
      <c r="K72" s="98">
        <v>34404.118551882551</v>
      </c>
      <c r="L72" s="98">
        <v>36320</v>
      </c>
      <c r="M72" s="442"/>
      <c r="N72" s="466"/>
      <c r="O72" s="368"/>
    </row>
    <row r="73" spans="1:15" ht="20" customHeight="1">
      <c r="A73" s="23"/>
      <c r="B73" s="440"/>
      <c r="C73" s="462"/>
      <c r="D73" s="455"/>
      <c r="E73" s="415" t="s">
        <v>628</v>
      </c>
      <c r="F73" s="69" t="s">
        <v>12</v>
      </c>
      <c r="G73" s="88" t="s">
        <v>215</v>
      </c>
      <c r="H73" s="88" t="s">
        <v>215</v>
      </c>
      <c r="I73" s="88" t="s">
        <v>215</v>
      </c>
      <c r="J73" s="88" t="s">
        <v>215</v>
      </c>
      <c r="K73" s="98">
        <v>470.69194061862385</v>
      </c>
      <c r="L73" s="98">
        <v>399</v>
      </c>
      <c r="M73" s="442"/>
      <c r="N73" s="466"/>
      <c r="O73" s="368"/>
    </row>
    <row r="74" spans="1:15" ht="20" customHeight="1">
      <c r="A74" s="23"/>
      <c r="B74" s="440"/>
      <c r="C74" s="462"/>
      <c r="D74" s="455"/>
      <c r="E74" s="415" t="s">
        <v>474</v>
      </c>
      <c r="F74" s="69" t="s">
        <v>12</v>
      </c>
      <c r="G74" s="88" t="s">
        <v>215</v>
      </c>
      <c r="H74" s="88" t="s">
        <v>215</v>
      </c>
      <c r="I74" s="88" t="s">
        <v>215</v>
      </c>
      <c r="J74" s="88" t="s">
        <v>215</v>
      </c>
      <c r="K74" s="88" t="s">
        <v>215</v>
      </c>
      <c r="L74" s="98">
        <v>20474</v>
      </c>
      <c r="M74" s="442"/>
      <c r="N74" s="466"/>
      <c r="O74" s="368"/>
    </row>
    <row r="75" spans="1:15" ht="20" customHeight="1">
      <c r="A75" s="23"/>
      <c r="B75" s="440"/>
      <c r="C75" s="462"/>
      <c r="D75" s="455"/>
      <c r="E75" s="415" t="s">
        <v>171</v>
      </c>
      <c r="F75" s="69" t="s">
        <v>12</v>
      </c>
      <c r="G75" s="122">
        <v>189098.33</v>
      </c>
      <c r="H75" s="122">
        <v>31984.37</v>
      </c>
      <c r="I75" s="122">
        <v>8936.25</v>
      </c>
      <c r="J75" s="122">
        <v>43198.67</v>
      </c>
      <c r="K75" s="98">
        <v>105528</v>
      </c>
      <c r="L75" s="98">
        <v>128757</v>
      </c>
      <c r="M75" s="442"/>
      <c r="N75" s="466"/>
      <c r="O75" s="368"/>
    </row>
    <row r="76" spans="1:15" ht="20" customHeight="1">
      <c r="A76" s="23"/>
      <c r="B76" s="440"/>
      <c r="C76" s="462"/>
      <c r="D76" s="455"/>
      <c r="E76" s="415" t="s">
        <v>172</v>
      </c>
      <c r="F76" s="69" t="s">
        <v>12</v>
      </c>
      <c r="G76" s="98">
        <v>104180.83</v>
      </c>
      <c r="H76" s="98">
        <v>19560.580000000002</v>
      </c>
      <c r="I76" s="98">
        <v>30918.79</v>
      </c>
      <c r="J76" s="98">
        <v>41607.35</v>
      </c>
      <c r="K76" s="98">
        <v>66261</v>
      </c>
      <c r="L76" s="98">
        <v>78961.749304789264</v>
      </c>
      <c r="M76" s="442"/>
      <c r="N76" s="466"/>
      <c r="O76" s="368"/>
    </row>
    <row r="77" spans="1:15" ht="20" customHeight="1">
      <c r="A77" s="23"/>
      <c r="B77" s="440"/>
      <c r="C77" s="462"/>
      <c r="D77" s="455"/>
      <c r="E77" s="415" t="s">
        <v>173</v>
      </c>
      <c r="F77" s="69" t="s">
        <v>12</v>
      </c>
      <c r="G77" s="98">
        <v>74263.070000000007</v>
      </c>
      <c r="H77" s="98">
        <v>46365.01</v>
      </c>
      <c r="I77" s="98">
        <v>17069.36</v>
      </c>
      <c r="J77" s="98">
        <v>28258.47</v>
      </c>
      <c r="K77" s="98">
        <v>31597</v>
      </c>
      <c r="L77" s="98">
        <v>40112.349182099526</v>
      </c>
      <c r="M77" s="442"/>
      <c r="N77" s="466"/>
      <c r="O77" s="368"/>
    </row>
    <row r="78" spans="1:15" ht="20" customHeight="1">
      <c r="A78" s="23"/>
      <c r="B78" s="440"/>
      <c r="C78" s="462"/>
      <c r="D78" s="455"/>
      <c r="E78" s="415" t="s">
        <v>174</v>
      </c>
      <c r="F78" s="69" t="s">
        <v>12</v>
      </c>
      <c r="G78" s="98">
        <v>1824551.87</v>
      </c>
      <c r="H78" s="98">
        <v>1101466.8500000001</v>
      </c>
      <c r="I78" s="98">
        <v>761384.11</v>
      </c>
      <c r="J78" s="98">
        <v>972749.08</v>
      </c>
      <c r="K78" s="98">
        <v>974187</v>
      </c>
      <c r="L78" s="98">
        <v>930299.30945164512</v>
      </c>
      <c r="M78" s="442"/>
      <c r="N78" s="466"/>
      <c r="O78" s="368"/>
    </row>
    <row r="79" spans="1:15" ht="20" customHeight="1">
      <c r="A79" s="23"/>
      <c r="B79" s="440"/>
      <c r="C79" s="462"/>
      <c r="D79" s="455"/>
      <c r="E79" s="415" t="s">
        <v>175</v>
      </c>
      <c r="F79" s="69" t="s">
        <v>12</v>
      </c>
      <c r="G79" s="98">
        <v>10937.09</v>
      </c>
      <c r="H79" s="98">
        <v>0</v>
      </c>
      <c r="I79" s="98">
        <v>0</v>
      </c>
      <c r="J79" s="98">
        <v>8374.59</v>
      </c>
      <c r="K79" s="98">
        <v>6422</v>
      </c>
      <c r="L79" s="98">
        <v>6014</v>
      </c>
      <c r="M79" s="442"/>
      <c r="N79" s="466"/>
      <c r="O79" s="368"/>
    </row>
    <row r="80" spans="1:15" ht="20" customHeight="1">
      <c r="A80" s="23"/>
      <c r="B80" s="440"/>
      <c r="C80" s="462"/>
      <c r="D80" s="455"/>
      <c r="E80" s="433" t="s">
        <v>134</v>
      </c>
      <c r="F80" s="71" t="s">
        <v>12</v>
      </c>
      <c r="G80" s="78" t="s">
        <v>359</v>
      </c>
      <c r="H80" s="78" t="s">
        <v>359</v>
      </c>
      <c r="I80" s="99">
        <v>52030.8</v>
      </c>
      <c r="J80" s="99">
        <v>36356.400000000001</v>
      </c>
      <c r="K80" s="99">
        <v>15692</v>
      </c>
      <c r="L80" s="99">
        <v>15487</v>
      </c>
      <c r="M80" s="442"/>
      <c r="N80" s="466"/>
      <c r="O80" s="368"/>
    </row>
    <row r="81" spans="1:15" ht="20" customHeight="1" thickBot="1">
      <c r="A81" s="23"/>
      <c r="B81" s="440"/>
      <c r="C81" s="463"/>
      <c r="D81" s="460"/>
      <c r="E81" s="434" t="s">
        <v>178</v>
      </c>
      <c r="F81" s="130" t="s">
        <v>12</v>
      </c>
      <c r="G81" s="131">
        <f t="shared" ref="G81:L81" si="12">SUM(G69:G80)</f>
        <v>3188130.6100000003</v>
      </c>
      <c r="H81" s="131">
        <f t="shared" si="12"/>
        <v>2138481.27</v>
      </c>
      <c r="I81" s="131">
        <f t="shared" si="12"/>
        <v>1704280.57</v>
      </c>
      <c r="J81" s="131">
        <f t="shared" si="12"/>
        <v>2432323.6299999994</v>
      </c>
      <c r="K81" s="131">
        <f t="shared" si="12"/>
        <v>1961752.9617282292</v>
      </c>
      <c r="L81" s="131">
        <f t="shared" si="12"/>
        <v>1934253.7443227647</v>
      </c>
      <c r="M81" s="443"/>
      <c r="N81" s="473"/>
      <c r="O81" s="368"/>
    </row>
    <row r="82" spans="1:15" ht="24" customHeight="1">
      <c r="A82" s="23"/>
      <c r="B82" s="440"/>
      <c r="C82" s="458" t="s">
        <v>16</v>
      </c>
      <c r="D82" s="458" t="s">
        <v>192</v>
      </c>
      <c r="E82" s="421" t="s">
        <v>187</v>
      </c>
      <c r="F82" s="133" t="s">
        <v>213</v>
      </c>
      <c r="G82" s="134">
        <v>2427</v>
      </c>
      <c r="H82" s="134">
        <v>9098</v>
      </c>
      <c r="I82" s="134">
        <v>8275</v>
      </c>
      <c r="J82" s="122">
        <v>7348.95</v>
      </c>
      <c r="K82" s="122">
        <v>3531.36</v>
      </c>
      <c r="L82" s="122">
        <v>7054.4617180000005</v>
      </c>
      <c r="M82" s="444" t="s">
        <v>130</v>
      </c>
      <c r="N82" s="465" t="s">
        <v>496</v>
      </c>
      <c r="O82" s="368"/>
    </row>
    <row r="83" spans="1:15" ht="24" customHeight="1">
      <c r="A83" s="23"/>
      <c r="B83" s="440"/>
      <c r="C83" s="455"/>
      <c r="D83" s="455"/>
      <c r="E83" s="415" t="s">
        <v>188</v>
      </c>
      <c r="F83" s="69" t="s">
        <v>213</v>
      </c>
      <c r="G83" s="98">
        <v>33.97</v>
      </c>
      <c r="H83" s="98">
        <v>61.92</v>
      </c>
      <c r="I83" s="98">
        <v>40.08</v>
      </c>
      <c r="J83" s="98">
        <v>10.15</v>
      </c>
      <c r="K83" s="98">
        <v>0</v>
      </c>
      <c r="L83" s="98">
        <v>0</v>
      </c>
      <c r="M83" s="442"/>
      <c r="N83" s="466"/>
      <c r="O83" s="368"/>
    </row>
    <row r="84" spans="1:15" ht="24" customHeight="1">
      <c r="A84" s="23"/>
      <c r="B84" s="440"/>
      <c r="C84" s="455"/>
      <c r="D84" s="455"/>
      <c r="E84" s="415" t="s">
        <v>191</v>
      </c>
      <c r="F84" s="69" t="s">
        <v>213</v>
      </c>
      <c r="G84" s="98">
        <v>0</v>
      </c>
      <c r="H84" s="98">
        <v>0</v>
      </c>
      <c r="I84" s="98">
        <v>754</v>
      </c>
      <c r="J84" s="98">
        <v>926.7</v>
      </c>
      <c r="K84" s="98">
        <v>1075.1500000000001</v>
      </c>
      <c r="L84" s="98">
        <v>1264.6729499999999</v>
      </c>
      <c r="M84" s="442"/>
      <c r="N84" s="466"/>
      <c r="O84" s="368"/>
    </row>
    <row r="85" spans="1:15" ht="24" customHeight="1">
      <c r="A85" s="23"/>
      <c r="B85" s="440"/>
      <c r="C85" s="455"/>
      <c r="D85" s="455"/>
      <c r="E85" s="416" t="s">
        <v>189</v>
      </c>
      <c r="F85" s="71" t="s">
        <v>213</v>
      </c>
      <c r="G85" s="99">
        <v>6435</v>
      </c>
      <c r="H85" s="99">
        <v>5040</v>
      </c>
      <c r="I85" s="99">
        <v>3080</v>
      </c>
      <c r="J85" s="99">
        <v>3840.22</v>
      </c>
      <c r="K85" s="99">
        <v>3517.7902317287876</v>
      </c>
      <c r="L85" s="99">
        <v>3323.6883132915</v>
      </c>
      <c r="M85" s="442"/>
      <c r="N85" s="466"/>
      <c r="O85" s="368"/>
    </row>
    <row r="86" spans="1:15" ht="24" customHeight="1" thickBot="1">
      <c r="A86" s="23"/>
      <c r="B86" s="440"/>
      <c r="C86" s="456"/>
      <c r="D86" s="456"/>
      <c r="E86" s="431" t="s">
        <v>190</v>
      </c>
      <c r="F86" s="135" t="s">
        <v>213</v>
      </c>
      <c r="G86" s="136">
        <v>8895.9699999999993</v>
      </c>
      <c r="H86" s="136">
        <v>14199.92</v>
      </c>
      <c r="I86" s="136">
        <v>12149.08</v>
      </c>
      <c r="J86" s="136">
        <v>12126.02</v>
      </c>
      <c r="K86" s="136">
        <f>SUM(K82:K85)</f>
        <v>8124.3002317287883</v>
      </c>
      <c r="L86" s="136">
        <f>SUM(L82:L85)</f>
        <v>11642.822981291501</v>
      </c>
      <c r="M86" s="442"/>
      <c r="N86" s="466"/>
      <c r="O86" s="368"/>
    </row>
    <row r="87" spans="1:15" ht="20" customHeight="1">
      <c r="A87" s="23"/>
      <c r="B87" s="440"/>
      <c r="C87" s="459" t="s">
        <v>394</v>
      </c>
      <c r="D87" s="459" t="s">
        <v>396</v>
      </c>
      <c r="E87" s="414" t="s">
        <v>398</v>
      </c>
      <c r="F87" s="137" t="s">
        <v>213</v>
      </c>
      <c r="G87" s="138">
        <v>2272.3000000000002</v>
      </c>
      <c r="H87" s="138">
        <v>1566.5</v>
      </c>
      <c r="I87" s="138">
        <v>1054.78</v>
      </c>
      <c r="J87" s="138">
        <v>1317.4</v>
      </c>
      <c r="K87" s="138">
        <v>1134.04</v>
      </c>
      <c r="L87" s="138">
        <v>1179.1199999999999</v>
      </c>
      <c r="M87" s="450" t="s">
        <v>395</v>
      </c>
      <c r="N87" s="467" t="s">
        <v>497</v>
      </c>
      <c r="O87" s="370"/>
    </row>
    <row r="88" spans="1:15" ht="20" customHeight="1">
      <c r="A88" s="23"/>
      <c r="B88" s="440"/>
      <c r="C88" s="455"/>
      <c r="D88" s="456"/>
      <c r="E88" s="420" t="s">
        <v>399</v>
      </c>
      <c r="F88" s="139" t="s">
        <v>213</v>
      </c>
      <c r="G88" s="140">
        <v>0.3</v>
      </c>
      <c r="H88" s="140">
        <v>0.06</v>
      </c>
      <c r="I88" s="140">
        <v>1.62</v>
      </c>
      <c r="J88" s="140">
        <v>0.15</v>
      </c>
      <c r="K88" s="140">
        <v>0.08</v>
      </c>
      <c r="L88" s="140">
        <v>0.14000000000000001</v>
      </c>
      <c r="M88" s="451"/>
      <c r="N88" s="468"/>
      <c r="O88" s="370"/>
    </row>
    <row r="89" spans="1:15" ht="20" customHeight="1">
      <c r="A89" s="23"/>
      <c r="B89" s="440"/>
      <c r="C89" s="455"/>
      <c r="D89" s="470" t="s">
        <v>397</v>
      </c>
      <c r="E89" s="419" t="s">
        <v>400</v>
      </c>
      <c r="F89" s="142" t="s">
        <v>213</v>
      </c>
      <c r="G89" s="143">
        <v>225.56</v>
      </c>
      <c r="H89" s="143">
        <v>162.22</v>
      </c>
      <c r="I89" s="143">
        <v>197.39</v>
      </c>
      <c r="J89" s="143">
        <v>197.3</v>
      </c>
      <c r="K89" s="143">
        <v>173.2</v>
      </c>
      <c r="L89" s="143">
        <v>194.5</v>
      </c>
      <c r="M89" s="451"/>
      <c r="N89" s="468"/>
      <c r="O89" s="370"/>
    </row>
    <row r="90" spans="1:15" ht="20" customHeight="1">
      <c r="A90" s="23"/>
      <c r="B90" s="440"/>
      <c r="C90" s="455"/>
      <c r="D90" s="471"/>
      <c r="E90" s="416" t="s">
        <v>401</v>
      </c>
      <c r="F90" s="144" t="s">
        <v>213</v>
      </c>
      <c r="G90" s="145">
        <v>0.05</v>
      </c>
      <c r="H90" s="145">
        <v>0.57999999999999996</v>
      </c>
      <c r="I90" s="145">
        <v>0.12</v>
      </c>
      <c r="J90" s="145">
        <v>0.13</v>
      </c>
      <c r="K90" s="145">
        <v>0.59</v>
      </c>
      <c r="L90" s="145">
        <v>0.75</v>
      </c>
      <c r="M90" s="451"/>
      <c r="N90" s="468"/>
      <c r="O90" s="370"/>
    </row>
    <row r="91" spans="1:15" ht="20" customHeight="1">
      <c r="A91" s="23"/>
      <c r="B91" s="440"/>
      <c r="C91" s="456"/>
      <c r="D91" s="445" t="s">
        <v>402</v>
      </c>
      <c r="E91" s="447" t="s">
        <v>403</v>
      </c>
      <c r="F91" s="142" t="s">
        <v>213</v>
      </c>
      <c r="G91" s="143">
        <v>0.03</v>
      </c>
      <c r="H91" s="143">
        <v>0.04</v>
      </c>
      <c r="I91" s="143">
        <v>0.02</v>
      </c>
      <c r="J91" s="143">
        <v>0.02</v>
      </c>
      <c r="K91" s="143">
        <v>0.01</v>
      </c>
      <c r="L91" s="143">
        <v>0.01</v>
      </c>
      <c r="M91" s="451"/>
      <c r="N91" s="468"/>
      <c r="O91" s="370"/>
    </row>
    <row r="92" spans="1:15" ht="20" customHeight="1" thickBot="1">
      <c r="A92" s="23"/>
      <c r="B92" s="441"/>
      <c r="C92" s="457"/>
      <c r="D92" s="446"/>
      <c r="E92" s="448"/>
      <c r="F92" s="101" t="s">
        <v>10</v>
      </c>
      <c r="G92" s="146">
        <v>0.01</v>
      </c>
      <c r="H92" s="146">
        <v>0.01</v>
      </c>
      <c r="I92" s="146">
        <v>0.01</v>
      </c>
      <c r="J92" s="146">
        <v>0.01</v>
      </c>
      <c r="K92" s="146">
        <v>0.01</v>
      </c>
      <c r="L92" s="146">
        <v>0.01</v>
      </c>
      <c r="M92" s="452"/>
      <c r="N92" s="469"/>
      <c r="O92" s="370"/>
    </row>
    <row r="93" spans="1:15">
      <c r="B93" s="32" t="s">
        <v>495</v>
      </c>
    </row>
    <row r="94" spans="1:15">
      <c r="B94" s="32" t="s">
        <v>216</v>
      </c>
    </row>
    <row r="95" spans="1:15">
      <c r="B95" s="32" t="s">
        <v>487</v>
      </c>
      <c r="E95" s="435"/>
      <c r="I95" s="21"/>
      <c r="N95" s="25"/>
      <c r="O95" s="366"/>
    </row>
    <row r="96" spans="1:15">
      <c r="B96" s="31" t="s">
        <v>713</v>
      </c>
      <c r="C96" s="31"/>
      <c r="D96" s="31"/>
      <c r="E96" s="373"/>
      <c r="F96" s="31"/>
      <c r="G96" s="31"/>
      <c r="H96" s="31"/>
      <c r="I96" s="31"/>
      <c r="J96" s="31"/>
      <c r="K96" s="31"/>
      <c r="L96" s="31"/>
      <c r="M96" s="31"/>
      <c r="N96" s="31"/>
      <c r="O96" s="372"/>
    </row>
    <row r="98" ht="17.899999999999999" customHeight="1"/>
    <row r="117" ht="17.899999999999999" customHeight="1"/>
    <row r="130" ht="17.899999999999999" customHeight="1"/>
    <row r="249" ht="12.9" customHeight="1"/>
    <row r="250" ht="28.65" customHeight="1"/>
  </sheetData>
  <mergeCells count="46">
    <mergeCell ref="N8:N14"/>
    <mergeCell ref="N15:N16"/>
    <mergeCell ref="N17:N26"/>
    <mergeCell ref="N27:N30"/>
    <mergeCell ref="N31:N34"/>
    <mergeCell ref="N35:N40"/>
    <mergeCell ref="N43:N56"/>
    <mergeCell ref="N58:N61"/>
    <mergeCell ref="N62:N68"/>
    <mergeCell ref="N69:N81"/>
    <mergeCell ref="N82:N86"/>
    <mergeCell ref="N87:N92"/>
    <mergeCell ref="C87:C92"/>
    <mergeCell ref="D89:D90"/>
    <mergeCell ref="D87:D88"/>
    <mergeCell ref="M82:M86"/>
    <mergeCell ref="D7:E7"/>
    <mergeCell ref="C8:C34"/>
    <mergeCell ref="C82:C86"/>
    <mergeCell ref="D15:D16"/>
    <mergeCell ref="D8:D14"/>
    <mergeCell ref="D27:D30"/>
    <mergeCell ref="D31:D34"/>
    <mergeCell ref="D58:D61"/>
    <mergeCell ref="D69:D81"/>
    <mergeCell ref="D82:D86"/>
    <mergeCell ref="D43:D56"/>
    <mergeCell ref="C43:C81"/>
    <mergeCell ref="D35:D40"/>
    <mergeCell ref="D62:D68"/>
    <mergeCell ref="C35:C42"/>
    <mergeCell ref="D17:D26"/>
    <mergeCell ref="B8:B92"/>
    <mergeCell ref="M8:M14"/>
    <mergeCell ref="M15:M16"/>
    <mergeCell ref="M17:M26"/>
    <mergeCell ref="M27:M30"/>
    <mergeCell ref="M31:M34"/>
    <mergeCell ref="D91:D92"/>
    <mergeCell ref="E91:E92"/>
    <mergeCell ref="M35:M40"/>
    <mergeCell ref="M43:M56"/>
    <mergeCell ref="M62:M68"/>
    <mergeCell ref="M69:M81"/>
    <mergeCell ref="M58:M61"/>
    <mergeCell ref="M87:M92"/>
  </mergeCells>
  <phoneticPr fontId="9" type="noConversion"/>
  <printOptions horizontalCentered="1"/>
  <pageMargins left="0.23622047244094491" right="0.23622047244094491" top="0.35433070866141736" bottom="0.35433070866141736" header="0.31496062992125984" footer="0.31496062992125984"/>
  <pageSetup paperSize="9" scale="40" fitToHeight="4" orientation="landscape" r:id="rId1"/>
  <ignoredErrors>
    <ignoredError sqref="G67:J67 G51 G11:J11 G34:J3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092F"/>
  </sheetPr>
  <dimension ref="B6:AF434"/>
  <sheetViews>
    <sheetView showGridLines="0" topLeftCell="A2" zoomScaleNormal="100" zoomScaleSheetLayoutView="70" workbookViewId="0">
      <pane xSplit="2" ySplit="6" topLeftCell="L413" activePane="bottomRight" state="frozen"/>
      <selection activeCell="P44" sqref="P44"/>
      <selection pane="topRight" activeCell="P44" sqref="P44"/>
      <selection pane="bottomLeft" activeCell="P44" sqref="P44"/>
      <selection pane="bottomRight" activeCell="M418" sqref="M418"/>
    </sheetView>
  </sheetViews>
  <sheetFormatPr defaultColWidth="8" defaultRowHeight="13"/>
  <cols>
    <col min="1" max="1" width="2.69140625" style="21" customWidth="1"/>
    <col min="2" max="2" width="16.61328125" style="27" customWidth="1"/>
    <col min="3" max="3" width="17.3046875" style="27" customWidth="1"/>
    <col min="4" max="4" width="21.61328125" style="27" customWidth="1"/>
    <col min="5" max="5" width="39.61328125" style="1" customWidth="1"/>
    <col min="6" max="6" width="13.69140625" style="9" bestFit="1" customWidth="1"/>
    <col min="7" max="8" width="12.69140625" style="9" customWidth="1"/>
    <col min="9" max="10" width="12.69140625" style="21" customWidth="1"/>
    <col min="11" max="11" width="19.765625" style="12" customWidth="1"/>
    <col min="12" max="13" width="53.765625" style="12" customWidth="1"/>
    <col min="14" max="14" width="2.69140625" style="21" customWidth="1"/>
    <col min="15" max="16384" width="8" style="21"/>
  </cols>
  <sheetData>
    <row r="6" spans="2:14" ht="13.5" thickBot="1">
      <c r="G6" s="28"/>
    </row>
    <row r="7" spans="2:14" s="7" customFormat="1" ht="20" customHeight="1" thickBot="1">
      <c r="B7" s="37" t="s">
        <v>11</v>
      </c>
      <c r="C7" s="38" t="s">
        <v>6</v>
      </c>
      <c r="D7" s="507" t="s">
        <v>125</v>
      </c>
      <c r="E7" s="507"/>
      <c r="F7" s="34" t="s">
        <v>7</v>
      </c>
      <c r="G7" s="345">
        <v>2021</v>
      </c>
      <c r="H7" s="345">
        <v>2022</v>
      </c>
      <c r="I7" s="345">
        <v>2023</v>
      </c>
      <c r="J7" s="34">
        <v>2024</v>
      </c>
      <c r="K7" s="35" t="s">
        <v>37</v>
      </c>
      <c r="L7" s="35" t="s">
        <v>531</v>
      </c>
      <c r="M7" s="36" t="s">
        <v>530</v>
      </c>
    </row>
    <row r="8" spans="2:14" s="2" customFormat="1" ht="50" customHeight="1" thickBot="1">
      <c r="B8" s="498" t="s">
        <v>3</v>
      </c>
      <c r="C8" s="118" t="s">
        <v>40</v>
      </c>
      <c r="D8" s="118" t="s">
        <v>40</v>
      </c>
      <c r="E8" s="147" t="s">
        <v>334</v>
      </c>
      <c r="F8" s="148" t="s">
        <v>123</v>
      </c>
      <c r="G8" s="150">
        <v>74.099999999999994</v>
      </c>
      <c r="H8" s="149">
        <v>77.099999999999994</v>
      </c>
      <c r="I8" s="149">
        <v>71</v>
      </c>
      <c r="J8" s="149">
        <v>73</v>
      </c>
      <c r="K8" s="151" t="s">
        <v>604</v>
      </c>
      <c r="L8" s="152" t="s">
        <v>529</v>
      </c>
      <c r="M8" s="153"/>
    </row>
    <row r="9" spans="2:14" s="2" customFormat="1" ht="50" customHeight="1" thickBot="1">
      <c r="B9" s="499"/>
      <c r="C9" s="112" t="s">
        <v>224</v>
      </c>
      <c r="D9" s="154" t="s">
        <v>225</v>
      </c>
      <c r="E9" s="155" t="s">
        <v>440</v>
      </c>
      <c r="F9" s="148" t="s">
        <v>39</v>
      </c>
      <c r="G9" s="150" t="s">
        <v>215</v>
      </c>
      <c r="H9" s="149">
        <v>100</v>
      </c>
      <c r="I9" s="149">
        <v>110</v>
      </c>
      <c r="J9" s="149">
        <v>117</v>
      </c>
      <c r="K9" s="151" t="s">
        <v>126</v>
      </c>
      <c r="L9" s="151" t="s">
        <v>629</v>
      </c>
      <c r="M9" s="156" t="s">
        <v>630</v>
      </c>
    </row>
    <row r="10" spans="2:14" s="2" customFormat="1" ht="20" customHeight="1">
      <c r="B10" s="499"/>
      <c r="C10" s="464" t="s">
        <v>118</v>
      </c>
      <c r="D10" s="459" t="s">
        <v>98</v>
      </c>
      <c r="E10" s="157" t="s">
        <v>227</v>
      </c>
      <c r="F10" s="91" t="s">
        <v>27</v>
      </c>
      <c r="G10" s="158">
        <v>90659</v>
      </c>
      <c r="H10" s="97">
        <v>60653</v>
      </c>
      <c r="I10" s="97">
        <v>66679</v>
      </c>
      <c r="J10" s="97">
        <v>53899</v>
      </c>
      <c r="K10" s="488" t="s">
        <v>97</v>
      </c>
      <c r="L10" s="488" t="s">
        <v>532</v>
      </c>
      <c r="M10" s="552"/>
      <c r="N10" s="29"/>
    </row>
    <row r="11" spans="2:14" s="2" customFormat="1" ht="20" customHeight="1">
      <c r="B11" s="499"/>
      <c r="C11" s="462"/>
      <c r="D11" s="455"/>
      <c r="E11" s="159" t="s">
        <v>226</v>
      </c>
      <c r="F11" s="160" t="s">
        <v>10</v>
      </c>
      <c r="G11" s="161">
        <v>100</v>
      </c>
      <c r="H11" s="98">
        <v>100</v>
      </c>
      <c r="I11" s="98">
        <v>100</v>
      </c>
      <c r="J11" s="98">
        <v>100</v>
      </c>
      <c r="K11" s="483"/>
      <c r="L11" s="483"/>
      <c r="M11" s="514"/>
      <c r="N11" s="7"/>
    </row>
    <row r="12" spans="2:14" s="2" customFormat="1" ht="20" customHeight="1">
      <c r="B12" s="499"/>
      <c r="C12" s="462"/>
      <c r="D12" s="455" t="s">
        <v>99</v>
      </c>
      <c r="E12" s="159" t="s">
        <v>227</v>
      </c>
      <c r="F12" s="160" t="s">
        <v>27</v>
      </c>
      <c r="G12" s="161">
        <v>67749</v>
      </c>
      <c r="H12" s="98">
        <v>57887</v>
      </c>
      <c r="I12" s="98">
        <v>83984</v>
      </c>
      <c r="J12" s="98">
        <v>73761</v>
      </c>
      <c r="K12" s="483"/>
      <c r="L12" s="483"/>
      <c r="M12" s="514"/>
      <c r="N12" s="7"/>
    </row>
    <row r="13" spans="2:14" s="2" customFormat="1" ht="20" customHeight="1">
      <c r="B13" s="499"/>
      <c r="C13" s="462"/>
      <c r="D13" s="455"/>
      <c r="E13" s="159" t="s">
        <v>226</v>
      </c>
      <c r="F13" s="160" t="s">
        <v>10</v>
      </c>
      <c r="G13" s="161">
        <v>100</v>
      </c>
      <c r="H13" s="98">
        <v>100</v>
      </c>
      <c r="I13" s="98">
        <v>100</v>
      </c>
      <c r="J13" s="98">
        <v>100</v>
      </c>
      <c r="K13" s="483"/>
      <c r="L13" s="483"/>
      <c r="M13" s="514"/>
    </row>
    <row r="14" spans="2:14" s="2" customFormat="1" ht="20" customHeight="1">
      <c r="B14" s="499"/>
      <c r="C14" s="462"/>
      <c r="D14" s="455" t="s">
        <v>100</v>
      </c>
      <c r="E14" s="159" t="s">
        <v>227</v>
      </c>
      <c r="F14" s="160" t="s">
        <v>27</v>
      </c>
      <c r="G14" s="161">
        <v>63089</v>
      </c>
      <c r="H14" s="98">
        <v>56688</v>
      </c>
      <c r="I14" s="98">
        <v>69394</v>
      </c>
      <c r="J14" s="98">
        <v>67923</v>
      </c>
      <c r="K14" s="483"/>
      <c r="L14" s="483"/>
      <c r="M14" s="514"/>
    </row>
    <row r="15" spans="2:14" s="2" customFormat="1" ht="20" customHeight="1">
      <c r="B15" s="499"/>
      <c r="C15" s="462"/>
      <c r="D15" s="455"/>
      <c r="E15" s="159" t="s">
        <v>226</v>
      </c>
      <c r="F15" s="160" t="s">
        <v>10</v>
      </c>
      <c r="G15" s="161">
        <v>100</v>
      </c>
      <c r="H15" s="98">
        <v>100</v>
      </c>
      <c r="I15" s="98">
        <v>100</v>
      </c>
      <c r="J15" s="98">
        <v>100</v>
      </c>
      <c r="K15" s="483"/>
      <c r="L15" s="483"/>
      <c r="M15" s="514"/>
    </row>
    <row r="16" spans="2:14" s="2" customFormat="1" ht="20" customHeight="1">
      <c r="B16" s="499"/>
      <c r="C16" s="462"/>
      <c r="D16" s="455" t="s">
        <v>101</v>
      </c>
      <c r="E16" s="159" t="s">
        <v>227</v>
      </c>
      <c r="F16" s="160" t="s">
        <v>27</v>
      </c>
      <c r="G16" s="98">
        <v>0</v>
      </c>
      <c r="H16" s="98">
        <v>0</v>
      </c>
      <c r="I16" s="98">
        <v>0</v>
      </c>
      <c r="J16" s="98">
        <v>0</v>
      </c>
      <c r="K16" s="483"/>
      <c r="L16" s="483"/>
      <c r="M16" s="514"/>
    </row>
    <row r="17" spans="2:13" s="2" customFormat="1" ht="20" customHeight="1">
      <c r="B17" s="499"/>
      <c r="C17" s="462"/>
      <c r="D17" s="455"/>
      <c r="E17" s="159" t="s">
        <v>226</v>
      </c>
      <c r="F17" s="160" t="s">
        <v>10</v>
      </c>
      <c r="G17" s="162" t="s">
        <v>359</v>
      </c>
      <c r="H17" s="88" t="s">
        <v>359</v>
      </c>
      <c r="I17" s="88" t="s">
        <v>359</v>
      </c>
      <c r="J17" s="88" t="s">
        <v>359</v>
      </c>
      <c r="K17" s="483"/>
      <c r="L17" s="483"/>
      <c r="M17" s="514"/>
    </row>
    <row r="18" spans="2:13" s="2" customFormat="1" ht="20" customHeight="1">
      <c r="B18" s="499"/>
      <c r="C18" s="462"/>
      <c r="D18" s="455" t="s">
        <v>102</v>
      </c>
      <c r="E18" s="159" t="s">
        <v>227</v>
      </c>
      <c r="F18" s="160" t="s">
        <v>27</v>
      </c>
      <c r="G18" s="98">
        <v>0</v>
      </c>
      <c r="H18" s="98">
        <v>0</v>
      </c>
      <c r="I18" s="98">
        <v>0</v>
      </c>
      <c r="J18" s="98">
        <v>0</v>
      </c>
      <c r="K18" s="483"/>
      <c r="L18" s="483"/>
      <c r="M18" s="514"/>
    </row>
    <row r="19" spans="2:13" s="2" customFormat="1" ht="20" customHeight="1">
      <c r="B19" s="499"/>
      <c r="C19" s="462"/>
      <c r="D19" s="455"/>
      <c r="E19" s="159" t="s">
        <v>226</v>
      </c>
      <c r="F19" s="160" t="s">
        <v>10</v>
      </c>
      <c r="G19" s="162" t="s">
        <v>359</v>
      </c>
      <c r="H19" s="88" t="s">
        <v>359</v>
      </c>
      <c r="I19" s="88" t="s">
        <v>359</v>
      </c>
      <c r="J19" s="88" t="s">
        <v>359</v>
      </c>
      <c r="K19" s="483"/>
      <c r="L19" s="483"/>
      <c r="M19" s="514"/>
    </row>
    <row r="20" spans="2:13" s="2" customFormat="1" ht="20" customHeight="1">
      <c r="B20" s="499"/>
      <c r="C20" s="462"/>
      <c r="D20" s="455" t="s">
        <v>103</v>
      </c>
      <c r="E20" s="159" t="s">
        <v>227</v>
      </c>
      <c r="F20" s="160" t="s">
        <v>27</v>
      </c>
      <c r="G20" s="161">
        <v>3776</v>
      </c>
      <c r="H20" s="98">
        <v>2447</v>
      </c>
      <c r="I20" s="98">
        <v>2966</v>
      </c>
      <c r="J20" s="98">
        <v>4160</v>
      </c>
      <c r="K20" s="483"/>
      <c r="L20" s="483"/>
      <c r="M20" s="514"/>
    </row>
    <row r="21" spans="2:13" s="2" customFormat="1" ht="20" customHeight="1">
      <c r="B21" s="499"/>
      <c r="C21" s="462"/>
      <c r="D21" s="471"/>
      <c r="E21" s="163" t="s">
        <v>226</v>
      </c>
      <c r="F21" s="160" t="s">
        <v>10</v>
      </c>
      <c r="G21" s="161">
        <v>100</v>
      </c>
      <c r="H21" s="98">
        <v>100</v>
      </c>
      <c r="I21" s="98">
        <v>100</v>
      </c>
      <c r="J21" s="98">
        <v>100</v>
      </c>
      <c r="K21" s="484"/>
      <c r="L21" s="484"/>
      <c r="M21" s="515"/>
    </row>
    <row r="22" spans="2:13" s="2" customFormat="1" ht="50" customHeight="1">
      <c r="B22" s="499"/>
      <c r="C22" s="462"/>
      <c r="D22" s="164" t="s">
        <v>62</v>
      </c>
      <c r="E22" s="165" t="s">
        <v>104</v>
      </c>
      <c r="F22" s="166" t="s">
        <v>27</v>
      </c>
      <c r="G22" s="167">
        <f>G10+G12+G14+G16+G18+G20</f>
        <v>225273</v>
      </c>
      <c r="H22" s="167">
        <f>H10+H12+H14+H16+H18+H20</f>
        <v>177675</v>
      </c>
      <c r="I22" s="167">
        <f>I10+I12+I14+I16+I18+I20</f>
        <v>223023</v>
      </c>
      <c r="J22" s="167">
        <v>199743</v>
      </c>
      <c r="K22" s="168" t="s">
        <v>97</v>
      </c>
      <c r="L22" s="168"/>
      <c r="M22" s="169"/>
    </row>
    <row r="23" spans="2:13" s="2" customFormat="1" ht="50" customHeight="1" thickBot="1">
      <c r="B23" s="499"/>
      <c r="C23" s="446"/>
      <c r="D23" s="170" t="s">
        <v>1</v>
      </c>
      <c r="E23" s="171" t="s">
        <v>228</v>
      </c>
      <c r="F23" s="172" t="s">
        <v>10</v>
      </c>
      <c r="G23" s="173">
        <v>88</v>
      </c>
      <c r="H23" s="174">
        <v>86</v>
      </c>
      <c r="I23" s="174">
        <v>84</v>
      </c>
      <c r="J23" s="174">
        <v>91</v>
      </c>
      <c r="K23" s="171" t="s">
        <v>97</v>
      </c>
      <c r="L23" s="171" t="s">
        <v>631</v>
      </c>
      <c r="M23" s="175"/>
    </row>
    <row r="24" spans="2:13" s="2" customFormat="1" ht="50" customHeight="1" thickBot="1">
      <c r="B24" s="500"/>
      <c r="C24" s="118" t="s">
        <v>4</v>
      </c>
      <c r="D24" s="112" t="s">
        <v>4</v>
      </c>
      <c r="E24" s="155" t="s">
        <v>230</v>
      </c>
      <c r="F24" s="176" t="s">
        <v>27</v>
      </c>
      <c r="G24" s="177">
        <v>0</v>
      </c>
      <c r="H24" s="115">
        <v>0</v>
      </c>
      <c r="I24" s="115">
        <v>0</v>
      </c>
      <c r="J24" s="115">
        <v>0</v>
      </c>
      <c r="K24" s="155" t="s">
        <v>229</v>
      </c>
      <c r="L24" s="155"/>
      <c r="M24" s="178"/>
    </row>
    <row r="25" spans="2:13" s="2" customFormat="1" ht="50" customHeight="1">
      <c r="B25" s="179" t="s">
        <v>41</v>
      </c>
      <c r="C25" s="464" t="s">
        <v>239</v>
      </c>
      <c r="D25" s="180" t="s">
        <v>238</v>
      </c>
      <c r="E25" s="181" t="s">
        <v>45</v>
      </c>
      <c r="F25" s="182" t="s">
        <v>27</v>
      </c>
      <c r="G25" s="183">
        <v>86927</v>
      </c>
      <c r="H25" s="183">
        <v>87800</v>
      </c>
      <c r="I25" s="183">
        <v>85592</v>
      </c>
      <c r="J25" s="183">
        <v>83285</v>
      </c>
      <c r="K25" s="184" t="s">
        <v>86</v>
      </c>
      <c r="L25" s="185" t="s">
        <v>514</v>
      </c>
      <c r="M25" s="186"/>
    </row>
    <row r="26" spans="2:13" s="2" customFormat="1" ht="20" customHeight="1">
      <c r="B26" s="187"/>
      <c r="C26" s="462"/>
      <c r="D26" s="445" t="s">
        <v>358</v>
      </c>
      <c r="E26" s="447" t="s">
        <v>55</v>
      </c>
      <c r="F26" s="188" t="s">
        <v>27</v>
      </c>
      <c r="G26" s="189">
        <v>3448</v>
      </c>
      <c r="H26" s="189">
        <v>3406</v>
      </c>
      <c r="I26" s="189">
        <v>3341</v>
      </c>
      <c r="J26" s="189">
        <v>3179</v>
      </c>
      <c r="K26" s="482" t="s">
        <v>86</v>
      </c>
      <c r="L26" s="482" t="s">
        <v>514</v>
      </c>
      <c r="M26" s="513"/>
    </row>
    <row r="27" spans="2:13" s="2" customFormat="1" ht="20" customHeight="1">
      <c r="B27" s="187"/>
      <c r="C27" s="462"/>
      <c r="D27" s="462"/>
      <c r="E27" s="496"/>
      <c r="F27" s="190" t="s">
        <v>10</v>
      </c>
      <c r="G27" s="191">
        <v>3.97</v>
      </c>
      <c r="H27" s="191">
        <v>3.88</v>
      </c>
      <c r="I27" s="191">
        <f>I26/$I$25*100</f>
        <v>3.9034021871202915</v>
      </c>
      <c r="J27" s="191">
        <v>3.82</v>
      </c>
      <c r="K27" s="483"/>
      <c r="L27" s="483"/>
      <c r="M27" s="514"/>
    </row>
    <row r="28" spans="2:13" s="2" customFormat="1" ht="20" customHeight="1">
      <c r="B28" s="187"/>
      <c r="C28" s="462"/>
      <c r="D28" s="462"/>
      <c r="E28" s="493" t="s">
        <v>56</v>
      </c>
      <c r="F28" s="160" t="s">
        <v>27</v>
      </c>
      <c r="G28" s="161">
        <v>12358</v>
      </c>
      <c r="H28" s="161">
        <v>12258</v>
      </c>
      <c r="I28" s="161">
        <v>12307</v>
      </c>
      <c r="J28" s="161">
        <v>12067</v>
      </c>
      <c r="K28" s="483"/>
      <c r="L28" s="483"/>
      <c r="M28" s="514"/>
    </row>
    <row r="29" spans="2:13" s="2" customFormat="1" ht="20" customHeight="1">
      <c r="B29" s="187"/>
      <c r="C29" s="462"/>
      <c r="D29" s="462"/>
      <c r="E29" s="496"/>
      <c r="F29" s="160" t="s">
        <v>10</v>
      </c>
      <c r="G29" s="192">
        <v>14.22</v>
      </c>
      <c r="H29" s="191">
        <v>13.96</v>
      </c>
      <c r="I29" s="191">
        <f>I28/$I$25*100</f>
        <v>14.378680250490699</v>
      </c>
      <c r="J29" s="191">
        <v>14.49</v>
      </c>
      <c r="K29" s="483"/>
      <c r="L29" s="483"/>
      <c r="M29" s="514"/>
    </row>
    <row r="30" spans="2:13" s="2" customFormat="1" ht="20" customHeight="1">
      <c r="B30" s="187"/>
      <c r="C30" s="462"/>
      <c r="D30" s="462"/>
      <c r="E30" s="493" t="s">
        <v>57</v>
      </c>
      <c r="F30" s="160" t="s">
        <v>27</v>
      </c>
      <c r="G30" s="161">
        <v>4407</v>
      </c>
      <c r="H30" s="161">
        <v>4421</v>
      </c>
      <c r="I30" s="161">
        <v>4365</v>
      </c>
      <c r="J30" s="161">
        <v>4089</v>
      </c>
      <c r="K30" s="483"/>
      <c r="L30" s="483"/>
      <c r="M30" s="514"/>
    </row>
    <row r="31" spans="2:13" s="2" customFormat="1" ht="20" customHeight="1">
      <c r="B31" s="187"/>
      <c r="C31" s="462"/>
      <c r="D31" s="462"/>
      <c r="E31" s="496"/>
      <c r="F31" s="160" t="s">
        <v>10</v>
      </c>
      <c r="G31" s="192">
        <v>5.07</v>
      </c>
      <c r="H31" s="191">
        <v>5.04</v>
      </c>
      <c r="I31" s="191">
        <f>I30/$I$25*100</f>
        <v>5.0997756799700911</v>
      </c>
      <c r="J31" s="191">
        <v>4.91</v>
      </c>
      <c r="K31" s="483"/>
      <c r="L31" s="483"/>
      <c r="M31" s="514"/>
    </row>
    <row r="32" spans="2:13" s="2" customFormat="1" ht="20" customHeight="1">
      <c r="B32" s="187"/>
      <c r="C32" s="462"/>
      <c r="D32" s="462"/>
      <c r="E32" s="493" t="s">
        <v>58</v>
      </c>
      <c r="F32" s="160" t="s">
        <v>27</v>
      </c>
      <c r="G32" s="161">
        <v>55703</v>
      </c>
      <c r="H32" s="161">
        <v>56794</v>
      </c>
      <c r="I32" s="161">
        <v>54995</v>
      </c>
      <c r="J32" s="161">
        <v>54046</v>
      </c>
      <c r="K32" s="483"/>
      <c r="L32" s="483"/>
      <c r="M32" s="514"/>
    </row>
    <row r="33" spans="2:13" s="2" customFormat="1" ht="20" customHeight="1">
      <c r="B33" s="187"/>
      <c r="C33" s="462"/>
      <c r="D33" s="462"/>
      <c r="E33" s="496"/>
      <c r="F33" s="193" t="s">
        <v>10</v>
      </c>
      <c r="G33" s="192">
        <v>64.08</v>
      </c>
      <c r="H33" s="191">
        <v>64.69</v>
      </c>
      <c r="I33" s="191">
        <f>I32/$I$25*100</f>
        <v>64.252500233666694</v>
      </c>
      <c r="J33" s="191">
        <v>64.89</v>
      </c>
      <c r="K33" s="483"/>
      <c r="L33" s="483"/>
      <c r="M33" s="514"/>
    </row>
    <row r="34" spans="2:13" s="2" customFormat="1" ht="20" customHeight="1">
      <c r="B34" s="187"/>
      <c r="C34" s="462"/>
      <c r="D34" s="462"/>
      <c r="E34" s="493" t="s">
        <v>59</v>
      </c>
      <c r="F34" s="160" t="s">
        <v>27</v>
      </c>
      <c r="G34" s="161">
        <v>11011</v>
      </c>
      <c r="H34" s="161">
        <v>10921</v>
      </c>
      <c r="I34" s="161">
        <v>10584</v>
      </c>
      <c r="J34" s="161">
        <v>9904</v>
      </c>
      <c r="K34" s="483"/>
      <c r="L34" s="483"/>
      <c r="M34" s="514"/>
    </row>
    <row r="35" spans="2:13" s="2" customFormat="1" ht="20" customHeight="1">
      <c r="B35" s="187"/>
      <c r="C35" s="462"/>
      <c r="D35" s="506"/>
      <c r="E35" s="480"/>
      <c r="F35" s="195" t="s">
        <v>10</v>
      </c>
      <c r="G35" s="196">
        <v>12.67</v>
      </c>
      <c r="H35" s="197">
        <v>12.44</v>
      </c>
      <c r="I35" s="197">
        <f>I34/$I$25*100</f>
        <v>12.36564164875222</v>
      </c>
      <c r="J35" s="197">
        <v>11.89</v>
      </c>
      <c r="K35" s="484"/>
      <c r="L35" s="484"/>
      <c r="M35" s="515"/>
    </row>
    <row r="36" spans="2:13" s="2" customFormat="1" ht="20" customHeight="1">
      <c r="B36" s="187"/>
      <c r="C36" s="462"/>
      <c r="D36" s="445" t="s">
        <v>240</v>
      </c>
      <c r="E36" s="447" t="s">
        <v>55</v>
      </c>
      <c r="F36" s="188" t="s">
        <v>27</v>
      </c>
      <c r="G36" s="198">
        <v>2553</v>
      </c>
      <c r="H36" s="198">
        <v>2584</v>
      </c>
      <c r="I36" s="198">
        <v>2512</v>
      </c>
      <c r="J36" s="198">
        <v>2495</v>
      </c>
      <c r="K36" s="482" t="s">
        <v>86</v>
      </c>
      <c r="L36" s="482" t="s">
        <v>515</v>
      </c>
      <c r="M36" s="513"/>
    </row>
    <row r="37" spans="2:13" s="2" customFormat="1" ht="20" customHeight="1">
      <c r="B37" s="187"/>
      <c r="C37" s="462"/>
      <c r="D37" s="462"/>
      <c r="E37" s="496"/>
      <c r="F37" s="190" t="s">
        <v>10</v>
      </c>
      <c r="G37" s="191">
        <v>2.94</v>
      </c>
      <c r="H37" s="191">
        <v>2.94</v>
      </c>
      <c r="I37" s="191">
        <f>I36/$I$25*100</f>
        <v>2.9348537246471631</v>
      </c>
      <c r="J37" s="191">
        <v>3</v>
      </c>
      <c r="K37" s="483"/>
      <c r="L37" s="483"/>
      <c r="M37" s="514"/>
    </row>
    <row r="38" spans="2:13" s="2" customFormat="1" ht="20" customHeight="1">
      <c r="B38" s="187"/>
      <c r="C38" s="462"/>
      <c r="D38" s="462"/>
      <c r="E38" s="493" t="s">
        <v>56</v>
      </c>
      <c r="F38" s="160" t="s">
        <v>27</v>
      </c>
      <c r="G38" s="198">
        <v>9401</v>
      </c>
      <c r="H38" s="198">
        <v>9634</v>
      </c>
      <c r="I38" s="198">
        <v>9683</v>
      </c>
      <c r="J38" s="198">
        <v>9786</v>
      </c>
      <c r="K38" s="483"/>
      <c r="L38" s="483"/>
      <c r="M38" s="514"/>
    </row>
    <row r="39" spans="2:13" s="2" customFormat="1" ht="20" customHeight="1">
      <c r="B39" s="187"/>
      <c r="C39" s="462"/>
      <c r="D39" s="462"/>
      <c r="E39" s="496"/>
      <c r="F39" s="160" t="s">
        <v>10</v>
      </c>
      <c r="G39" s="191">
        <v>10.81</v>
      </c>
      <c r="H39" s="191">
        <v>10.97</v>
      </c>
      <c r="I39" s="191">
        <f>I38/$I$25*100</f>
        <v>11.312973175063091</v>
      </c>
      <c r="J39" s="191">
        <v>11.75</v>
      </c>
      <c r="K39" s="483"/>
      <c r="L39" s="483"/>
      <c r="M39" s="514"/>
    </row>
    <row r="40" spans="2:13" s="2" customFormat="1" ht="20" customHeight="1">
      <c r="B40" s="187"/>
      <c r="C40" s="462"/>
      <c r="D40" s="462"/>
      <c r="E40" s="493" t="s">
        <v>57</v>
      </c>
      <c r="F40" s="160" t="s">
        <v>27</v>
      </c>
      <c r="G40" s="198">
        <v>3508</v>
      </c>
      <c r="H40" s="198">
        <v>3628</v>
      </c>
      <c r="I40" s="198">
        <v>3575</v>
      </c>
      <c r="J40" s="198">
        <v>3445</v>
      </c>
      <c r="K40" s="483"/>
      <c r="L40" s="483"/>
      <c r="M40" s="514"/>
    </row>
    <row r="41" spans="2:13" s="2" customFormat="1" ht="20" customHeight="1">
      <c r="B41" s="187"/>
      <c r="C41" s="462"/>
      <c r="D41" s="462"/>
      <c r="E41" s="496"/>
      <c r="F41" s="160" t="s">
        <v>10</v>
      </c>
      <c r="G41" s="191">
        <v>4.04</v>
      </c>
      <c r="H41" s="191">
        <v>4.13</v>
      </c>
      <c r="I41" s="191">
        <f>I40/$I$25*100</f>
        <v>4.1767922235722965</v>
      </c>
      <c r="J41" s="191">
        <v>4.1399999999999997</v>
      </c>
      <c r="K41" s="483"/>
      <c r="L41" s="483"/>
      <c r="M41" s="514"/>
    </row>
    <row r="42" spans="2:13" s="2" customFormat="1" ht="20" customHeight="1">
      <c r="B42" s="187"/>
      <c r="C42" s="462"/>
      <c r="D42" s="462"/>
      <c r="E42" s="493" t="s">
        <v>58</v>
      </c>
      <c r="F42" s="160" t="s">
        <v>27</v>
      </c>
      <c r="G42" s="198">
        <v>46971</v>
      </c>
      <c r="H42" s="198">
        <v>48715</v>
      </c>
      <c r="I42" s="198">
        <v>47776</v>
      </c>
      <c r="J42" s="198">
        <v>48411</v>
      </c>
      <c r="K42" s="483"/>
      <c r="L42" s="483"/>
      <c r="M42" s="514"/>
    </row>
    <row r="43" spans="2:13" s="2" customFormat="1" ht="20" customHeight="1">
      <c r="B43" s="187"/>
      <c r="C43" s="462"/>
      <c r="D43" s="462"/>
      <c r="E43" s="496"/>
      <c r="F43" s="193" t="s">
        <v>10</v>
      </c>
      <c r="G43" s="191">
        <v>54.03</v>
      </c>
      <c r="H43" s="191">
        <v>55.48</v>
      </c>
      <c r="I43" s="191">
        <f>I42/$I$25*100</f>
        <v>55.81830077577343</v>
      </c>
      <c r="J43" s="191">
        <v>58.13</v>
      </c>
      <c r="K43" s="483"/>
      <c r="L43" s="483"/>
      <c r="M43" s="514"/>
    </row>
    <row r="44" spans="2:13" s="2" customFormat="1" ht="20" customHeight="1">
      <c r="B44" s="187"/>
      <c r="C44" s="462"/>
      <c r="D44" s="462"/>
      <c r="E44" s="493" t="s">
        <v>59</v>
      </c>
      <c r="F44" s="160" t="s">
        <v>27</v>
      </c>
      <c r="G44" s="198">
        <v>9038</v>
      </c>
      <c r="H44" s="198">
        <v>9038</v>
      </c>
      <c r="I44" s="198">
        <v>8831</v>
      </c>
      <c r="J44" s="198">
        <v>8521</v>
      </c>
      <c r="K44" s="483"/>
      <c r="L44" s="483"/>
      <c r="M44" s="514"/>
    </row>
    <row r="45" spans="2:13" s="2" customFormat="1" ht="20" customHeight="1">
      <c r="B45" s="187"/>
      <c r="C45" s="462"/>
      <c r="D45" s="462"/>
      <c r="E45" s="480"/>
      <c r="F45" s="195" t="s">
        <v>10</v>
      </c>
      <c r="G45" s="196">
        <v>10.4</v>
      </c>
      <c r="H45" s="197">
        <v>10.29</v>
      </c>
      <c r="I45" s="197">
        <f>I44/$I$25*100</f>
        <v>10.317553042340407</v>
      </c>
      <c r="J45" s="197">
        <v>10.23</v>
      </c>
      <c r="K45" s="484"/>
      <c r="L45" s="484"/>
      <c r="M45" s="515"/>
    </row>
    <row r="46" spans="2:13" s="2" customFormat="1" ht="20" customHeight="1">
      <c r="B46" s="187"/>
      <c r="C46" s="462"/>
      <c r="D46" s="445" t="s">
        <v>241</v>
      </c>
      <c r="E46" s="447" t="s">
        <v>55</v>
      </c>
      <c r="F46" s="188" t="s">
        <v>27</v>
      </c>
      <c r="G46" s="189">
        <v>895</v>
      </c>
      <c r="H46" s="189">
        <v>822</v>
      </c>
      <c r="I46" s="198">
        <v>829</v>
      </c>
      <c r="J46" s="198">
        <v>684</v>
      </c>
      <c r="K46" s="482" t="s">
        <v>86</v>
      </c>
      <c r="L46" s="482" t="s">
        <v>516</v>
      </c>
      <c r="M46" s="513"/>
    </row>
    <row r="47" spans="2:13" s="2" customFormat="1" ht="20" customHeight="1">
      <c r="B47" s="187"/>
      <c r="C47" s="462"/>
      <c r="D47" s="462"/>
      <c r="E47" s="496"/>
      <c r="F47" s="190" t="s">
        <v>10</v>
      </c>
      <c r="G47" s="191">
        <v>1.03</v>
      </c>
      <c r="H47" s="191">
        <v>0.94</v>
      </c>
      <c r="I47" s="191">
        <f>I46/$I$25*100</f>
        <v>0.96854846247312831</v>
      </c>
      <c r="J47" s="191">
        <v>0.82</v>
      </c>
      <c r="K47" s="483"/>
      <c r="L47" s="483"/>
      <c r="M47" s="514"/>
    </row>
    <row r="48" spans="2:13" s="2" customFormat="1" ht="20" customHeight="1">
      <c r="B48" s="187"/>
      <c r="C48" s="462"/>
      <c r="D48" s="462"/>
      <c r="E48" s="493" t="s">
        <v>56</v>
      </c>
      <c r="F48" s="160" t="s">
        <v>27</v>
      </c>
      <c r="G48" s="198">
        <v>2957</v>
      </c>
      <c r="H48" s="198">
        <v>2624</v>
      </c>
      <c r="I48" s="198">
        <v>2624</v>
      </c>
      <c r="J48" s="198">
        <v>2281</v>
      </c>
      <c r="K48" s="483"/>
      <c r="L48" s="483"/>
      <c r="M48" s="514"/>
    </row>
    <row r="49" spans="2:13" s="2" customFormat="1" ht="20" customHeight="1">
      <c r="B49" s="187"/>
      <c r="C49" s="462"/>
      <c r="D49" s="462"/>
      <c r="E49" s="496"/>
      <c r="F49" s="160" t="s">
        <v>10</v>
      </c>
      <c r="G49" s="192">
        <v>3.4</v>
      </c>
      <c r="H49" s="191">
        <v>2.99</v>
      </c>
      <c r="I49" s="191">
        <f>I48/$I$25*100</f>
        <v>3.0657070754276101</v>
      </c>
      <c r="J49" s="198">
        <v>2.74</v>
      </c>
      <c r="K49" s="483"/>
      <c r="L49" s="483"/>
      <c r="M49" s="514"/>
    </row>
    <row r="50" spans="2:13" s="2" customFormat="1" ht="20" customHeight="1">
      <c r="B50" s="187"/>
      <c r="C50" s="462"/>
      <c r="D50" s="462"/>
      <c r="E50" s="493" t="s">
        <v>57</v>
      </c>
      <c r="F50" s="160" t="s">
        <v>27</v>
      </c>
      <c r="G50" s="161">
        <v>899</v>
      </c>
      <c r="H50" s="161">
        <v>793</v>
      </c>
      <c r="I50" s="198">
        <v>790</v>
      </c>
      <c r="J50" s="198">
        <v>644</v>
      </c>
      <c r="K50" s="483"/>
      <c r="L50" s="483"/>
      <c r="M50" s="514"/>
    </row>
    <row r="51" spans="2:13" s="2" customFormat="1" ht="20" customHeight="1">
      <c r="B51" s="187"/>
      <c r="C51" s="462"/>
      <c r="D51" s="462"/>
      <c r="E51" s="496"/>
      <c r="F51" s="160" t="s">
        <v>10</v>
      </c>
      <c r="G51" s="192">
        <v>1.03</v>
      </c>
      <c r="H51" s="191">
        <v>0.9</v>
      </c>
      <c r="I51" s="191">
        <f>I50/$I$25*100</f>
        <v>0.92298345639779422</v>
      </c>
      <c r="J51" s="191">
        <v>0.77</v>
      </c>
      <c r="K51" s="483"/>
      <c r="L51" s="483"/>
      <c r="M51" s="514"/>
    </row>
    <row r="52" spans="2:13" s="2" customFormat="1" ht="20" customHeight="1">
      <c r="B52" s="187"/>
      <c r="C52" s="462"/>
      <c r="D52" s="462"/>
      <c r="E52" s="493" t="s">
        <v>58</v>
      </c>
      <c r="F52" s="160" t="s">
        <v>27</v>
      </c>
      <c r="G52" s="198">
        <v>8732</v>
      </c>
      <c r="H52" s="198">
        <v>8079</v>
      </c>
      <c r="I52" s="198">
        <v>7219</v>
      </c>
      <c r="J52" s="198">
        <v>5635</v>
      </c>
      <c r="K52" s="483"/>
      <c r="L52" s="483"/>
      <c r="M52" s="514"/>
    </row>
    <row r="53" spans="2:13" s="2" customFormat="1" ht="20" customHeight="1">
      <c r="B53" s="187"/>
      <c r="C53" s="462"/>
      <c r="D53" s="462"/>
      <c r="E53" s="496"/>
      <c r="F53" s="193" t="s">
        <v>10</v>
      </c>
      <c r="G53" s="192">
        <v>10.050000000000001</v>
      </c>
      <c r="H53" s="191">
        <v>9.1999999999999993</v>
      </c>
      <c r="I53" s="191">
        <f>I52/$I$25*100</f>
        <v>8.4341994578932606</v>
      </c>
      <c r="J53" s="191">
        <v>6.77</v>
      </c>
      <c r="K53" s="483"/>
      <c r="L53" s="483"/>
      <c r="M53" s="514"/>
    </row>
    <row r="54" spans="2:13" s="2" customFormat="1" ht="20" customHeight="1">
      <c r="B54" s="187"/>
      <c r="C54" s="462"/>
      <c r="D54" s="462"/>
      <c r="E54" s="493" t="s">
        <v>59</v>
      </c>
      <c r="F54" s="160" t="s">
        <v>27</v>
      </c>
      <c r="G54" s="198">
        <v>1973</v>
      </c>
      <c r="H54" s="198">
        <v>1883</v>
      </c>
      <c r="I54" s="198">
        <v>1753</v>
      </c>
      <c r="J54" s="198">
        <v>1383</v>
      </c>
      <c r="K54" s="483"/>
      <c r="L54" s="483"/>
      <c r="M54" s="514"/>
    </row>
    <row r="55" spans="2:13" s="2" customFormat="1" ht="20" customHeight="1">
      <c r="B55" s="187"/>
      <c r="C55" s="462"/>
      <c r="D55" s="462"/>
      <c r="E55" s="480"/>
      <c r="F55" s="195" t="s">
        <v>10</v>
      </c>
      <c r="G55" s="196">
        <v>2.27</v>
      </c>
      <c r="H55" s="197">
        <v>2.14</v>
      </c>
      <c r="I55" s="197">
        <f>I54/$I$25*100</f>
        <v>2.048088606411814</v>
      </c>
      <c r="J55" s="197">
        <v>1.66</v>
      </c>
      <c r="K55" s="484"/>
      <c r="L55" s="484"/>
      <c r="M55" s="515"/>
    </row>
    <row r="56" spans="2:13" s="2" customFormat="1" ht="20" customHeight="1">
      <c r="B56" s="187"/>
      <c r="C56" s="462"/>
      <c r="D56" s="445" t="s">
        <v>242</v>
      </c>
      <c r="E56" s="447" t="s">
        <v>55</v>
      </c>
      <c r="F56" s="188" t="s">
        <v>27</v>
      </c>
      <c r="G56" s="198">
        <v>3421</v>
      </c>
      <c r="H56" s="198">
        <v>3389</v>
      </c>
      <c r="I56" s="198">
        <v>3327</v>
      </c>
      <c r="J56" s="198">
        <v>3156</v>
      </c>
      <c r="K56" s="482" t="s">
        <v>86</v>
      </c>
      <c r="L56" s="482" t="s">
        <v>517</v>
      </c>
      <c r="M56" s="513"/>
    </row>
    <row r="57" spans="2:13" s="2" customFormat="1" ht="20" customHeight="1">
      <c r="B57" s="187"/>
      <c r="C57" s="462"/>
      <c r="D57" s="462"/>
      <c r="E57" s="496"/>
      <c r="F57" s="190" t="s">
        <v>10</v>
      </c>
      <c r="G57" s="191">
        <v>3.94</v>
      </c>
      <c r="H57" s="191">
        <v>3.86</v>
      </c>
      <c r="I57" s="191">
        <f>I56/$I$25*100</f>
        <v>3.8870455182727359</v>
      </c>
      <c r="J57" s="191">
        <v>3.79</v>
      </c>
      <c r="K57" s="483"/>
      <c r="L57" s="483"/>
      <c r="M57" s="514"/>
    </row>
    <row r="58" spans="2:13" s="2" customFormat="1" ht="20" customHeight="1">
      <c r="B58" s="187"/>
      <c r="C58" s="462"/>
      <c r="D58" s="462"/>
      <c r="E58" s="493" t="s">
        <v>56</v>
      </c>
      <c r="F58" s="160" t="s">
        <v>27</v>
      </c>
      <c r="G58" s="198">
        <v>12229</v>
      </c>
      <c r="H58" s="198">
        <v>12229</v>
      </c>
      <c r="I58" s="198">
        <v>12219</v>
      </c>
      <c r="J58" s="198">
        <v>11976</v>
      </c>
      <c r="K58" s="483"/>
      <c r="L58" s="483"/>
      <c r="M58" s="514"/>
    </row>
    <row r="59" spans="2:13" s="2" customFormat="1" ht="20" customHeight="1">
      <c r="B59" s="187"/>
      <c r="C59" s="462"/>
      <c r="D59" s="462"/>
      <c r="E59" s="496"/>
      <c r="F59" s="160" t="s">
        <v>10</v>
      </c>
      <c r="G59" s="192">
        <v>14.07</v>
      </c>
      <c r="H59" s="192">
        <v>13.93</v>
      </c>
      <c r="I59" s="191">
        <f>I58/$I$25*100</f>
        <v>14.27586690344892</v>
      </c>
      <c r="J59" s="192">
        <v>14.38</v>
      </c>
      <c r="K59" s="483"/>
      <c r="L59" s="483"/>
      <c r="M59" s="514"/>
    </row>
    <row r="60" spans="2:13" s="2" customFormat="1" ht="20" customHeight="1">
      <c r="B60" s="187"/>
      <c r="C60" s="462"/>
      <c r="D60" s="462"/>
      <c r="E60" s="493" t="s">
        <v>57</v>
      </c>
      <c r="F60" s="160" t="s">
        <v>27</v>
      </c>
      <c r="G60" s="198">
        <v>4389</v>
      </c>
      <c r="H60" s="198">
        <v>4413</v>
      </c>
      <c r="I60" s="198">
        <v>4349</v>
      </c>
      <c r="J60" s="198">
        <v>4067</v>
      </c>
      <c r="K60" s="483"/>
      <c r="L60" s="483"/>
      <c r="M60" s="514"/>
    </row>
    <row r="61" spans="2:13" s="2" customFormat="1" ht="20" customHeight="1">
      <c r="B61" s="187"/>
      <c r="C61" s="462"/>
      <c r="D61" s="462"/>
      <c r="E61" s="496"/>
      <c r="F61" s="160" t="s">
        <v>10</v>
      </c>
      <c r="G61" s="192">
        <v>5.05</v>
      </c>
      <c r="H61" s="191">
        <v>5.03</v>
      </c>
      <c r="I61" s="191">
        <f>I60/$I$25*100</f>
        <v>5.0810823441443125</v>
      </c>
      <c r="J61" s="191">
        <v>4.88</v>
      </c>
      <c r="K61" s="483"/>
      <c r="L61" s="483"/>
      <c r="M61" s="514"/>
    </row>
    <row r="62" spans="2:13" s="2" customFormat="1" ht="20" customHeight="1">
      <c r="B62" s="187"/>
      <c r="C62" s="462"/>
      <c r="D62" s="462"/>
      <c r="E62" s="493" t="s">
        <v>58</v>
      </c>
      <c r="F62" s="160" t="s">
        <v>27</v>
      </c>
      <c r="G62" s="198">
        <v>55203</v>
      </c>
      <c r="H62" s="198">
        <v>56481</v>
      </c>
      <c r="I62" s="198">
        <v>54708</v>
      </c>
      <c r="J62" s="198">
        <v>53706</v>
      </c>
      <c r="K62" s="483"/>
      <c r="L62" s="483"/>
      <c r="M62" s="514"/>
    </row>
    <row r="63" spans="2:13" s="2" customFormat="1" ht="20" customHeight="1">
      <c r="B63" s="187"/>
      <c r="C63" s="462"/>
      <c r="D63" s="462"/>
      <c r="E63" s="496"/>
      <c r="F63" s="193" t="s">
        <v>10</v>
      </c>
      <c r="G63" s="192">
        <v>63.51</v>
      </c>
      <c r="H63" s="191">
        <v>64.33</v>
      </c>
      <c r="I63" s="191">
        <f>I62/$I$25*100</f>
        <v>63.917188522291802</v>
      </c>
      <c r="J63" s="191">
        <v>64.48</v>
      </c>
      <c r="K63" s="483"/>
      <c r="L63" s="483"/>
      <c r="M63" s="514"/>
    </row>
    <row r="64" spans="2:13" s="2" customFormat="1" ht="20" customHeight="1">
      <c r="B64" s="187"/>
      <c r="C64" s="462"/>
      <c r="D64" s="462"/>
      <c r="E64" s="493" t="s">
        <v>59</v>
      </c>
      <c r="F64" s="160" t="s">
        <v>27</v>
      </c>
      <c r="G64" s="198">
        <v>10934</v>
      </c>
      <c r="H64" s="198">
        <v>10895</v>
      </c>
      <c r="I64" s="198">
        <v>10557</v>
      </c>
      <c r="J64" s="198">
        <v>9855</v>
      </c>
      <c r="K64" s="483"/>
      <c r="L64" s="483"/>
      <c r="M64" s="514"/>
    </row>
    <row r="65" spans="2:13" s="2" customFormat="1" ht="20" customHeight="1">
      <c r="B65" s="187"/>
      <c r="C65" s="462"/>
      <c r="D65" s="462"/>
      <c r="E65" s="480"/>
      <c r="F65" s="195" t="s">
        <v>10</v>
      </c>
      <c r="G65" s="196">
        <v>12.58</v>
      </c>
      <c r="H65" s="197">
        <v>12.41</v>
      </c>
      <c r="I65" s="197">
        <f>I64/$I$25*100</f>
        <v>12.33409664454622</v>
      </c>
      <c r="J65" s="197">
        <v>11.83</v>
      </c>
      <c r="K65" s="484"/>
      <c r="L65" s="484"/>
      <c r="M65" s="515"/>
    </row>
    <row r="66" spans="2:13" s="2" customFormat="1" ht="20" customHeight="1">
      <c r="B66" s="187"/>
      <c r="C66" s="462"/>
      <c r="D66" s="445" t="s">
        <v>243</v>
      </c>
      <c r="E66" s="447" t="s">
        <v>55</v>
      </c>
      <c r="F66" s="188" t="s">
        <v>27</v>
      </c>
      <c r="G66" s="189">
        <v>27</v>
      </c>
      <c r="H66" s="189">
        <v>17</v>
      </c>
      <c r="I66" s="198">
        <v>14</v>
      </c>
      <c r="J66" s="198">
        <v>23</v>
      </c>
      <c r="K66" s="482" t="s">
        <v>86</v>
      </c>
      <c r="L66" s="482" t="s">
        <v>518</v>
      </c>
      <c r="M66" s="513"/>
    </row>
    <row r="67" spans="2:13" s="2" customFormat="1" ht="20" customHeight="1">
      <c r="B67" s="187"/>
      <c r="C67" s="462"/>
      <c r="D67" s="462"/>
      <c r="E67" s="496"/>
      <c r="F67" s="190" t="s">
        <v>10</v>
      </c>
      <c r="G67" s="191">
        <v>0.03</v>
      </c>
      <c r="H67" s="191">
        <v>0.02</v>
      </c>
      <c r="I67" s="191">
        <f>I66/$I$25*100</f>
        <v>1.6356668847555846E-2</v>
      </c>
      <c r="J67" s="192">
        <v>0.03</v>
      </c>
      <c r="K67" s="483"/>
      <c r="L67" s="483"/>
      <c r="M67" s="514"/>
    </row>
    <row r="68" spans="2:13" s="2" customFormat="1" ht="20" customHeight="1">
      <c r="B68" s="187"/>
      <c r="C68" s="462"/>
      <c r="D68" s="462"/>
      <c r="E68" s="493" t="s">
        <v>56</v>
      </c>
      <c r="F68" s="160" t="s">
        <v>27</v>
      </c>
      <c r="G68" s="198">
        <v>129</v>
      </c>
      <c r="H68" s="198">
        <v>29</v>
      </c>
      <c r="I68" s="198">
        <v>88</v>
      </c>
      <c r="J68" s="198">
        <v>91</v>
      </c>
      <c r="K68" s="483"/>
      <c r="L68" s="483"/>
      <c r="M68" s="514"/>
    </row>
    <row r="69" spans="2:13" s="2" customFormat="1" ht="20" customHeight="1">
      <c r="B69" s="187"/>
      <c r="C69" s="462"/>
      <c r="D69" s="462"/>
      <c r="E69" s="496"/>
      <c r="F69" s="160" t="s">
        <v>10</v>
      </c>
      <c r="G69" s="192">
        <v>0.14000000000000001</v>
      </c>
      <c r="H69" s="192">
        <v>0.03</v>
      </c>
      <c r="I69" s="191">
        <f>I68/$I$25*100</f>
        <v>0.10281334704177959</v>
      </c>
      <c r="J69" s="192">
        <v>0.11</v>
      </c>
      <c r="K69" s="483"/>
      <c r="L69" s="483"/>
      <c r="M69" s="514"/>
    </row>
    <row r="70" spans="2:13" s="2" customFormat="1" ht="20" customHeight="1">
      <c r="B70" s="187"/>
      <c r="C70" s="462"/>
      <c r="D70" s="462"/>
      <c r="E70" s="493" t="s">
        <v>57</v>
      </c>
      <c r="F70" s="160" t="s">
        <v>27</v>
      </c>
      <c r="G70" s="198">
        <v>18</v>
      </c>
      <c r="H70" s="198">
        <v>8</v>
      </c>
      <c r="I70" s="198">
        <v>16</v>
      </c>
      <c r="J70" s="198">
        <v>22</v>
      </c>
      <c r="K70" s="483"/>
      <c r="L70" s="483"/>
      <c r="M70" s="514"/>
    </row>
    <row r="71" spans="2:13" s="2" customFormat="1" ht="20" customHeight="1">
      <c r="B71" s="187"/>
      <c r="C71" s="462"/>
      <c r="D71" s="462"/>
      <c r="E71" s="496"/>
      <c r="F71" s="160" t="s">
        <v>10</v>
      </c>
      <c r="G71" s="192">
        <v>0.02</v>
      </c>
      <c r="H71" s="192">
        <v>0.01</v>
      </c>
      <c r="I71" s="191">
        <f>I70/$I$25*100</f>
        <v>1.8693335825778111E-2</v>
      </c>
      <c r="J71" s="192">
        <v>0.03</v>
      </c>
      <c r="K71" s="483"/>
      <c r="L71" s="483"/>
      <c r="M71" s="514"/>
    </row>
    <row r="72" spans="2:13" s="2" customFormat="1" ht="20" customHeight="1">
      <c r="B72" s="187"/>
      <c r="C72" s="462"/>
      <c r="D72" s="462"/>
      <c r="E72" s="493" t="s">
        <v>58</v>
      </c>
      <c r="F72" s="160" t="s">
        <v>27</v>
      </c>
      <c r="G72" s="198">
        <v>500</v>
      </c>
      <c r="H72" s="198">
        <v>313</v>
      </c>
      <c r="I72" s="198">
        <v>287</v>
      </c>
      <c r="J72" s="198">
        <v>340</v>
      </c>
      <c r="K72" s="483"/>
      <c r="L72" s="483"/>
      <c r="M72" s="514"/>
    </row>
    <row r="73" spans="2:13" s="2" customFormat="1" ht="20" customHeight="1">
      <c r="B73" s="187"/>
      <c r="C73" s="462"/>
      <c r="D73" s="462"/>
      <c r="E73" s="496"/>
      <c r="F73" s="193" t="s">
        <v>10</v>
      </c>
      <c r="G73" s="192">
        <v>0.56999999999999995</v>
      </c>
      <c r="H73" s="192">
        <v>0.36</v>
      </c>
      <c r="I73" s="191">
        <f>I72/$I$25*100</f>
        <v>0.33531171137489485</v>
      </c>
      <c r="J73" s="192">
        <v>0.41</v>
      </c>
      <c r="K73" s="483"/>
      <c r="L73" s="483"/>
      <c r="M73" s="514"/>
    </row>
    <row r="74" spans="2:13" s="2" customFormat="1" ht="20" customHeight="1">
      <c r="B74" s="187"/>
      <c r="C74" s="462"/>
      <c r="D74" s="462"/>
      <c r="E74" s="493" t="s">
        <v>59</v>
      </c>
      <c r="F74" s="160" t="s">
        <v>27</v>
      </c>
      <c r="G74" s="161">
        <v>77</v>
      </c>
      <c r="H74" s="161">
        <v>26</v>
      </c>
      <c r="I74" s="198">
        <v>27</v>
      </c>
      <c r="J74" s="198">
        <v>49</v>
      </c>
      <c r="K74" s="483"/>
      <c r="L74" s="483"/>
      <c r="M74" s="514"/>
    </row>
    <row r="75" spans="2:13" s="2" customFormat="1" ht="20" customHeight="1">
      <c r="B75" s="187"/>
      <c r="C75" s="462"/>
      <c r="D75" s="462"/>
      <c r="E75" s="480"/>
      <c r="F75" s="195" t="s">
        <v>10</v>
      </c>
      <c r="G75" s="196">
        <v>0.09</v>
      </c>
      <c r="H75" s="197">
        <v>0.03</v>
      </c>
      <c r="I75" s="191">
        <f>I74/$I$25*100</f>
        <v>3.1545004206000558E-2</v>
      </c>
      <c r="J75" s="197">
        <v>0.06</v>
      </c>
      <c r="K75" s="484"/>
      <c r="L75" s="484"/>
      <c r="M75" s="515"/>
    </row>
    <row r="76" spans="2:13" s="2" customFormat="1" ht="20" customHeight="1">
      <c r="B76" s="187"/>
      <c r="C76" s="462"/>
      <c r="D76" s="470" t="s">
        <v>231</v>
      </c>
      <c r="E76" s="447" t="s">
        <v>60</v>
      </c>
      <c r="F76" s="188" t="s">
        <v>27</v>
      </c>
      <c r="G76" s="189">
        <v>44350</v>
      </c>
      <c r="H76" s="189">
        <v>44641</v>
      </c>
      <c r="I76" s="189">
        <v>43634</v>
      </c>
      <c r="J76" s="189">
        <v>41920</v>
      </c>
      <c r="K76" s="482" t="s">
        <v>551</v>
      </c>
      <c r="L76" s="447" t="s">
        <v>514</v>
      </c>
      <c r="M76" s="516"/>
    </row>
    <row r="77" spans="2:13" s="2" customFormat="1" ht="20" customHeight="1">
      <c r="B77" s="187"/>
      <c r="C77" s="462"/>
      <c r="D77" s="462"/>
      <c r="E77" s="496"/>
      <c r="F77" s="190" t="s">
        <v>10</v>
      </c>
      <c r="G77" s="191">
        <v>52.02</v>
      </c>
      <c r="H77" s="191">
        <v>50.84</v>
      </c>
      <c r="I77" s="191">
        <f>I76/$I$25*100</f>
        <v>50.979063463875129</v>
      </c>
      <c r="J77" s="191">
        <v>50.33</v>
      </c>
      <c r="K77" s="483"/>
      <c r="L77" s="479"/>
      <c r="M77" s="517"/>
    </row>
    <row r="78" spans="2:13" s="2" customFormat="1" ht="20" customHeight="1">
      <c r="B78" s="187"/>
      <c r="C78" s="462"/>
      <c r="D78" s="462"/>
      <c r="E78" s="493" t="s">
        <v>61</v>
      </c>
      <c r="F78" s="160" t="s">
        <v>27</v>
      </c>
      <c r="G78" s="161">
        <v>42577</v>
      </c>
      <c r="H78" s="161">
        <v>43159</v>
      </c>
      <c r="I78" s="161">
        <v>41958</v>
      </c>
      <c r="J78" s="161">
        <v>41365</v>
      </c>
      <c r="K78" s="483"/>
      <c r="L78" s="479"/>
      <c r="M78" s="517"/>
    </row>
    <row r="79" spans="2:13" s="2" customFormat="1" ht="20" customHeight="1">
      <c r="B79" s="187"/>
      <c r="C79" s="462"/>
      <c r="D79" s="471"/>
      <c r="E79" s="480"/>
      <c r="F79" s="195" t="s">
        <v>10</v>
      </c>
      <c r="G79" s="196">
        <v>48.98</v>
      </c>
      <c r="H79" s="196">
        <v>49.16</v>
      </c>
      <c r="I79" s="196">
        <f>I78/$I$25*100</f>
        <v>49.020936536124871</v>
      </c>
      <c r="J79" s="196">
        <v>49.67</v>
      </c>
      <c r="K79" s="483"/>
      <c r="L79" s="480"/>
      <c r="M79" s="518"/>
    </row>
    <row r="80" spans="2:13" s="2" customFormat="1" ht="20" customHeight="1">
      <c r="B80" s="187"/>
      <c r="C80" s="462"/>
      <c r="D80" s="470" t="s">
        <v>244</v>
      </c>
      <c r="E80" s="447" t="s">
        <v>60</v>
      </c>
      <c r="F80" s="188" t="s">
        <v>27</v>
      </c>
      <c r="G80" s="189">
        <v>36198</v>
      </c>
      <c r="H80" s="189">
        <v>36932</v>
      </c>
      <c r="I80" s="189">
        <v>36373</v>
      </c>
      <c r="J80" s="189">
        <v>36079</v>
      </c>
      <c r="K80" s="447" t="s">
        <v>86</v>
      </c>
      <c r="L80" s="447" t="s">
        <v>515</v>
      </c>
      <c r="M80" s="516"/>
    </row>
    <row r="81" spans="2:13" s="2" customFormat="1" ht="20" customHeight="1">
      <c r="B81" s="187"/>
      <c r="C81" s="462"/>
      <c r="D81" s="462"/>
      <c r="E81" s="496"/>
      <c r="F81" s="190" t="s">
        <v>10</v>
      </c>
      <c r="G81" s="191">
        <v>41.62</v>
      </c>
      <c r="H81" s="191">
        <v>42.06</v>
      </c>
      <c r="I81" s="191">
        <f>I80/$I$25*100</f>
        <v>42.495793999439201</v>
      </c>
      <c r="J81" s="191">
        <v>43.32</v>
      </c>
      <c r="K81" s="479"/>
      <c r="L81" s="479"/>
      <c r="M81" s="517"/>
    </row>
    <row r="82" spans="2:13" s="2" customFormat="1" ht="20" customHeight="1">
      <c r="B82" s="187"/>
      <c r="C82" s="462"/>
      <c r="D82" s="462"/>
      <c r="E82" s="493" t="s">
        <v>61</v>
      </c>
      <c r="F82" s="160" t="s">
        <v>27</v>
      </c>
      <c r="G82" s="161">
        <v>35273</v>
      </c>
      <c r="H82" s="161">
        <v>36667</v>
      </c>
      <c r="I82" s="161">
        <v>36004</v>
      </c>
      <c r="J82" s="161">
        <v>36579</v>
      </c>
      <c r="K82" s="479"/>
      <c r="L82" s="479"/>
      <c r="M82" s="517"/>
    </row>
    <row r="83" spans="2:13" s="2" customFormat="1" ht="20" customHeight="1">
      <c r="B83" s="187"/>
      <c r="C83" s="462"/>
      <c r="D83" s="471"/>
      <c r="E83" s="480"/>
      <c r="F83" s="195" t="s">
        <v>10</v>
      </c>
      <c r="G83" s="196">
        <v>40.58</v>
      </c>
      <c r="H83" s="196">
        <v>41.76</v>
      </c>
      <c r="I83" s="196">
        <f>I82/$I$25*100</f>
        <v>42.06467894195719</v>
      </c>
      <c r="J83" s="196">
        <v>43.92</v>
      </c>
      <c r="K83" s="480"/>
      <c r="L83" s="480"/>
      <c r="M83" s="518"/>
    </row>
    <row r="84" spans="2:13" s="2" customFormat="1" ht="20" customHeight="1">
      <c r="B84" s="187"/>
      <c r="C84" s="462"/>
      <c r="D84" s="470" t="s">
        <v>245</v>
      </c>
      <c r="E84" s="447" t="s">
        <v>60</v>
      </c>
      <c r="F84" s="188" t="s">
        <v>27</v>
      </c>
      <c r="G84" s="189">
        <v>8152</v>
      </c>
      <c r="H84" s="189">
        <v>7709</v>
      </c>
      <c r="I84" s="189">
        <v>7261</v>
      </c>
      <c r="J84" s="189">
        <v>5841</v>
      </c>
      <c r="K84" s="447" t="s">
        <v>86</v>
      </c>
      <c r="L84" s="447" t="s">
        <v>513</v>
      </c>
      <c r="M84" s="516"/>
    </row>
    <row r="85" spans="2:13" s="2" customFormat="1" ht="20" customHeight="1">
      <c r="B85" s="187"/>
      <c r="C85" s="462"/>
      <c r="D85" s="462"/>
      <c r="E85" s="496"/>
      <c r="F85" s="190" t="s">
        <v>10</v>
      </c>
      <c r="G85" s="191">
        <v>9.3800000000000008</v>
      </c>
      <c r="H85" s="191">
        <v>8.7799999999999994</v>
      </c>
      <c r="I85" s="191">
        <f>I84/$I$25*100</f>
        <v>8.4832694644359297</v>
      </c>
      <c r="J85" s="191">
        <v>7.01</v>
      </c>
      <c r="K85" s="479"/>
      <c r="L85" s="479"/>
      <c r="M85" s="517"/>
    </row>
    <row r="86" spans="2:13" s="2" customFormat="1" ht="20" customHeight="1">
      <c r="B86" s="187"/>
      <c r="C86" s="462"/>
      <c r="D86" s="462"/>
      <c r="E86" s="493" t="s">
        <v>61</v>
      </c>
      <c r="F86" s="160" t="s">
        <v>27</v>
      </c>
      <c r="G86" s="161">
        <v>7304</v>
      </c>
      <c r="H86" s="161">
        <v>6492</v>
      </c>
      <c r="I86" s="161">
        <v>5954</v>
      </c>
      <c r="J86" s="161">
        <v>4786</v>
      </c>
      <c r="K86" s="479"/>
      <c r="L86" s="479"/>
      <c r="M86" s="517"/>
    </row>
    <row r="87" spans="2:13" s="2" customFormat="1" ht="20" customHeight="1">
      <c r="B87" s="187"/>
      <c r="C87" s="462"/>
      <c r="D87" s="471"/>
      <c r="E87" s="480"/>
      <c r="F87" s="195" t="s">
        <v>10</v>
      </c>
      <c r="G87" s="196">
        <v>8.4</v>
      </c>
      <c r="H87" s="196">
        <v>7.39</v>
      </c>
      <c r="I87" s="196">
        <f>I86/$I$25*100</f>
        <v>6.9562575941676794</v>
      </c>
      <c r="J87" s="196">
        <v>5.75</v>
      </c>
      <c r="K87" s="480"/>
      <c r="L87" s="480"/>
      <c r="M87" s="518"/>
    </row>
    <row r="88" spans="2:13" s="2" customFormat="1" ht="20" customHeight="1">
      <c r="B88" s="187"/>
      <c r="C88" s="462"/>
      <c r="D88" s="470" t="s">
        <v>246</v>
      </c>
      <c r="E88" s="447" t="s">
        <v>60</v>
      </c>
      <c r="F88" s="188" t="s">
        <v>27</v>
      </c>
      <c r="G88" s="189">
        <v>43829</v>
      </c>
      <c r="H88" s="189">
        <v>44378</v>
      </c>
      <c r="I88" s="189">
        <v>43327</v>
      </c>
      <c r="J88" s="189">
        <v>41553</v>
      </c>
      <c r="K88" s="447" t="s">
        <v>86</v>
      </c>
      <c r="L88" s="447" t="s">
        <v>517</v>
      </c>
      <c r="M88" s="516"/>
    </row>
    <row r="89" spans="2:13" s="2" customFormat="1" ht="20" customHeight="1">
      <c r="B89" s="187"/>
      <c r="C89" s="462"/>
      <c r="D89" s="462"/>
      <c r="E89" s="496"/>
      <c r="F89" s="190" t="s">
        <v>10</v>
      </c>
      <c r="G89" s="191">
        <v>50.43</v>
      </c>
      <c r="H89" s="191">
        <v>50.54</v>
      </c>
      <c r="I89" s="191">
        <f>I88/$I$25*100</f>
        <v>50.620385082718009</v>
      </c>
      <c r="J89" s="191">
        <v>49.89</v>
      </c>
      <c r="K89" s="479"/>
      <c r="L89" s="479"/>
      <c r="M89" s="517"/>
    </row>
    <row r="90" spans="2:13" s="2" customFormat="1" ht="20" customHeight="1">
      <c r="B90" s="187"/>
      <c r="C90" s="462"/>
      <c r="D90" s="462"/>
      <c r="E90" s="493" t="s">
        <v>61</v>
      </c>
      <c r="F90" s="160" t="s">
        <v>27</v>
      </c>
      <c r="G90" s="161">
        <v>42347</v>
      </c>
      <c r="H90" s="161">
        <v>43029</v>
      </c>
      <c r="I90" s="161">
        <v>41833</v>
      </c>
      <c r="J90" s="161">
        <v>41207</v>
      </c>
      <c r="K90" s="479"/>
      <c r="L90" s="479"/>
      <c r="M90" s="517"/>
    </row>
    <row r="91" spans="2:13" s="2" customFormat="1" ht="20" customHeight="1">
      <c r="B91" s="187"/>
      <c r="C91" s="462"/>
      <c r="D91" s="471"/>
      <c r="E91" s="480"/>
      <c r="F91" s="195" t="s">
        <v>10</v>
      </c>
      <c r="G91" s="196">
        <v>48.72</v>
      </c>
      <c r="H91" s="196">
        <v>49.01</v>
      </c>
      <c r="I91" s="196">
        <f>I90/$I$25*100</f>
        <v>48.874894849985978</v>
      </c>
      <c r="J91" s="196">
        <v>49.48</v>
      </c>
      <c r="K91" s="480"/>
      <c r="L91" s="480"/>
      <c r="M91" s="518"/>
    </row>
    <row r="92" spans="2:13" s="2" customFormat="1" ht="20" customHeight="1">
      <c r="B92" s="187"/>
      <c r="C92" s="462"/>
      <c r="D92" s="470" t="s">
        <v>247</v>
      </c>
      <c r="E92" s="447" t="s">
        <v>60</v>
      </c>
      <c r="F92" s="188" t="s">
        <v>27</v>
      </c>
      <c r="G92" s="189">
        <v>521</v>
      </c>
      <c r="H92" s="189">
        <v>263</v>
      </c>
      <c r="I92" s="189">
        <v>307</v>
      </c>
      <c r="J92" s="189">
        <v>367</v>
      </c>
      <c r="K92" s="447" t="s">
        <v>86</v>
      </c>
      <c r="L92" s="447" t="s">
        <v>518</v>
      </c>
      <c r="M92" s="516"/>
    </row>
    <row r="93" spans="2:13" s="2" customFormat="1" ht="20" customHeight="1">
      <c r="B93" s="187"/>
      <c r="C93" s="462"/>
      <c r="D93" s="462"/>
      <c r="E93" s="496"/>
      <c r="F93" s="190" t="s">
        <v>10</v>
      </c>
      <c r="G93" s="191">
        <v>0.59</v>
      </c>
      <c r="H93" s="191">
        <v>0.3</v>
      </c>
      <c r="I93" s="191">
        <f>I92/$I$25*100</f>
        <v>0.35867838115711748</v>
      </c>
      <c r="J93" s="191">
        <v>0.44</v>
      </c>
      <c r="K93" s="479"/>
      <c r="L93" s="479"/>
      <c r="M93" s="517"/>
    </row>
    <row r="94" spans="2:13" s="2" customFormat="1" ht="20" customHeight="1">
      <c r="B94" s="187"/>
      <c r="C94" s="462"/>
      <c r="D94" s="462"/>
      <c r="E94" s="493" t="s">
        <v>61</v>
      </c>
      <c r="F94" s="160" t="s">
        <v>27</v>
      </c>
      <c r="G94" s="161">
        <v>230</v>
      </c>
      <c r="H94" s="161">
        <v>130</v>
      </c>
      <c r="I94" s="161">
        <v>125</v>
      </c>
      <c r="J94" s="161">
        <v>158</v>
      </c>
      <c r="K94" s="479"/>
      <c r="L94" s="479"/>
      <c r="M94" s="517"/>
    </row>
    <row r="95" spans="2:13" s="2" customFormat="1" ht="20" customHeight="1">
      <c r="B95" s="187"/>
      <c r="C95" s="462"/>
      <c r="D95" s="471"/>
      <c r="E95" s="480"/>
      <c r="F95" s="195" t="s">
        <v>10</v>
      </c>
      <c r="G95" s="196">
        <v>0.26</v>
      </c>
      <c r="H95" s="196">
        <v>0.15</v>
      </c>
      <c r="I95" s="196">
        <f>I94/$I$25*100</f>
        <v>0.14604168613889149</v>
      </c>
      <c r="J95" s="196">
        <v>0.19</v>
      </c>
      <c r="K95" s="480"/>
      <c r="L95" s="480"/>
      <c r="M95" s="518"/>
    </row>
    <row r="96" spans="2:13" s="2" customFormat="1" ht="20" customHeight="1">
      <c r="B96" s="187"/>
      <c r="C96" s="462"/>
      <c r="D96" s="470" t="s">
        <v>234</v>
      </c>
      <c r="E96" s="199" t="s">
        <v>49</v>
      </c>
      <c r="F96" s="188" t="s">
        <v>10</v>
      </c>
      <c r="G96" s="200">
        <v>9.7200000000000006</v>
      </c>
      <c r="H96" s="200">
        <v>11.95</v>
      </c>
      <c r="I96" s="200">
        <v>11.72</v>
      </c>
      <c r="J96" s="200">
        <v>15.07</v>
      </c>
      <c r="K96" s="482" t="s">
        <v>627</v>
      </c>
      <c r="L96" s="489" t="s">
        <v>633</v>
      </c>
      <c r="M96" s="519" t="s">
        <v>632</v>
      </c>
    </row>
    <row r="97" spans="2:14" s="2" customFormat="1" ht="20" customHeight="1">
      <c r="B97" s="187"/>
      <c r="C97" s="462"/>
      <c r="D97" s="455"/>
      <c r="E97" s="159" t="s">
        <v>50</v>
      </c>
      <c r="F97" s="160" t="s">
        <v>10</v>
      </c>
      <c r="G97" s="128">
        <v>17.260000000000002</v>
      </c>
      <c r="H97" s="128">
        <v>20.350000000000001</v>
      </c>
      <c r="I97" s="128">
        <v>20.09</v>
      </c>
      <c r="J97" s="128">
        <v>26.46</v>
      </c>
      <c r="K97" s="483"/>
      <c r="L97" s="490"/>
      <c r="M97" s="520"/>
    </row>
    <row r="98" spans="2:14" s="2" customFormat="1" ht="20" customHeight="1">
      <c r="B98" s="187"/>
      <c r="C98" s="462"/>
      <c r="D98" s="455"/>
      <c r="E98" s="159" t="s">
        <v>51</v>
      </c>
      <c r="F98" s="160" t="s">
        <v>10</v>
      </c>
      <c r="G98" s="128">
        <v>33.24</v>
      </c>
      <c r="H98" s="128">
        <v>33.35</v>
      </c>
      <c r="I98" s="128">
        <v>33.729999999999997</v>
      </c>
      <c r="J98" s="128">
        <v>34.21</v>
      </c>
      <c r="K98" s="483"/>
      <c r="L98" s="490"/>
      <c r="M98" s="520"/>
    </row>
    <row r="99" spans="2:14" s="2" customFormat="1" ht="20" customHeight="1">
      <c r="B99" s="187"/>
      <c r="C99" s="462"/>
      <c r="D99" s="455"/>
      <c r="E99" s="159" t="s">
        <v>365</v>
      </c>
      <c r="F99" s="160" t="s">
        <v>10</v>
      </c>
      <c r="G99" s="128">
        <v>46.6</v>
      </c>
      <c r="H99" s="128">
        <v>46.84</v>
      </c>
      <c r="I99" s="128">
        <v>47.42</v>
      </c>
      <c r="J99" s="128">
        <v>47.8</v>
      </c>
      <c r="K99" s="483"/>
      <c r="L99" s="490"/>
      <c r="M99" s="520"/>
    </row>
    <row r="100" spans="2:14" s="2" customFormat="1" ht="20" customHeight="1">
      <c r="B100" s="187"/>
      <c r="C100" s="462"/>
      <c r="D100" s="455"/>
      <c r="E100" s="159" t="s">
        <v>366</v>
      </c>
      <c r="F100" s="160" t="s">
        <v>10</v>
      </c>
      <c r="G100" s="128">
        <v>54.18</v>
      </c>
      <c r="H100" s="128">
        <v>52.84</v>
      </c>
      <c r="I100" s="128">
        <v>52.39</v>
      </c>
      <c r="J100" s="128">
        <v>50.71</v>
      </c>
      <c r="K100" s="483"/>
      <c r="L100" s="490"/>
      <c r="M100" s="520"/>
    </row>
    <row r="101" spans="2:14" s="2" customFormat="1" ht="20" customHeight="1">
      <c r="B101" s="187"/>
      <c r="C101" s="462"/>
      <c r="D101" s="455"/>
      <c r="E101" s="159" t="s">
        <v>52</v>
      </c>
      <c r="F101" s="160" t="s">
        <v>10</v>
      </c>
      <c r="G101" s="128">
        <v>54.49</v>
      </c>
      <c r="H101" s="128">
        <v>56.13</v>
      </c>
      <c r="I101" s="128">
        <v>56.87</v>
      </c>
      <c r="J101" s="128">
        <v>57.49</v>
      </c>
      <c r="K101" s="483"/>
      <c r="L101" s="490"/>
      <c r="M101" s="520"/>
    </row>
    <row r="102" spans="2:14" s="2" customFormat="1" ht="20" customHeight="1">
      <c r="B102" s="187"/>
      <c r="C102" s="462"/>
      <c r="D102" s="455"/>
      <c r="E102" s="159" t="s">
        <v>53</v>
      </c>
      <c r="F102" s="160" t="s">
        <v>10</v>
      </c>
      <c r="G102" s="128">
        <v>69.37</v>
      </c>
      <c r="H102" s="128">
        <v>66.92</v>
      </c>
      <c r="I102" s="128">
        <v>71.06</v>
      </c>
      <c r="J102" s="128">
        <v>69.900000000000006</v>
      </c>
      <c r="K102" s="483"/>
      <c r="L102" s="490"/>
      <c r="M102" s="520"/>
    </row>
    <row r="103" spans="2:14" s="2" customFormat="1" ht="20" customHeight="1">
      <c r="B103" s="187"/>
      <c r="C103" s="462"/>
      <c r="D103" s="471"/>
      <c r="E103" s="163" t="s">
        <v>54</v>
      </c>
      <c r="F103" s="195" t="s">
        <v>10</v>
      </c>
      <c r="G103" s="128">
        <v>47.31</v>
      </c>
      <c r="H103" s="128">
        <v>49.82</v>
      </c>
      <c r="I103" s="128">
        <v>49.14</v>
      </c>
      <c r="J103" s="128">
        <v>49.23</v>
      </c>
      <c r="K103" s="484"/>
      <c r="L103" s="492"/>
      <c r="M103" s="521"/>
    </row>
    <row r="104" spans="2:14" s="2" customFormat="1" ht="20" customHeight="1">
      <c r="B104" s="187"/>
      <c r="C104" s="462"/>
      <c r="D104" s="470" t="s">
        <v>232</v>
      </c>
      <c r="E104" s="199" t="s">
        <v>46</v>
      </c>
      <c r="F104" s="188" t="s">
        <v>10</v>
      </c>
      <c r="G104" s="201">
        <v>32.54</v>
      </c>
      <c r="H104" s="201">
        <v>31.51</v>
      </c>
      <c r="I104" s="202">
        <v>30.5</v>
      </c>
      <c r="J104" s="202">
        <v>28.67</v>
      </c>
      <c r="K104" s="482" t="s">
        <v>95</v>
      </c>
      <c r="L104" s="485" t="s">
        <v>519</v>
      </c>
      <c r="M104" s="522"/>
    </row>
    <row r="105" spans="2:14" s="2" customFormat="1" ht="20" customHeight="1">
      <c r="B105" s="187"/>
      <c r="C105" s="462"/>
      <c r="D105" s="455"/>
      <c r="E105" s="159" t="s">
        <v>47</v>
      </c>
      <c r="F105" s="160" t="s">
        <v>10</v>
      </c>
      <c r="G105" s="192">
        <v>58.59</v>
      </c>
      <c r="H105" s="192">
        <v>59.07</v>
      </c>
      <c r="I105" s="203">
        <v>59.73</v>
      </c>
      <c r="J105" s="203">
        <v>61.53</v>
      </c>
      <c r="K105" s="483"/>
      <c r="L105" s="486"/>
      <c r="M105" s="523"/>
    </row>
    <row r="106" spans="2:14" s="2" customFormat="1" ht="20" customHeight="1">
      <c r="B106" s="187"/>
      <c r="C106" s="462"/>
      <c r="D106" s="471"/>
      <c r="E106" s="163" t="s">
        <v>48</v>
      </c>
      <c r="F106" s="195" t="s">
        <v>10</v>
      </c>
      <c r="G106" s="196">
        <v>8.8699999999999992</v>
      </c>
      <c r="H106" s="196">
        <v>9.41</v>
      </c>
      <c r="I106" s="204">
        <v>9.77</v>
      </c>
      <c r="J106" s="204">
        <v>9.8000000000000007</v>
      </c>
      <c r="K106" s="484"/>
      <c r="L106" s="487"/>
      <c r="M106" s="524"/>
      <c r="N106" s="30"/>
    </row>
    <row r="107" spans="2:14" s="2" customFormat="1" ht="20" customHeight="1">
      <c r="B107" s="187"/>
      <c r="C107" s="462"/>
      <c r="D107" s="470" t="s">
        <v>235</v>
      </c>
      <c r="E107" s="199" t="s">
        <v>49</v>
      </c>
      <c r="F107" s="188" t="s">
        <v>10</v>
      </c>
      <c r="G107" s="200">
        <v>0</v>
      </c>
      <c r="H107" s="200">
        <v>0</v>
      </c>
      <c r="I107" s="200">
        <v>0</v>
      </c>
      <c r="J107" s="200">
        <v>0</v>
      </c>
      <c r="K107" s="482" t="s">
        <v>95</v>
      </c>
      <c r="L107" s="482" t="s">
        <v>519</v>
      </c>
      <c r="M107" s="513" t="s">
        <v>632</v>
      </c>
    </row>
    <row r="108" spans="2:14" s="2" customFormat="1" ht="20" customHeight="1">
      <c r="B108" s="187"/>
      <c r="C108" s="462"/>
      <c r="D108" s="455"/>
      <c r="E108" s="159" t="s">
        <v>50</v>
      </c>
      <c r="F108" s="160" t="s">
        <v>10</v>
      </c>
      <c r="G108" s="128">
        <v>0</v>
      </c>
      <c r="H108" s="128">
        <v>0</v>
      </c>
      <c r="I108" s="128">
        <v>0</v>
      </c>
      <c r="J108" s="128">
        <v>0</v>
      </c>
      <c r="K108" s="483"/>
      <c r="L108" s="483"/>
      <c r="M108" s="514"/>
    </row>
    <row r="109" spans="2:14" s="2" customFormat="1" ht="20" customHeight="1">
      <c r="B109" s="187"/>
      <c r="C109" s="462"/>
      <c r="D109" s="455"/>
      <c r="E109" s="159" t="s">
        <v>51</v>
      </c>
      <c r="F109" s="160" t="s">
        <v>10</v>
      </c>
      <c r="G109" s="128">
        <v>4.24</v>
      </c>
      <c r="H109" s="128">
        <v>3.89</v>
      </c>
      <c r="I109" s="128">
        <v>3.74</v>
      </c>
      <c r="J109" s="128">
        <v>3.37</v>
      </c>
      <c r="K109" s="483"/>
      <c r="L109" s="483"/>
      <c r="M109" s="514"/>
    </row>
    <row r="110" spans="2:14" s="2" customFormat="1" ht="20" customHeight="1">
      <c r="B110" s="187"/>
      <c r="C110" s="462"/>
      <c r="D110" s="455"/>
      <c r="E110" s="159" t="s">
        <v>365</v>
      </c>
      <c r="F110" s="160" t="s">
        <v>10</v>
      </c>
      <c r="G110" s="128">
        <v>22.65</v>
      </c>
      <c r="H110" s="128">
        <v>22.55</v>
      </c>
      <c r="I110" s="128">
        <v>19.829999999999998</v>
      </c>
      <c r="J110" s="128">
        <v>17.87</v>
      </c>
      <c r="K110" s="483"/>
      <c r="L110" s="483"/>
      <c r="M110" s="514"/>
    </row>
    <row r="111" spans="2:14" s="2" customFormat="1" ht="20" customHeight="1">
      <c r="B111" s="187"/>
      <c r="C111" s="462"/>
      <c r="D111" s="455"/>
      <c r="E111" s="159" t="s">
        <v>366</v>
      </c>
      <c r="F111" s="160" t="s">
        <v>10</v>
      </c>
      <c r="G111" s="128">
        <v>19.8</v>
      </c>
      <c r="H111" s="128">
        <v>20.51</v>
      </c>
      <c r="I111" s="128">
        <v>19.86</v>
      </c>
      <c r="J111" s="128">
        <v>19.89</v>
      </c>
      <c r="K111" s="483"/>
      <c r="L111" s="483"/>
      <c r="M111" s="514"/>
    </row>
    <row r="112" spans="2:14" s="2" customFormat="1" ht="20" customHeight="1">
      <c r="B112" s="187"/>
      <c r="C112" s="462"/>
      <c r="D112" s="455"/>
      <c r="E112" s="159" t="s">
        <v>52</v>
      </c>
      <c r="F112" s="160" t="s">
        <v>10</v>
      </c>
      <c r="G112" s="128">
        <v>61.45</v>
      </c>
      <c r="H112" s="128">
        <v>59.37</v>
      </c>
      <c r="I112" s="128">
        <v>46.47</v>
      </c>
      <c r="J112" s="128">
        <v>51.82</v>
      </c>
      <c r="K112" s="483"/>
      <c r="L112" s="483"/>
      <c r="M112" s="514"/>
    </row>
    <row r="113" spans="2:13" s="2" customFormat="1" ht="20" customHeight="1">
      <c r="B113" s="187"/>
      <c r="C113" s="462"/>
      <c r="D113" s="455"/>
      <c r="E113" s="159" t="s">
        <v>53</v>
      </c>
      <c r="F113" s="160" t="s">
        <v>10</v>
      </c>
      <c r="G113" s="128">
        <v>100</v>
      </c>
      <c r="H113" s="128">
        <v>100</v>
      </c>
      <c r="I113" s="128">
        <v>100</v>
      </c>
      <c r="J113" s="128">
        <v>100</v>
      </c>
      <c r="K113" s="483"/>
      <c r="L113" s="483"/>
      <c r="M113" s="514"/>
    </row>
    <row r="114" spans="2:13" s="2" customFormat="1" ht="20" customHeight="1">
      <c r="B114" s="187"/>
      <c r="C114" s="462"/>
      <c r="D114" s="471"/>
      <c r="E114" s="163" t="s">
        <v>54</v>
      </c>
      <c r="F114" s="195" t="s">
        <v>10</v>
      </c>
      <c r="G114" s="205">
        <v>96.92</v>
      </c>
      <c r="H114" s="205">
        <v>96.19</v>
      </c>
      <c r="I114" s="205">
        <v>96.32</v>
      </c>
      <c r="J114" s="205">
        <v>96.03</v>
      </c>
      <c r="K114" s="484"/>
      <c r="L114" s="484"/>
      <c r="M114" s="515"/>
    </row>
    <row r="115" spans="2:13" s="2" customFormat="1" ht="20" customHeight="1">
      <c r="B115" s="187"/>
      <c r="C115" s="462"/>
      <c r="D115" s="470" t="s">
        <v>236</v>
      </c>
      <c r="E115" s="199" t="s">
        <v>49</v>
      </c>
      <c r="F115" s="188" t="s">
        <v>10</v>
      </c>
      <c r="G115" s="200">
        <v>37.5</v>
      </c>
      <c r="H115" s="200">
        <v>32.700000000000003</v>
      </c>
      <c r="I115" s="200">
        <v>29.66</v>
      </c>
      <c r="J115" s="200">
        <v>30.14</v>
      </c>
      <c r="K115" s="482" t="s">
        <v>95</v>
      </c>
      <c r="L115" s="482" t="s">
        <v>519</v>
      </c>
      <c r="M115" s="513" t="s">
        <v>632</v>
      </c>
    </row>
    <row r="116" spans="2:13" s="2" customFormat="1" ht="20" customHeight="1">
      <c r="B116" s="187"/>
      <c r="C116" s="462"/>
      <c r="D116" s="455"/>
      <c r="E116" s="159" t="s">
        <v>50</v>
      </c>
      <c r="F116" s="160" t="s">
        <v>10</v>
      </c>
      <c r="G116" s="128">
        <v>77.430000000000007</v>
      </c>
      <c r="H116" s="128">
        <v>75.760000000000005</v>
      </c>
      <c r="I116" s="128">
        <v>72.599999999999994</v>
      </c>
      <c r="J116" s="128">
        <v>72.92</v>
      </c>
      <c r="K116" s="483"/>
      <c r="L116" s="483"/>
      <c r="M116" s="514"/>
    </row>
    <row r="117" spans="2:13" s="2" customFormat="1" ht="20" customHeight="1">
      <c r="B117" s="187"/>
      <c r="C117" s="462"/>
      <c r="D117" s="455"/>
      <c r="E117" s="159" t="s">
        <v>51</v>
      </c>
      <c r="F117" s="160" t="s">
        <v>10</v>
      </c>
      <c r="G117" s="128">
        <v>80.959999999999994</v>
      </c>
      <c r="H117" s="128">
        <v>80.349999999999994</v>
      </c>
      <c r="I117" s="128">
        <v>79.66</v>
      </c>
      <c r="J117" s="128">
        <v>79.97</v>
      </c>
      <c r="K117" s="483"/>
      <c r="L117" s="483"/>
      <c r="M117" s="514"/>
    </row>
    <row r="118" spans="2:13" s="2" customFormat="1" ht="20" customHeight="1">
      <c r="B118" s="187"/>
      <c r="C118" s="462"/>
      <c r="D118" s="455"/>
      <c r="E118" s="159" t="s">
        <v>365</v>
      </c>
      <c r="F118" s="160" t="s">
        <v>10</v>
      </c>
      <c r="G118" s="128">
        <v>58.39</v>
      </c>
      <c r="H118" s="128">
        <v>56.26</v>
      </c>
      <c r="I118" s="128">
        <v>56.6</v>
      </c>
      <c r="J118" s="128">
        <v>57.93</v>
      </c>
      <c r="K118" s="483"/>
      <c r="L118" s="483"/>
      <c r="M118" s="514"/>
    </row>
    <row r="119" spans="2:13" s="2" customFormat="1" ht="20" customHeight="1">
      <c r="B119" s="187"/>
      <c r="C119" s="462"/>
      <c r="D119" s="455"/>
      <c r="E119" s="159" t="s">
        <v>366</v>
      </c>
      <c r="F119" s="160" t="s">
        <v>10</v>
      </c>
      <c r="G119" s="128">
        <v>72.790000000000006</v>
      </c>
      <c r="H119" s="128">
        <v>71.84</v>
      </c>
      <c r="I119" s="128">
        <v>72.25</v>
      </c>
      <c r="J119" s="128">
        <v>72.400000000000006</v>
      </c>
      <c r="K119" s="483"/>
      <c r="L119" s="483"/>
      <c r="M119" s="514"/>
    </row>
    <row r="120" spans="2:13" s="2" customFormat="1" ht="20" customHeight="1">
      <c r="B120" s="187"/>
      <c r="C120" s="462"/>
      <c r="D120" s="455"/>
      <c r="E120" s="159" t="s">
        <v>52</v>
      </c>
      <c r="F120" s="160" t="s">
        <v>10</v>
      </c>
      <c r="G120" s="128">
        <v>31.99</v>
      </c>
      <c r="H120" s="128">
        <v>33.6</v>
      </c>
      <c r="I120" s="128">
        <v>36.119999999999997</v>
      </c>
      <c r="J120" s="128">
        <v>40.229999999999997</v>
      </c>
      <c r="K120" s="483"/>
      <c r="L120" s="483"/>
      <c r="M120" s="514"/>
    </row>
    <row r="121" spans="2:13" s="2" customFormat="1" ht="20" customHeight="1">
      <c r="B121" s="187"/>
      <c r="C121" s="462"/>
      <c r="D121" s="455"/>
      <c r="E121" s="159" t="s">
        <v>53</v>
      </c>
      <c r="F121" s="160" t="s">
        <v>10</v>
      </c>
      <c r="G121" s="128">
        <v>0</v>
      </c>
      <c r="H121" s="128">
        <v>0</v>
      </c>
      <c r="I121" s="128">
        <v>0</v>
      </c>
      <c r="J121" s="128">
        <v>0</v>
      </c>
      <c r="K121" s="483"/>
      <c r="L121" s="483"/>
      <c r="M121" s="514"/>
    </row>
    <row r="122" spans="2:13" s="2" customFormat="1" ht="20" customHeight="1">
      <c r="B122" s="187"/>
      <c r="C122" s="462"/>
      <c r="D122" s="471"/>
      <c r="E122" s="163" t="s">
        <v>54</v>
      </c>
      <c r="F122" s="195" t="s">
        <v>10</v>
      </c>
      <c r="G122" s="205">
        <v>3.08</v>
      </c>
      <c r="H122" s="205">
        <v>3.81</v>
      </c>
      <c r="I122" s="205">
        <v>3.68</v>
      </c>
      <c r="J122" s="205">
        <v>3.93</v>
      </c>
      <c r="K122" s="484"/>
      <c r="L122" s="484"/>
      <c r="M122" s="515"/>
    </row>
    <row r="123" spans="2:13" s="2" customFormat="1" ht="20" customHeight="1">
      <c r="B123" s="187"/>
      <c r="C123" s="462"/>
      <c r="D123" s="470" t="s">
        <v>237</v>
      </c>
      <c r="E123" s="199" t="s">
        <v>49</v>
      </c>
      <c r="F123" s="188" t="s">
        <v>10</v>
      </c>
      <c r="G123" s="200">
        <v>62.5</v>
      </c>
      <c r="H123" s="200">
        <v>67.3</v>
      </c>
      <c r="I123" s="200">
        <v>70.34</v>
      </c>
      <c r="J123" s="200">
        <v>69.86</v>
      </c>
      <c r="K123" s="482" t="s">
        <v>95</v>
      </c>
      <c r="L123" s="482" t="s">
        <v>519</v>
      </c>
      <c r="M123" s="513" t="s">
        <v>632</v>
      </c>
    </row>
    <row r="124" spans="2:13" s="2" customFormat="1" ht="20" customHeight="1">
      <c r="B124" s="187"/>
      <c r="C124" s="462"/>
      <c r="D124" s="455"/>
      <c r="E124" s="159" t="s">
        <v>50</v>
      </c>
      <c r="F124" s="160" t="s">
        <v>10</v>
      </c>
      <c r="G124" s="128">
        <v>22.57</v>
      </c>
      <c r="H124" s="128">
        <v>24.24</v>
      </c>
      <c r="I124" s="128">
        <v>27.4</v>
      </c>
      <c r="J124" s="128">
        <v>27.08</v>
      </c>
      <c r="K124" s="483"/>
      <c r="L124" s="483"/>
      <c r="M124" s="514"/>
    </row>
    <row r="125" spans="2:13" s="2" customFormat="1" ht="20" customHeight="1">
      <c r="B125" s="187"/>
      <c r="C125" s="462"/>
      <c r="D125" s="455"/>
      <c r="E125" s="159" t="s">
        <v>51</v>
      </c>
      <c r="F125" s="160" t="s">
        <v>10</v>
      </c>
      <c r="G125" s="128">
        <v>14.79</v>
      </c>
      <c r="H125" s="128">
        <v>15.77</v>
      </c>
      <c r="I125" s="128">
        <v>16.61</v>
      </c>
      <c r="J125" s="128">
        <v>16.66</v>
      </c>
      <c r="K125" s="483"/>
      <c r="L125" s="483"/>
      <c r="M125" s="514"/>
    </row>
    <row r="126" spans="2:13" s="2" customFormat="1" ht="20" customHeight="1">
      <c r="B126" s="187"/>
      <c r="C126" s="462"/>
      <c r="D126" s="455"/>
      <c r="E126" s="159" t="s">
        <v>365</v>
      </c>
      <c r="F126" s="160" t="s">
        <v>10</v>
      </c>
      <c r="G126" s="128">
        <v>18.96</v>
      </c>
      <c r="H126" s="128">
        <v>21.19</v>
      </c>
      <c r="I126" s="128">
        <v>23.57</v>
      </c>
      <c r="J126" s="128">
        <v>24.2</v>
      </c>
      <c r="K126" s="483"/>
      <c r="L126" s="483"/>
      <c r="M126" s="514"/>
    </row>
    <row r="127" spans="2:13" s="2" customFormat="1" ht="20" customHeight="1">
      <c r="B127" s="187"/>
      <c r="C127" s="462"/>
      <c r="D127" s="455"/>
      <c r="E127" s="159" t="s">
        <v>366</v>
      </c>
      <c r="F127" s="160" t="s">
        <v>10</v>
      </c>
      <c r="G127" s="128">
        <v>7.41</v>
      </c>
      <c r="H127" s="128">
        <v>7.64</v>
      </c>
      <c r="I127" s="128">
        <v>7.89</v>
      </c>
      <c r="J127" s="128">
        <v>7.71</v>
      </c>
      <c r="K127" s="483"/>
      <c r="L127" s="483"/>
      <c r="M127" s="514"/>
    </row>
    <row r="128" spans="2:13" s="2" customFormat="1" ht="20" customHeight="1">
      <c r="B128" s="187"/>
      <c r="C128" s="462"/>
      <c r="D128" s="455"/>
      <c r="E128" s="159" t="s">
        <v>52</v>
      </c>
      <c r="F128" s="160" t="s">
        <v>10</v>
      </c>
      <c r="G128" s="128">
        <v>6.57</v>
      </c>
      <c r="H128" s="128">
        <v>7.02</v>
      </c>
      <c r="I128" s="128">
        <v>7.41</v>
      </c>
      <c r="J128" s="128">
        <v>7.95</v>
      </c>
      <c r="K128" s="483"/>
      <c r="L128" s="483"/>
      <c r="M128" s="514"/>
    </row>
    <row r="129" spans="2:32" s="2" customFormat="1" ht="20" customHeight="1">
      <c r="B129" s="187"/>
      <c r="C129" s="462"/>
      <c r="D129" s="455"/>
      <c r="E129" s="159" t="s">
        <v>53</v>
      </c>
      <c r="F129" s="160" t="s">
        <v>10</v>
      </c>
      <c r="G129" s="128">
        <v>0</v>
      </c>
      <c r="H129" s="128">
        <v>0</v>
      </c>
      <c r="I129" s="128">
        <v>0</v>
      </c>
      <c r="J129" s="128">
        <v>0</v>
      </c>
      <c r="K129" s="483"/>
      <c r="L129" s="483"/>
      <c r="M129" s="514"/>
      <c r="N129" s="4"/>
      <c r="O129" s="4"/>
      <c r="P129" s="4"/>
    </row>
    <row r="130" spans="2:32" s="2" customFormat="1" ht="20" customHeight="1">
      <c r="B130" s="187"/>
      <c r="C130" s="462"/>
      <c r="D130" s="471"/>
      <c r="E130" s="163" t="s">
        <v>54</v>
      </c>
      <c r="F130" s="195" t="s">
        <v>10</v>
      </c>
      <c r="G130" s="128">
        <v>0</v>
      </c>
      <c r="H130" s="128">
        <v>0</v>
      </c>
      <c r="I130" s="128">
        <v>0</v>
      </c>
      <c r="J130" s="128">
        <v>0</v>
      </c>
      <c r="K130" s="484"/>
      <c r="L130" s="484"/>
      <c r="M130" s="515"/>
      <c r="N130" s="3"/>
      <c r="O130" s="21"/>
      <c r="P130" s="21"/>
    </row>
    <row r="131" spans="2:32" s="2" customFormat="1" ht="20" customHeight="1">
      <c r="B131" s="187"/>
      <c r="C131" s="462"/>
      <c r="D131" s="470" t="s">
        <v>335</v>
      </c>
      <c r="E131" s="199" t="s">
        <v>63</v>
      </c>
      <c r="F131" s="188" t="s">
        <v>10</v>
      </c>
      <c r="G131" s="201">
        <v>70.45</v>
      </c>
      <c r="H131" s="201">
        <v>69.760000000000005</v>
      </c>
      <c r="I131" s="201">
        <v>68.92</v>
      </c>
      <c r="J131" s="201">
        <v>68.33</v>
      </c>
      <c r="K131" s="482" t="s">
        <v>626</v>
      </c>
      <c r="L131" s="482" t="s">
        <v>634</v>
      </c>
      <c r="M131" s="513"/>
    </row>
    <row r="132" spans="2:32" s="2" customFormat="1" ht="20" customHeight="1">
      <c r="B132" s="187"/>
      <c r="C132" s="462"/>
      <c r="D132" s="455"/>
      <c r="E132" s="159" t="s">
        <v>64</v>
      </c>
      <c r="F132" s="160" t="s">
        <v>10</v>
      </c>
      <c r="G132" s="192">
        <v>27.46</v>
      </c>
      <c r="H132" s="192">
        <v>28.19</v>
      </c>
      <c r="I132" s="192">
        <v>29.01</v>
      </c>
      <c r="J132" s="192">
        <v>29.62</v>
      </c>
      <c r="K132" s="483"/>
      <c r="L132" s="483"/>
      <c r="M132" s="514"/>
    </row>
    <row r="133" spans="2:32" s="2" customFormat="1" ht="20" customHeight="1">
      <c r="B133" s="187"/>
      <c r="C133" s="462"/>
      <c r="D133" s="455"/>
      <c r="E133" s="159" t="s">
        <v>78</v>
      </c>
      <c r="F133" s="160" t="s">
        <v>10</v>
      </c>
      <c r="G133" s="192">
        <v>1.37</v>
      </c>
      <c r="H133" s="192">
        <v>1.25</v>
      </c>
      <c r="I133" s="192">
        <v>1.31</v>
      </c>
      <c r="J133" s="192">
        <v>1.44</v>
      </c>
      <c r="K133" s="483"/>
      <c r="L133" s="483"/>
      <c r="M133" s="514"/>
    </row>
    <row r="134" spans="2:32" s="2" customFormat="1" ht="20" customHeight="1">
      <c r="B134" s="187"/>
      <c r="C134" s="462"/>
      <c r="D134" s="455"/>
      <c r="E134" s="159" t="s">
        <v>65</v>
      </c>
      <c r="F134" s="160" t="s">
        <v>10</v>
      </c>
      <c r="G134" s="192">
        <v>0.14000000000000001</v>
      </c>
      <c r="H134" s="192">
        <v>0.14000000000000001</v>
      </c>
      <c r="I134" s="192">
        <v>0.14000000000000001</v>
      </c>
      <c r="J134" s="192">
        <v>0.14000000000000001</v>
      </c>
      <c r="K134" s="483"/>
      <c r="L134" s="483"/>
      <c r="M134" s="514"/>
    </row>
    <row r="135" spans="2:32" s="2" customFormat="1" ht="20" customHeight="1">
      <c r="B135" s="187"/>
      <c r="C135" s="462"/>
      <c r="D135" s="471"/>
      <c r="E135" s="163" t="s">
        <v>91</v>
      </c>
      <c r="F135" s="195" t="s">
        <v>10</v>
      </c>
      <c r="G135" s="196">
        <v>0.57999999999999996</v>
      </c>
      <c r="H135" s="196">
        <v>0.66</v>
      </c>
      <c r="I135" s="196">
        <v>0.62</v>
      </c>
      <c r="J135" s="196">
        <v>0.47</v>
      </c>
      <c r="K135" s="484"/>
      <c r="L135" s="484"/>
      <c r="M135" s="515"/>
    </row>
    <row r="136" spans="2:32" s="2" customFormat="1" ht="20" customHeight="1">
      <c r="B136" s="187"/>
      <c r="C136" s="462"/>
      <c r="D136" s="470" t="s">
        <v>249</v>
      </c>
      <c r="E136" s="199" t="s">
        <v>49</v>
      </c>
      <c r="F136" s="188" t="s">
        <v>10</v>
      </c>
      <c r="G136" s="200">
        <v>4.8600000000000003</v>
      </c>
      <c r="H136" s="200">
        <v>3.14</v>
      </c>
      <c r="I136" s="200">
        <v>3.45</v>
      </c>
      <c r="J136" s="200">
        <v>5.48</v>
      </c>
      <c r="K136" s="482" t="s">
        <v>626</v>
      </c>
      <c r="L136" s="482" t="s">
        <v>635</v>
      </c>
      <c r="M136" s="513" t="s">
        <v>632</v>
      </c>
    </row>
    <row r="137" spans="2:32" s="2" customFormat="1" ht="20" customHeight="1">
      <c r="B137" s="187"/>
      <c r="C137" s="462"/>
      <c r="D137" s="455"/>
      <c r="E137" s="159" t="s">
        <v>50</v>
      </c>
      <c r="F137" s="160" t="s">
        <v>10</v>
      </c>
      <c r="G137" s="128">
        <v>7.52</v>
      </c>
      <c r="H137" s="128">
        <v>6.93</v>
      </c>
      <c r="I137" s="128">
        <v>5.94</v>
      </c>
      <c r="J137" s="128">
        <v>8</v>
      </c>
      <c r="K137" s="483"/>
      <c r="L137" s="483"/>
      <c r="M137" s="514"/>
    </row>
    <row r="138" spans="2:32" s="2" customFormat="1" ht="20" customHeight="1">
      <c r="B138" s="187"/>
      <c r="C138" s="462"/>
      <c r="D138" s="455"/>
      <c r="E138" s="159" t="s">
        <v>51</v>
      </c>
      <c r="F138" s="160" t="s">
        <v>10</v>
      </c>
      <c r="G138" s="128">
        <v>22.07</v>
      </c>
      <c r="H138" s="128">
        <v>22.55</v>
      </c>
      <c r="I138" s="128">
        <v>23.3</v>
      </c>
      <c r="J138" s="128">
        <v>23.56</v>
      </c>
      <c r="K138" s="483"/>
      <c r="L138" s="483"/>
      <c r="M138" s="514"/>
    </row>
    <row r="139" spans="2:32" s="2" customFormat="1" ht="20" customHeight="1">
      <c r="B139" s="187"/>
      <c r="C139" s="462"/>
      <c r="D139" s="455"/>
      <c r="E139" s="159" t="s">
        <v>365</v>
      </c>
      <c r="F139" s="160" t="s">
        <v>10</v>
      </c>
      <c r="G139" s="128">
        <v>27.22</v>
      </c>
      <c r="H139" s="128">
        <v>27.98</v>
      </c>
      <c r="I139" s="128">
        <v>28.53</v>
      </c>
      <c r="J139" s="128">
        <v>29.34</v>
      </c>
      <c r="K139" s="483"/>
      <c r="L139" s="483"/>
      <c r="M139" s="514"/>
    </row>
    <row r="140" spans="2:32" s="2" customFormat="1" ht="20" customHeight="1">
      <c r="B140" s="187"/>
      <c r="C140" s="462"/>
      <c r="D140" s="455"/>
      <c r="E140" s="159" t="s">
        <v>366</v>
      </c>
      <c r="F140" s="160" t="s">
        <v>10</v>
      </c>
      <c r="G140" s="128">
        <v>24.26</v>
      </c>
      <c r="H140" s="128">
        <v>25.3</v>
      </c>
      <c r="I140" s="128">
        <v>26.38</v>
      </c>
      <c r="J140" s="128">
        <v>27.52</v>
      </c>
      <c r="K140" s="483"/>
      <c r="L140" s="483"/>
      <c r="M140" s="514"/>
    </row>
    <row r="141" spans="2:32" s="2" customFormat="1" ht="20" customHeight="1">
      <c r="B141" s="187"/>
      <c r="C141" s="462"/>
      <c r="D141" s="455"/>
      <c r="E141" s="159" t="s">
        <v>52</v>
      </c>
      <c r="F141" s="160" t="s">
        <v>10</v>
      </c>
      <c r="G141" s="128">
        <v>34.47</v>
      </c>
      <c r="H141" s="128">
        <v>35.369999999999997</v>
      </c>
      <c r="I141" s="128">
        <v>36.119999999999997</v>
      </c>
      <c r="J141" s="128">
        <v>36.729999999999997</v>
      </c>
      <c r="K141" s="483"/>
      <c r="L141" s="483"/>
      <c r="M141" s="514"/>
    </row>
    <row r="142" spans="2:32" s="2" customFormat="1" ht="20" customHeight="1">
      <c r="B142" s="187"/>
      <c r="C142" s="462"/>
      <c r="D142" s="455"/>
      <c r="E142" s="159" t="s">
        <v>53</v>
      </c>
      <c r="F142" s="160" t="s">
        <v>10</v>
      </c>
      <c r="G142" s="128">
        <v>46.87</v>
      </c>
      <c r="H142" s="128">
        <v>42.75</v>
      </c>
      <c r="I142" s="128">
        <v>43.75</v>
      </c>
      <c r="J142" s="128">
        <v>43.62</v>
      </c>
      <c r="K142" s="483"/>
      <c r="L142" s="483"/>
      <c r="M142" s="514"/>
    </row>
    <row r="143" spans="2:32" s="2" customFormat="1" ht="20" customHeight="1">
      <c r="B143" s="187"/>
      <c r="C143" s="462"/>
      <c r="D143" s="471"/>
      <c r="E143" s="163" t="s">
        <v>54</v>
      </c>
      <c r="F143" s="195" t="s">
        <v>10</v>
      </c>
      <c r="G143" s="205">
        <v>31.24</v>
      </c>
      <c r="H143" s="205">
        <v>33.68</v>
      </c>
      <c r="I143" s="205">
        <v>32.200000000000003</v>
      </c>
      <c r="J143" s="205">
        <v>30.73</v>
      </c>
      <c r="K143" s="484"/>
      <c r="L143" s="484"/>
      <c r="M143" s="515"/>
      <c r="N143" s="356"/>
      <c r="O143" s="356"/>
      <c r="P143" s="356"/>
      <c r="Q143" s="508"/>
      <c r="R143" s="508"/>
      <c r="S143" s="508"/>
      <c r="T143" s="508"/>
      <c r="U143" s="508"/>
      <c r="V143" s="508"/>
      <c r="W143" s="508"/>
      <c r="X143" s="508"/>
      <c r="Y143" s="508"/>
      <c r="Z143" s="508"/>
      <c r="AA143" s="508"/>
      <c r="AB143" s="508"/>
      <c r="AC143" s="508"/>
      <c r="AD143" s="508"/>
      <c r="AE143" s="508"/>
      <c r="AF143" s="508"/>
    </row>
    <row r="144" spans="2:32" s="2" customFormat="1" ht="20" customHeight="1">
      <c r="B144" s="187"/>
      <c r="C144" s="462"/>
      <c r="D144" s="470" t="s">
        <v>250</v>
      </c>
      <c r="E144" s="199" t="s">
        <v>49</v>
      </c>
      <c r="F144" s="188" t="s">
        <v>10</v>
      </c>
      <c r="G144" s="200">
        <v>0</v>
      </c>
      <c r="H144" s="200">
        <v>0</v>
      </c>
      <c r="I144" s="200">
        <v>0</v>
      </c>
      <c r="J144" s="200">
        <v>0</v>
      </c>
      <c r="K144" s="482" t="s">
        <v>626</v>
      </c>
      <c r="L144" s="482" t="s">
        <v>634</v>
      </c>
      <c r="M144" s="513" t="s">
        <v>632</v>
      </c>
      <c r="N144" s="356"/>
      <c r="O144" s="356"/>
      <c r="P144" s="356"/>
      <c r="Q144" s="22"/>
      <c r="R144" s="22"/>
      <c r="S144" s="22"/>
      <c r="T144" s="22"/>
      <c r="U144" s="22"/>
      <c r="V144" s="22"/>
      <c r="W144" s="22"/>
      <c r="X144" s="22"/>
      <c r="Y144" s="22"/>
      <c r="Z144" s="22"/>
      <c r="AA144" s="22"/>
      <c r="AB144" s="22"/>
      <c r="AC144" s="22"/>
      <c r="AD144" s="22"/>
      <c r="AE144" s="22"/>
      <c r="AF144" s="22"/>
    </row>
    <row r="145" spans="2:32" s="2" customFormat="1" ht="20" customHeight="1">
      <c r="B145" s="187"/>
      <c r="C145" s="462"/>
      <c r="D145" s="455"/>
      <c r="E145" s="159" t="s">
        <v>50</v>
      </c>
      <c r="F145" s="160" t="s">
        <v>10</v>
      </c>
      <c r="G145" s="128">
        <v>0</v>
      </c>
      <c r="H145" s="128">
        <v>0</v>
      </c>
      <c r="I145" s="128">
        <v>0</v>
      </c>
      <c r="J145" s="128">
        <v>0</v>
      </c>
      <c r="K145" s="483"/>
      <c r="L145" s="483"/>
      <c r="M145" s="514"/>
      <c r="N145" s="5"/>
      <c r="O145" s="5"/>
      <c r="P145" s="5"/>
      <c r="Q145" s="5"/>
      <c r="R145" s="5"/>
      <c r="S145" s="5"/>
      <c r="T145" s="5"/>
      <c r="U145" s="5"/>
      <c r="V145" s="5"/>
      <c r="W145" s="5"/>
      <c r="X145" s="5"/>
      <c r="Y145" s="5"/>
      <c r="Z145" s="5"/>
      <c r="AA145" s="5"/>
      <c r="AB145" s="5"/>
      <c r="AC145" s="5"/>
      <c r="AD145" s="5"/>
      <c r="AE145" s="5"/>
      <c r="AF145" s="5"/>
    </row>
    <row r="146" spans="2:32" s="2" customFormat="1" ht="20" customHeight="1">
      <c r="B146" s="187"/>
      <c r="C146" s="462"/>
      <c r="D146" s="455"/>
      <c r="E146" s="159" t="s">
        <v>51</v>
      </c>
      <c r="F146" s="160" t="s">
        <v>10</v>
      </c>
      <c r="G146" s="128">
        <v>0.13</v>
      </c>
      <c r="H146" s="128">
        <v>0.13</v>
      </c>
      <c r="I146" s="128">
        <v>0.13</v>
      </c>
      <c r="J146" s="128">
        <v>0.13</v>
      </c>
      <c r="K146" s="483"/>
      <c r="L146" s="483"/>
      <c r="M146" s="514"/>
      <c r="N146" s="5"/>
      <c r="O146" s="5"/>
      <c r="P146" s="5"/>
      <c r="Q146" s="5"/>
      <c r="R146" s="5"/>
      <c r="S146" s="5"/>
      <c r="T146" s="5"/>
      <c r="U146" s="5"/>
      <c r="V146" s="5"/>
      <c r="W146" s="5"/>
      <c r="X146" s="5"/>
      <c r="Y146" s="5"/>
      <c r="Z146" s="5"/>
      <c r="AA146" s="5"/>
      <c r="AB146" s="5"/>
      <c r="AC146" s="5"/>
      <c r="AD146" s="5"/>
      <c r="AE146" s="5"/>
      <c r="AF146" s="5"/>
    </row>
    <row r="147" spans="2:32" s="2" customFormat="1" ht="20" customHeight="1">
      <c r="B147" s="187"/>
      <c r="C147" s="462"/>
      <c r="D147" s="455"/>
      <c r="E147" s="159" t="s">
        <v>365</v>
      </c>
      <c r="F147" s="160" t="s">
        <v>10</v>
      </c>
      <c r="G147" s="128">
        <v>0.12</v>
      </c>
      <c r="H147" s="128">
        <v>0.08</v>
      </c>
      <c r="I147" s="128">
        <v>0.12</v>
      </c>
      <c r="J147" s="128">
        <v>0.13</v>
      </c>
      <c r="K147" s="483"/>
      <c r="L147" s="483"/>
      <c r="M147" s="514"/>
      <c r="N147" s="5"/>
      <c r="O147" s="5"/>
      <c r="P147" s="5"/>
      <c r="Q147" s="5"/>
      <c r="R147" s="5"/>
      <c r="S147" s="5"/>
      <c r="T147" s="5"/>
      <c r="U147" s="5"/>
      <c r="V147" s="5"/>
      <c r="W147" s="5"/>
      <c r="X147" s="5"/>
      <c r="Y147" s="5"/>
      <c r="Z147" s="5"/>
      <c r="AA147" s="5"/>
      <c r="AB147" s="5"/>
      <c r="AC147" s="5"/>
      <c r="AD147" s="5"/>
      <c r="AE147" s="5"/>
      <c r="AF147" s="5"/>
    </row>
    <row r="148" spans="2:32" s="2" customFormat="1" ht="20" customHeight="1">
      <c r="B148" s="187"/>
      <c r="C148" s="462"/>
      <c r="D148" s="455"/>
      <c r="E148" s="159" t="s">
        <v>366</v>
      </c>
      <c r="F148" s="160" t="s">
        <v>10</v>
      </c>
      <c r="G148" s="128">
        <v>0.15</v>
      </c>
      <c r="H148" s="128">
        <v>0.15</v>
      </c>
      <c r="I148" s="128">
        <v>0.13</v>
      </c>
      <c r="J148" s="128">
        <v>0.13</v>
      </c>
      <c r="K148" s="483"/>
      <c r="L148" s="483"/>
      <c r="M148" s="514"/>
      <c r="N148" s="5"/>
      <c r="O148" s="5"/>
      <c r="P148" s="5"/>
      <c r="Q148" s="5"/>
      <c r="R148" s="5"/>
      <c r="S148" s="5"/>
      <c r="T148" s="5"/>
      <c r="U148" s="5"/>
      <c r="V148" s="5"/>
      <c r="W148" s="5"/>
      <c r="X148" s="5"/>
      <c r="Y148" s="5"/>
      <c r="Z148" s="5"/>
      <c r="AA148" s="5"/>
      <c r="AB148" s="5"/>
      <c r="AC148" s="5"/>
      <c r="AD148" s="5"/>
      <c r="AE148" s="5"/>
      <c r="AF148" s="5"/>
    </row>
    <row r="149" spans="2:32" s="2" customFormat="1" ht="20" customHeight="1">
      <c r="B149" s="187"/>
      <c r="C149" s="462"/>
      <c r="D149" s="455"/>
      <c r="E149" s="159" t="s">
        <v>52</v>
      </c>
      <c r="F149" s="160" t="s">
        <v>10</v>
      </c>
      <c r="G149" s="128">
        <v>0.15</v>
      </c>
      <c r="H149" s="128">
        <v>0.15</v>
      </c>
      <c r="I149" s="128">
        <v>0.17</v>
      </c>
      <c r="J149" s="128">
        <v>0.18</v>
      </c>
      <c r="K149" s="483"/>
      <c r="L149" s="483"/>
      <c r="M149" s="514"/>
      <c r="N149" s="5"/>
      <c r="O149" s="5"/>
      <c r="P149" s="5"/>
      <c r="Q149" s="5"/>
      <c r="R149" s="5"/>
      <c r="S149" s="5"/>
      <c r="T149" s="5"/>
      <c r="U149" s="5"/>
      <c r="V149" s="5"/>
      <c r="W149" s="5"/>
      <c r="X149" s="5"/>
      <c r="Y149" s="5"/>
      <c r="Z149" s="5"/>
      <c r="AA149" s="5"/>
      <c r="AB149" s="5"/>
      <c r="AC149" s="5"/>
      <c r="AD149" s="5"/>
      <c r="AE149" s="5"/>
      <c r="AF149" s="5"/>
    </row>
    <row r="150" spans="2:32" s="2" customFormat="1" ht="20" customHeight="1">
      <c r="B150" s="187"/>
      <c r="C150" s="462"/>
      <c r="D150" s="455"/>
      <c r="E150" s="159" t="s">
        <v>53</v>
      </c>
      <c r="F150" s="160" t="s">
        <v>10</v>
      </c>
      <c r="G150" s="128">
        <v>0</v>
      </c>
      <c r="H150" s="128">
        <v>0</v>
      </c>
      <c r="I150" s="128">
        <v>0.23</v>
      </c>
      <c r="J150" s="128">
        <v>0.19</v>
      </c>
      <c r="K150" s="483"/>
      <c r="L150" s="483"/>
      <c r="M150" s="514"/>
      <c r="N150" s="5"/>
      <c r="O150" s="5"/>
      <c r="P150" s="5"/>
      <c r="Q150" s="5"/>
      <c r="R150" s="5"/>
      <c r="S150" s="5"/>
      <c r="T150" s="5"/>
      <c r="U150" s="5"/>
      <c r="V150" s="5"/>
      <c r="W150" s="5"/>
      <c r="X150" s="5"/>
      <c r="Y150" s="5"/>
      <c r="Z150" s="5"/>
      <c r="AA150" s="5"/>
      <c r="AB150" s="5"/>
      <c r="AC150" s="5"/>
      <c r="AD150" s="5"/>
      <c r="AE150" s="5"/>
      <c r="AF150" s="5"/>
    </row>
    <row r="151" spans="2:32" s="2" customFormat="1" ht="20" customHeight="1">
      <c r="B151" s="187"/>
      <c r="C151" s="462"/>
      <c r="D151" s="471"/>
      <c r="E151" s="163" t="s">
        <v>54</v>
      </c>
      <c r="F151" s="195" t="s">
        <v>10</v>
      </c>
      <c r="G151" s="205">
        <v>0</v>
      </c>
      <c r="H151" s="205">
        <v>0.26</v>
      </c>
      <c r="I151" s="205">
        <v>0.16</v>
      </c>
      <c r="J151" s="205">
        <v>0.08</v>
      </c>
      <c r="K151" s="484"/>
      <c r="L151" s="484"/>
      <c r="M151" s="515"/>
      <c r="N151" s="5"/>
      <c r="O151" s="5"/>
      <c r="P151" s="5"/>
      <c r="Q151" s="5"/>
      <c r="R151" s="5"/>
      <c r="S151" s="5"/>
      <c r="T151" s="5"/>
      <c r="U151" s="5"/>
      <c r="V151" s="5"/>
      <c r="W151" s="5"/>
      <c r="X151" s="5"/>
      <c r="Y151" s="5"/>
      <c r="Z151" s="5"/>
      <c r="AA151" s="5"/>
      <c r="AB151" s="5"/>
      <c r="AC151" s="5"/>
      <c r="AD151" s="5"/>
      <c r="AE151" s="5"/>
      <c r="AF151" s="5"/>
    </row>
    <row r="152" spans="2:32" s="2" customFormat="1" ht="20" customHeight="1">
      <c r="B152" s="187"/>
      <c r="C152" s="462"/>
      <c r="D152" s="470" t="s">
        <v>336</v>
      </c>
      <c r="E152" s="199" t="s">
        <v>49</v>
      </c>
      <c r="F152" s="188" t="s">
        <v>10</v>
      </c>
      <c r="G152" s="200">
        <v>2.08</v>
      </c>
      <c r="H152" s="200">
        <v>1.89</v>
      </c>
      <c r="I152" s="200">
        <v>2.0699999999999998</v>
      </c>
      <c r="J152" s="200">
        <v>0.68</v>
      </c>
      <c r="K152" s="482" t="s">
        <v>626</v>
      </c>
      <c r="L152" s="482" t="s">
        <v>634</v>
      </c>
      <c r="M152" s="513" t="s">
        <v>632</v>
      </c>
      <c r="N152" s="5"/>
      <c r="O152" s="5"/>
      <c r="P152" s="5"/>
      <c r="Q152" s="5"/>
      <c r="R152" s="5"/>
      <c r="S152" s="5"/>
      <c r="T152" s="5"/>
      <c r="U152" s="5"/>
      <c r="V152" s="5"/>
      <c r="W152" s="5"/>
      <c r="X152" s="5"/>
      <c r="Y152" s="5"/>
      <c r="Z152" s="5"/>
      <c r="AA152" s="5"/>
      <c r="AB152" s="5"/>
      <c r="AC152" s="5"/>
      <c r="AD152" s="5"/>
      <c r="AE152" s="5"/>
      <c r="AF152" s="5"/>
    </row>
    <row r="153" spans="2:32" s="2" customFormat="1" ht="20" customHeight="1">
      <c r="B153" s="187"/>
      <c r="C153" s="462"/>
      <c r="D153" s="455"/>
      <c r="E153" s="159" t="s">
        <v>50</v>
      </c>
      <c r="F153" s="160" t="s">
        <v>10</v>
      </c>
      <c r="G153" s="128">
        <v>3.1</v>
      </c>
      <c r="H153" s="128">
        <v>2.6</v>
      </c>
      <c r="I153" s="128">
        <v>2.2799999999999998</v>
      </c>
      <c r="J153" s="128">
        <v>1.85</v>
      </c>
      <c r="K153" s="483"/>
      <c r="L153" s="483"/>
      <c r="M153" s="514"/>
      <c r="N153" s="5"/>
      <c r="O153" s="5"/>
      <c r="P153" s="5"/>
      <c r="Q153" s="5"/>
      <c r="R153" s="5"/>
      <c r="S153" s="5"/>
      <c r="T153" s="5"/>
      <c r="U153" s="5"/>
      <c r="V153" s="5"/>
      <c r="W153" s="5"/>
      <c r="X153" s="5"/>
      <c r="Y153" s="5"/>
      <c r="Z153" s="5"/>
      <c r="AA153" s="5"/>
      <c r="AB153" s="5"/>
      <c r="AC153" s="5"/>
      <c r="AD153" s="5"/>
      <c r="AE153" s="5"/>
      <c r="AF153" s="5"/>
    </row>
    <row r="154" spans="2:32" s="2" customFormat="1" ht="20" customHeight="1">
      <c r="B154" s="187"/>
      <c r="C154" s="462"/>
      <c r="D154" s="455"/>
      <c r="E154" s="159" t="s">
        <v>51</v>
      </c>
      <c r="F154" s="160" t="s">
        <v>10</v>
      </c>
      <c r="G154" s="128">
        <v>1.93</v>
      </c>
      <c r="H154" s="128">
        <v>1.8</v>
      </c>
      <c r="I154" s="128">
        <v>1.86</v>
      </c>
      <c r="J154" s="128">
        <v>1.93</v>
      </c>
      <c r="K154" s="483"/>
      <c r="L154" s="483"/>
      <c r="M154" s="514"/>
    </row>
    <row r="155" spans="2:32" s="2" customFormat="1" ht="20" customHeight="1">
      <c r="B155" s="187"/>
      <c r="C155" s="462"/>
      <c r="D155" s="455"/>
      <c r="E155" s="159" t="s">
        <v>365</v>
      </c>
      <c r="F155" s="160" t="s">
        <v>10</v>
      </c>
      <c r="G155" s="128">
        <v>1.35</v>
      </c>
      <c r="H155" s="128">
        <v>1.4</v>
      </c>
      <c r="I155" s="128">
        <v>1.4</v>
      </c>
      <c r="J155" s="128">
        <v>1.37</v>
      </c>
      <c r="K155" s="483"/>
      <c r="L155" s="483"/>
      <c r="M155" s="514"/>
    </row>
    <row r="156" spans="2:32" s="2" customFormat="1" ht="20" customHeight="1">
      <c r="B156" s="187"/>
      <c r="C156" s="462"/>
      <c r="D156" s="455"/>
      <c r="E156" s="159" t="s">
        <v>366</v>
      </c>
      <c r="F156" s="160" t="s">
        <v>10</v>
      </c>
      <c r="G156" s="128">
        <v>1.6</v>
      </c>
      <c r="H156" s="128">
        <v>1.49</v>
      </c>
      <c r="I156" s="128">
        <v>1.53</v>
      </c>
      <c r="J156" s="128">
        <v>1.64</v>
      </c>
      <c r="K156" s="483"/>
      <c r="L156" s="483"/>
      <c r="M156" s="514"/>
    </row>
    <row r="157" spans="2:32" s="2" customFormat="1" ht="20" customHeight="1">
      <c r="B157" s="187"/>
      <c r="C157" s="462"/>
      <c r="D157" s="455"/>
      <c r="E157" s="159" t="s">
        <v>52</v>
      </c>
      <c r="F157" s="160" t="s">
        <v>10</v>
      </c>
      <c r="G157" s="128">
        <v>0.88</v>
      </c>
      <c r="H157" s="128">
        <v>0.67</v>
      </c>
      <c r="I157" s="128">
        <v>0.7</v>
      </c>
      <c r="J157" s="128">
        <v>0.8</v>
      </c>
      <c r="K157" s="483"/>
      <c r="L157" s="483"/>
      <c r="M157" s="514"/>
    </row>
    <row r="158" spans="2:32" s="2" customFormat="1" ht="20" customHeight="1">
      <c r="B158" s="187"/>
      <c r="C158" s="462"/>
      <c r="D158" s="455"/>
      <c r="E158" s="159" t="s">
        <v>53</v>
      </c>
      <c r="F158" s="160" t="s">
        <v>10</v>
      </c>
      <c r="G158" s="128">
        <v>0</v>
      </c>
      <c r="H158" s="128">
        <v>0</v>
      </c>
      <c r="I158" s="128">
        <v>0.69</v>
      </c>
      <c r="J158" s="128">
        <v>0.95</v>
      </c>
      <c r="K158" s="483"/>
      <c r="L158" s="483"/>
      <c r="M158" s="514"/>
    </row>
    <row r="159" spans="2:32" s="2" customFormat="1" ht="20" customHeight="1">
      <c r="B159" s="187"/>
      <c r="C159" s="462"/>
      <c r="D159" s="471"/>
      <c r="E159" s="163" t="s">
        <v>54</v>
      </c>
      <c r="F159" s="195" t="s">
        <v>10</v>
      </c>
      <c r="G159" s="128">
        <v>0</v>
      </c>
      <c r="H159" s="128">
        <v>0</v>
      </c>
      <c r="I159" s="128">
        <v>0.84</v>
      </c>
      <c r="J159" s="128">
        <v>1.93</v>
      </c>
      <c r="K159" s="484"/>
      <c r="L159" s="484"/>
      <c r="M159" s="515"/>
    </row>
    <row r="160" spans="2:32" s="2" customFormat="1" ht="45" customHeight="1">
      <c r="B160" s="187"/>
      <c r="C160" s="462"/>
      <c r="D160" s="206" t="s">
        <v>120</v>
      </c>
      <c r="E160" s="168" t="s">
        <v>248</v>
      </c>
      <c r="F160" s="207" t="s">
        <v>10</v>
      </c>
      <c r="G160" s="208">
        <v>4.76</v>
      </c>
      <c r="H160" s="208">
        <v>4.59</v>
      </c>
      <c r="I160" s="208">
        <v>4.71</v>
      </c>
      <c r="J160" s="208">
        <v>4.6100000000000003</v>
      </c>
      <c r="K160" s="209" t="s">
        <v>95</v>
      </c>
      <c r="L160" s="210" t="s">
        <v>520</v>
      </c>
      <c r="M160" s="211"/>
    </row>
    <row r="161" spans="2:13" s="2" customFormat="1" ht="20" customHeight="1">
      <c r="B161" s="187"/>
      <c r="C161" s="462"/>
      <c r="D161" s="470" t="s">
        <v>251</v>
      </c>
      <c r="E161" s="199" t="s">
        <v>49</v>
      </c>
      <c r="F161" s="188" t="s">
        <v>10</v>
      </c>
      <c r="G161" s="200">
        <v>0</v>
      </c>
      <c r="H161" s="200">
        <v>0</v>
      </c>
      <c r="I161" s="200">
        <v>0</v>
      </c>
      <c r="J161" s="200">
        <v>0</v>
      </c>
      <c r="K161" s="482" t="s">
        <v>95</v>
      </c>
      <c r="L161" s="482" t="s">
        <v>520</v>
      </c>
      <c r="M161" s="513"/>
    </row>
    <row r="162" spans="2:13" s="2" customFormat="1" ht="20" customHeight="1">
      <c r="B162" s="187"/>
      <c r="C162" s="462"/>
      <c r="D162" s="455"/>
      <c r="E162" s="159" t="s">
        <v>50</v>
      </c>
      <c r="F162" s="160" t="s">
        <v>10</v>
      </c>
      <c r="G162" s="128">
        <v>0</v>
      </c>
      <c r="H162" s="128">
        <v>0</v>
      </c>
      <c r="I162" s="128">
        <v>0</v>
      </c>
      <c r="J162" s="128">
        <v>0</v>
      </c>
      <c r="K162" s="483"/>
      <c r="L162" s="483"/>
      <c r="M162" s="514"/>
    </row>
    <row r="163" spans="2:13" s="2" customFormat="1" ht="20" customHeight="1">
      <c r="B163" s="187"/>
      <c r="C163" s="462"/>
      <c r="D163" s="455"/>
      <c r="E163" s="159" t="s">
        <v>51</v>
      </c>
      <c r="F163" s="160" t="s">
        <v>10</v>
      </c>
      <c r="G163" s="128">
        <v>0.79</v>
      </c>
      <c r="H163" s="128">
        <v>0.87</v>
      </c>
      <c r="I163" s="128">
        <v>1.05</v>
      </c>
      <c r="J163" s="128">
        <v>1.1000000000000001</v>
      </c>
      <c r="K163" s="483"/>
      <c r="L163" s="483"/>
      <c r="M163" s="514"/>
    </row>
    <row r="164" spans="2:13" s="2" customFormat="1" ht="20" customHeight="1">
      <c r="B164" s="187"/>
      <c r="C164" s="462"/>
      <c r="D164" s="455"/>
      <c r="E164" s="159" t="s">
        <v>365</v>
      </c>
      <c r="F164" s="160" t="s">
        <v>10</v>
      </c>
      <c r="G164" s="128">
        <v>3.78</v>
      </c>
      <c r="H164" s="128">
        <v>4.62</v>
      </c>
      <c r="I164" s="128">
        <v>4.8899999999999997</v>
      </c>
      <c r="J164" s="128">
        <v>4.72</v>
      </c>
      <c r="K164" s="483"/>
      <c r="L164" s="483"/>
      <c r="M164" s="514"/>
    </row>
    <row r="165" spans="2:13" s="2" customFormat="1" ht="20" customHeight="1">
      <c r="B165" s="187"/>
      <c r="C165" s="462"/>
      <c r="D165" s="455"/>
      <c r="E165" s="159" t="s">
        <v>366</v>
      </c>
      <c r="F165" s="160" t="s">
        <v>10</v>
      </c>
      <c r="G165" s="128">
        <v>1.92</v>
      </c>
      <c r="H165" s="128">
        <v>2.0299999999999998</v>
      </c>
      <c r="I165" s="128">
        <v>2.19</v>
      </c>
      <c r="J165" s="128">
        <v>2.33</v>
      </c>
      <c r="K165" s="483"/>
      <c r="L165" s="483"/>
      <c r="M165" s="514"/>
    </row>
    <row r="166" spans="2:13" s="2" customFormat="1" ht="20" customHeight="1">
      <c r="B166" s="187"/>
      <c r="C166" s="462"/>
      <c r="D166" s="455"/>
      <c r="E166" s="159" t="s">
        <v>52</v>
      </c>
      <c r="F166" s="160" t="s">
        <v>10</v>
      </c>
      <c r="G166" s="128">
        <v>11.91</v>
      </c>
      <c r="H166" s="128">
        <v>11.12</v>
      </c>
      <c r="I166" s="128">
        <v>11.39</v>
      </c>
      <c r="J166" s="128">
        <v>11.41</v>
      </c>
      <c r="K166" s="483"/>
      <c r="L166" s="483"/>
      <c r="M166" s="514"/>
    </row>
    <row r="167" spans="2:13" s="2" customFormat="1" ht="20" customHeight="1">
      <c r="B167" s="187"/>
      <c r="C167" s="462"/>
      <c r="D167" s="455"/>
      <c r="E167" s="159" t="s">
        <v>53</v>
      </c>
      <c r="F167" s="160" t="s">
        <v>10</v>
      </c>
      <c r="G167" s="128">
        <v>0</v>
      </c>
      <c r="H167" s="128">
        <v>0</v>
      </c>
      <c r="I167" s="128">
        <v>0</v>
      </c>
      <c r="J167" s="128">
        <v>0</v>
      </c>
      <c r="K167" s="483"/>
      <c r="L167" s="483"/>
      <c r="M167" s="514"/>
    </row>
    <row r="168" spans="2:13" s="2" customFormat="1" ht="20" customHeight="1">
      <c r="B168" s="187"/>
      <c r="C168" s="462"/>
      <c r="D168" s="471"/>
      <c r="E168" s="163" t="s">
        <v>54</v>
      </c>
      <c r="F168" s="195" t="s">
        <v>10</v>
      </c>
      <c r="G168" s="205">
        <v>0</v>
      </c>
      <c r="H168" s="205">
        <v>0</v>
      </c>
      <c r="I168" s="205">
        <v>0.4</v>
      </c>
      <c r="J168" s="205">
        <v>0.83</v>
      </c>
      <c r="K168" s="484"/>
      <c r="L168" s="484"/>
      <c r="M168" s="515"/>
    </row>
    <row r="169" spans="2:13" s="2" customFormat="1" ht="20" customHeight="1">
      <c r="B169" s="187"/>
      <c r="C169" s="462"/>
      <c r="D169" s="470" t="s">
        <v>252</v>
      </c>
      <c r="E169" s="199" t="s">
        <v>60</v>
      </c>
      <c r="F169" s="188" t="s">
        <v>10</v>
      </c>
      <c r="G169" s="200">
        <v>4.79</v>
      </c>
      <c r="H169" s="200">
        <v>4.71</v>
      </c>
      <c r="I169" s="200">
        <v>4.8099999999999996</v>
      </c>
      <c r="J169" s="200">
        <v>4.76</v>
      </c>
      <c r="K169" s="447" t="s">
        <v>95</v>
      </c>
      <c r="L169" s="482" t="s">
        <v>520</v>
      </c>
      <c r="M169" s="516"/>
    </row>
    <row r="170" spans="2:13" s="2" customFormat="1" ht="20" customHeight="1">
      <c r="B170" s="187"/>
      <c r="C170" s="462"/>
      <c r="D170" s="471"/>
      <c r="E170" s="163" t="s">
        <v>61</v>
      </c>
      <c r="F170" s="195" t="s">
        <v>10</v>
      </c>
      <c r="G170" s="205">
        <v>4.7300000000000004</v>
      </c>
      <c r="H170" s="205">
        <v>4.4800000000000004</v>
      </c>
      <c r="I170" s="205">
        <v>4.6100000000000003</v>
      </c>
      <c r="J170" s="205">
        <v>4.45</v>
      </c>
      <c r="K170" s="479"/>
      <c r="L170" s="484"/>
      <c r="M170" s="517"/>
    </row>
    <row r="171" spans="2:13" s="2" customFormat="1" ht="20" customHeight="1">
      <c r="B171" s="187"/>
      <c r="C171" s="462"/>
      <c r="D171" s="470" t="s">
        <v>253</v>
      </c>
      <c r="E171" s="199" t="s">
        <v>55</v>
      </c>
      <c r="F171" s="188" t="s">
        <v>10</v>
      </c>
      <c r="G171" s="200">
        <v>0.13</v>
      </c>
      <c r="H171" s="200">
        <v>0.12</v>
      </c>
      <c r="I171" s="200">
        <v>0.13033524491692544</v>
      </c>
      <c r="J171" s="200">
        <v>0.13</v>
      </c>
      <c r="K171" s="447" t="s">
        <v>95</v>
      </c>
      <c r="L171" s="482" t="s">
        <v>520</v>
      </c>
      <c r="M171" s="516"/>
    </row>
    <row r="172" spans="2:13" s="2" customFormat="1" ht="20" customHeight="1">
      <c r="B172" s="187"/>
      <c r="C172" s="462"/>
      <c r="D172" s="455"/>
      <c r="E172" s="159" t="s">
        <v>56</v>
      </c>
      <c r="F172" s="160" t="s">
        <v>10</v>
      </c>
      <c r="G172" s="128">
        <v>0.75</v>
      </c>
      <c r="H172" s="128">
        <v>0.73</v>
      </c>
      <c r="I172" s="128">
        <v>0.7457442709159734</v>
      </c>
      <c r="J172" s="128">
        <v>0.78</v>
      </c>
      <c r="K172" s="479"/>
      <c r="L172" s="483"/>
      <c r="M172" s="517"/>
    </row>
    <row r="173" spans="2:13" s="2" customFormat="1" ht="20" customHeight="1">
      <c r="B173" s="187"/>
      <c r="C173" s="462"/>
      <c r="D173" s="455"/>
      <c r="E173" s="159" t="s">
        <v>57</v>
      </c>
      <c r="F173" s="160" t="s">
        <v>10</v>
      </c>
      <c r="G173" s="128">
        <v>0.19</v>
      </c>
      <c r="H173" s="128">
        <v>0.18</v>
      </c>
      <c r="I173" s="128">
        <v>0.1779359430604982</v>
      </c>
      <c r="J173" s="128">
        <v>0.16</v>
      </c>
      <c r="K173" s="479"/>
      <c r="L173" s="483"/>
      <c r="M173" s="517"/>
    </row>
    <row r="174" spans="2:13" s="2" customFormat="1" ht="20" customHeight="1">
      <c r="B174" s="187"/>
      <c r="C174" s="462"/>
      <c r="D174" s="455"/>
      <c r="E174" s="159" t="s">
        <v>58</v>
      </c>
      <c r="F174" s="160" t="s">
        <v>10</v>
      </c>
      <c r="G174" s="128">
        <v>3.11</v>
      </c>
      <c r="H174" s="128">
        <v>2.97</v>
      </c>
      <c r="I174" s="128">
        <v>3.0589115307024501</v>
      </c>
      <c r="J174" s="128">
        <v>2.96</v>
      </c>
      <c r="K174" s="479"/>
      <c r="L174" s="483"/>
      <c r="M174" s="517"/>
    </row>
    <row r="175" spans="2:13" s="2" customFormat="1" ht="20" customHeight="1" thickBot="1">
      <c r="B175" s="187"/>
      <c r="C175" s="446"/>
      <c r="D175" s="457"/>
      <c r="E175" s="212" t="s">
        <v>59</v>
      </c>
      <c r="F175" s="213" t="s">
        <v>10</v>
      </c>
      <c r="G175" s="129">
        <v>0.59</v>
      </c>
      <c r="H175" s="129">
        <v>0.59</v>
      </c>
      <c r="I175" s="129">
        <v>0.59614207675045894</v>
      </c>
      <c r="J175" s="129">
        <v>0.56999999999999995</v>
      </c>
      <c r="K175" s="448"/>
      <c r="L175" s="512"/>
      <c r="M175" s="525"/>
    </row>
    <row r="176" spans="2:13" s="2" customFormat="1" ht="60" customHeight="1">
      <c r="B176" s="187"/>
      <c r="C176" s="509" t="s">
        <v>90</v>
      </c>
      <c r="D176" s="510"/>
      <c r="E176" s="214" t="s">
        <v>88</v>
      </c>
      <c r="F176" s="190" t="s">
        <v>27</v>
      </c>
      <c r="G176" s="198">
        <v>9579</v>
      </c>
      <c r="H176" s="198">
        <v>8332</v>
      </c>
      <c r="I176" s="198">
        <v>68829</v>
      </c>
      <c r="J176" s="198">
        <v>43950</v>
      </c>
      <c r="K176" s="488" t="s">
        <v>87</v>
      </c>
      <c r="L176" s="215" t="s">
        <v>498</v>
      </c>
      <c r="M176" s="526" t="s">
        <v>500</v>
      </c>
    </row>
    <row r="177" spans="2:13" s="2" customFormat="1" ht="20" customHeight="1" thickBot="1">
      <c r="B177" s="187"/>
      <c r="C177" s="511"/>
      <c r="D177" s="505"/>
      <c r="E177" s="159" t="s">
        <v>89</v>
      </c>
      <c r="F177" s="160" t="s">
        <v>27</v>
      </c>
      <c r="G177" s="216">
        <v>2010</v>
      </c>
      <c r="H177" s="216">
        <v>1915</v>
      </c>
      <c r="I177" s="216">
        <v>2497</v>
      </c>
      <c r="J177" s="216">
        <v>2545</v>
      </c>
      <c r="K177" s="512"/>
      <c r="L177" s="217" t="s">
        <v>499</v>
      </c>
      <c r="M177" s="525"/>
    </row>
    <row r="178" spans="2:13" s="2" customFormat="1" ht="20" customHeight="1">
      <c r="B178" s="187"/>
      <c r="C178" s="459" t="s">
        <v>119</v>
      </c>
      <c r="D178" s="459" t="s">
        <v>254</v>
      </c>
      <c r="E178" s="481" t="s">
        <v>60</v>
      </c>
      <c r="F178" s="91" t="s">
        <v>27</v>
      </c>
      <c r="G178" s="158">
        <v>3028</v>
      </c>
      <c r="H178" s="158">
        <v>4406</v>
      </c>
      <c r="I178" s="158">
        <v>3049</v>
      </c>
      <c r="J178" s="158">
        <v>3023</v>
      </c>
      <c r="K178" s="481" t="s">
        <v>92</v>
      </c>
      <c r="L178" s="481" t="s">
        <v>637</v>
      </c>
      <c r="M178" s="526"/>
    </row>
    <row r="179" spans="2:13" s="2" customFormat="1" ht="20" customHeight="1">
      <c r="B179" s="187"/>
      <c r="C179" s="454"/>
      <c r="D179" s="454"/>
      <c r="E179" s="496"/>
      <c r="F179" s="190" t="s">
        <v>10</v>
      </c>
      <c r="G179" s="192">
        <v>3.47</v>
      </c>
      <c r="H179" s="192">
        <v>4.99</v>
      </c>
      <c r="I179" s="192">
        <v>3.54</v>
      </c>
      <c r="J179" s="192">
        <v>3.6</v>
      </c>
      <c r="K179" s="479"/>
      <c r="L179" s="479"/>
      <c r="M179" s="517"/>
    </row>
    <row r="180" spans="2:13" s="2" customFormat="1" ht="20" customHeight="1">
      <c r="B180" s="187"/>
      <c r="C180" s="454"/>
      <c r="D180" s="454"/>
      <c r="E180" s="493" t="s">
        <v>61</v>
      </c>
      <c r="F180" s="160" t="s">
        <v>27</v>
      </c>
      <c r="G180" s="161">
        <v>2792</v>
      </c>
      <c r="H180" s="161">
        <v>4692</v>
      </c>
      <c r="I180" s="161">
        <v>3114</v>
      </c>
      <c r="J180" s="161">
        <v>4152</v>
      </c>
      <c r="K180" s="479"/>
      <c r="L180" s="479"/>
      <c r="M180" s="517"/>
    </row>
    <row r="181" spans="2:13" s="2" customFormat="1" ht="20" customHeight="1">
      <c r="B181" s="187"/>
      <c r="C181" s="455"/>
      <c r="D181" s="471"/>
      <c r="E181" s="480"/>
      <c r="F181" s="195" t="s">
        <v>10</v>
      </c>
      <c r="G181" s="196">
        <v>3.2</v>
      </c>
      <c r="H181" s="196">
        <v>5.31</v>
      </c>
      <c r="I181" s="196">
        <v>3.61</v>
      </c>
      <c r="J181" s="196">
        <v>4.9400000000000004</v>
      </c>
      <c r="K181" s="480"/>
      <c r="L181" s="480"/>
      <c r="M181" s="518"/>
    </row>
    <row r="182" spans="2:13" s="2" customFormat="1" ht="20" customHeight="1">
      <c r="B182" s="187"/>
      <c r="C182" s="455"/>
      <c r="D182" s="445" t="s">
        <v>261</v>
      </c>
      <c r="E182" s="447" t="s">
        <v>63</v>
      </c>
      <c r="F182" s="188" t="s">
        <v>27</v>
      </c>
      <c r="G182" s="189">
        <v>3612</v>
      </c>
      <c r="H182" s="189">
        <v>5978</v>
      </c>
      <c r="I182" s="189">
        <v>3860</v>
      </c>
      <c r="J182" s="189">
        <v>4535</v>
      </c>
      <c r="K182" s="447" t="s">
        <v>418</v>
      </c>
      <c r="L182" s="447" t="s">
        <v>637</v>
      </c>
      <c r="M182" s="516"/>
    </row>
    <row r="183" spans="2:13" s="2" customFormat="1" ht="20" customHeight="1">
      <c r="B183" s="187"/>
      <c r="C183" s="455"/>
      <c r="D183" s="462"/>
      <c r="E183" s="496"/>
      <c r="F183" s="160" t="s">
        <v>10</v>
      </c>
      <c r="G183" s="192">
        <v>4.1399999999999997</v>
      </c>
      <c r="H183" s="192">
        <v>6.76</v>
      </c>
      <c r="I183" s="218">
        <v>4.4800000000000004</v>
      </c>
      <c r="J183" s="394">
        <v>5.4</v>
      </c>
      <c r="K183" s="479"/>
      <c r="L183" s="479"/>
      <c r="M183" s="517"/>
    </row>
    <row r="184" spans="2:13" s="2" customFormat="1" ht="20" customHeight="1">
      <c r="B184" s="187"/>
      <c r="C184" s="455"/>
      <c r="D184" s="462"/>
      <c r="E184" s="493" t="s">
        <v>64</v>
      </c>
      <c r="F184" s="160" t="s">
        <v>27</v>
      </c>
      <c r="G184" s="161">
        <v>2133</v>
      </c>
      <c r="H184" s="161">
        <v>2991</v>
      </c>
      <c r="I184" s="161">
        <v>2194</v>
      </c>
      <c r="J184" s="161">
        <v>2462</v>
      </c>
      <c r="K184" s="479"/>
      <c r="L184" s="479"/>
      <c r="M184" s="517"/>
    </row>
    <row r="185" spans="2:13" s="2" customFormat="1" ht="20" customHeight="1">
      <c r="B185" s="187"/>
      <c r="C185" s="455"/>
      <c r="D185" s="462"/>
      <c r="E185" s="496"/>
      <c r="F185" s="160" t="s">
        <v>10</v>
      </c>
      <c r="G185" s="192">
        <v>2.44</v>
      </c>
      <c r="H185" s="192">
        <v>3.38</v>
      </c>
      <c r="I185" s="218">
        <v>2.54</v>
      </c>
      <c r="J185" s="394">
        <v>2.93</v>
      </c>
      <c r="K185" s="479"/>
      <c r="L185" s="479"/>
      <c r="M185" s="517"/>
    </row>
    <row r="186" spans="2:13" s="2" customFormat="1" ht="20" customHeight="1">
      <c r="B186" s="187"/>
      <c r="C186" s="455"/>
      <c r="D186" s="462"/>
      <c r="E186" s="493" t="s">
        <v>78</v>
      </c>
      <c r="F186" s="160" t="s">
        <v>27</v>
      </c>
      <c r="G186" s="161">
        <v>2</v>
      </c>
      <c r="H186" s="161">
        <v>2</v>
      </c>
      <c r="I186" s="161">
        <v>70</v>
      </c>
      <c r="J186" s="161">
        <v>163</v>
      </c>
      <c r="K186" s="479"/>
      <c r="L186" s="479"/>
      <c r="M186" s="517"/>
    </row>
    <row r="187" spans="2:13" s="2" customFormat="1" ht="20" customHeight="1">
      <c r="B187" s="187"/>
      <c r="C187" s="455"/>
      <c r="D187" s="462"/>
      <c r="E187" s="496"/>
      <c r="F187" s="160" t="s">
        <v>10</v>
      </c>
      <c r="G187" s="192">
        <v>0</v>
      </c>
      <c r="H187" s="192">
        <v>0</v>
      </c>
      <c r="I187" s="218">
        <v>0.08</v>
      </c>
      <c r="J187" s="394">
        <v>0.19</v>
      </c>
      <c r="K187" s="479"/>
      <c r="L187" s="479"/>
      <c r="M187" s="517"/>
    </row>
    <row r="188" spans="2:13" s="2" customFormat="1" ht="20" customHeight="1">
      <c r="B188" s="187"/>
      <c r="C188" s="455"/>
      <c r="D188" s="462"/>
      <c r="E188" s="493" t="s">
        <v>65</v>
      </c>
      <c r="F188" s="160" t="s">
        <v>27</v>
      </c>
      <c r="G188" s="161">
        <v>1</v>
      </c>
      <c r="H188" s="161">
        <v>6</v>
      </c>
      <c r="I188" s="161">
        <v>12</v>
      </c>
      <c r="J188" s="161">
        <v>11</v>
      </c>
      <c r="K188" s="479"/>
      <c r="L188" s="479"/>
      <c r="M188" s="517"/>
    </row>
    <row r="189" spans="2:13" s="2" customFormat="1" ht="20" customHeight="1">
      <c r="B189" s="187"/>
      <c r="C189" s="455"/>
      <c r="D189" s="462"/>
      <c r="E189" s="496"/>
      <c r="F189" s="160" t="s">
        <v>10</v>
      </c>
      <c r="G189" s="192">
        <v>0</v>
      </c>
      <c r="H189" s="192">
        <v>0.01</v>
      </c>
      <c r="I189" s="218">
        <v>0.01</v>
      </c>
      <c r="J189" s="394">
        <v>0.01</v>
      </c>
      <c r="K189" s="479"/>
      <c r="L189" s="479"/>
      <c r="M189" s="517"/>
    </row>
    <row r="190" spans="2:13" s="2" customFormat="1" ht="20" customHeight="1">
      <c r="B190" s="187"/>
      <c r="C190" s="455"/>
      <c r="D190" s="462"/>
      <c r="E190" s="493" t="s">
        <v>77</v>
      </c>
      <c r="F190" s="160" t="s">
        <v>27</v>
      </c>
      <c r="G190" s="161">
        <v>72</v>
      </c>
      <c r="H190" s="161">
        <v>121</v>
      </c>
      <c r="I190" s="161">
        <v>27</v>
      </c>
      <c r="J190" s="161">
        <v>4</v>
      </c>
      <c r="K190" s="479"/>
      <c r="L190" s="479"/>
      <c r="M190" s="517"/>
    </row>
    <row r="191" spans="2:13" s="2" customFormat="1" ht="20" customHeight="1">
      <c r="B191" s="187"/>
      <c r="C191" s="455"/>
      <c r="D191" s="506"/>
      <c r="E191" s="480"/>
      <c r="F191" s="195" t="s">
        <v>10</v>
      </c>
      <c r="G191" s="196">
        <v>0.08</v>
      </c>
      <c r="H191" s="196">
        <v>0.14000000000000001</v>
      </c>
      <c r="I191" s="196">
        <v>0.03</v>
      </c>
      <c r="J191" s="395">
        <v>0</v>
      </c>
      <c r="K191" s="480"/>
      <c r="L191" s="480"/>
      <c r="M191" s="518"/>
    </row>
    <row r="192" spans="2:13" s="2" customFormat="1" ht="20" customHeight="1">
      <c r="B192" s="187"/>
      <c r="C192" s="455"/>
      <c r="D192" s="445" t="s">
        <v>255</v>
      </c>
      <c r="E192" s="447" t="s">
        <v>55</v>
      </c>
      <c r="F192" s="188" t="s">
        <v>27</v>
      </c>
      <c r="G192" s="189">
        <v>316</v>
      </c>
      <c r="H192" s="189">
        <v>291</v>
      </c>
      <c r="I192" s="189">
        <v>318</v>
      </c>
      <c r="J192" s="189">
        <v>239</v>
      </c>
      <c r="K192" s="447" t="s">
        <v>92</v>
      </c>
      <c r="L192" s="447" t="s">
        <v>637</v>
      </c>
      <c r="M192" s="516"/>
    </row>
    <row r="193" spans="2:17" s="2" customFormat="1" ht="20" customHeight="1">
      <c r="B193" s="187"/>
      <c r="C193" s="455"/>
      <c r="D193" s="462"/>
      <c r="E193" s="496"/>
      <c r="F193" s="160" t="s">
        <v>10</v>
      </c>
      <c r="G193" s="192">
        <v>0.36</v>
      </c>
      <c r="H193" s="192">
        <v>0.33</v>
      </c>
      <c r="I193" s="218">
        <v>0.37</v>
      </c>
      <c r="J193" s="218">
        <v>0.28000000000000003</v>
      </c>
      <c r="K193" s="479"/>
      <c r="L193" s="479"/>
      <c r="M193" s="517"/>
    </row>
    <row r="194" spans="2:17" s="2" customFormat="1" ht="20" customHeight="1">
      <c r="B194" s="187"/>
      <c r="C194" s="455"/>
      <c r="D194" s="462"/>
      <c r="E194" s="493" t="s">
        <v>56</v>
      </c>
      <c r="F194" s="160" t="s">
        <v>27</v>
      </c>
      <c r="G194" s="161">
        <v>662</v>
      </c>
      <c r="H194" s="161">
        <v>686</v>
      </c>
      <c r="I194" s="161">
        <v>742</v>
      </c>
      <c r="J194" s="161">
        <v>636</v>
      </c>
      <c r="K194" s="479"/>
      <c r="L194" s="479"/>
      <c r="M194" s="517"/>
    </row>
    <row r="195" spans="2:17" s="2" customFormat="1" ht="20" customHeight="1">
      <c r="B195" s="187"/>
      <c r="C195" s="455"/>
      <c r="D195" s="462"/>
      <c r="E195" s="496"/>
      <c r="F195" s="160" t="s">
        <v>10</v>
      </c>
      <c r="G195" s="192">
        <v>0.76</v>
      </c>
      <c r="H195" s="192">
        <v>0.78</v>
      </c>
      <c r="I195" s="192">
        <v>0.86</v>
      </c>
      <c r="J195" s="192">
        <v>0.76</v>
      </c>
      <c r="K195" s="479"/>
      <c r="L195" s="479"/>
      <c r="M195" s="517"/>
      <c r="Q195" s="6"/>
    </row>
    <row r="196" spans="2:17" s="2" customFormat="1" ht="20" customHeight="1">
      <c r="B196" s="187"/>
      <c r="C196" s="455"/>
      <c r="D196" s="462"/>
      <c r="E196" s="493" t="s">
        <v>57</v>
      </c>
      <c r="F196" s="160" t="s">
        <v>27</v>
      </c>
      <c r="G196" s="161">
        <v>307</v>
      </c>
      <c r="H196" s="161">
        <v>522</v>
      </c>
      <c r="I196" s="161">
        <v>401</v>
      </c>
      <c r="J196" s="161">
        <v>294</v>
      </c>
      <c r="K196" s="479"/>
      <c r="L196" s="479"/>
      <c r="M196" s="517"/>
    </row>
    <row r="197" spans="2:17" s="2" customFormat="1" ht="20" customHeight="1">
      <c r="B197" s="187"/>
      <c r="C197" s="455"/>
      <c r="D197" s="462"/>
      <c r="E197" s="496"/>
      <c r="F197" s="160" t="s">
        <v>10</v>
      </c>
      <c r="G197" s="192">
        <v>0.35</v>
      </c>
      <c r="H197" s="192">
        <v>0.59</v>
      </c>
      <c r="I197" s="218">
        <v>0.47</v>
      </c>
      <c r="J197" s="218">
        <v>0.35</v>
      </c>
      <c r="K197" s="479"/>
      <c r="L197" s="479"/>
      <c r="M197" s="517"/>
    </row>
    <row r="198" spans="2:17" s="2" customFormat="1" ht="20" customHeight="1">
      <c r="B198" s="187"/>
      <c r="C198" s="455"/>
      <c r="D198" s="462"/>
      <c r="E198" s="493" t="s">
        <v>58</v>
      </c>
      <c r="F198" s="160" t="s">
        <v>27</v>
      </c>
      <c r="G198" s="161">
        <v>3784</v>
      </c>
      <c r="H198" s="161">
        <v>6476</v>
      </c>
      <c r="I198" s="161">
        <v>3912</v>
      </c>
      <c r="J198" s="161">
        <v>5367</v>
      </c>
      <c r="K198" s="479"/>
      <c r="L198" s="479"/>
      <c r="M198" s="517"/>
    </row>
    <row r="199" spans="2:17" s="2" customFormat="1" ht="20" customHeight="1">
      <c r="B199" s="187"/>
      <c r="C199" s="455"/>
      <c r="D199" s="462"/>
      <c r="E199" s="496"/>
      <c r="F199" s="160" t="s">
        <v>10</v>
      </c>
      <c r="G199" s="192">
        <v>4.34</v>
      </c>
      <c r="H199" s="192">
        <v>7.33</v>
      </c>
      <c r="I199" s="218">
        <v>4.54</v>
      </c>
      <c r="J199" s="218">
        <v>6.39</v>
      </c>
      <c r="K199" s="479"/>
      <c r="L199" s="479"/>
      <c r="M199" s="517"/>
    </row>
    <row r="200" spans="2:17" s="2" customFormat="1" ht="20" customHeight="1">
      <c r="B200" s="187"/>
      <c r="C200" s="455"/>
      <c r="D200" s="462"/>
      <c r="E200" s="493" t="s">
        <v>59</v>
      </c>
      <c r="F200" s="160" t="s">
        <v>27</v>
      </c>
      <c r="G200" s="161">
        <v>751</v>
      </c>
      <c r="H200" s="161">
        <v>1123</v>
      </c>
      <c r="I200" s="161">
        <v>790</v>
      </c>
      <c r="J200" s="161">
        <v>639</v>
      </c>
      <c r="K200" s="479"/>
      <c r="L200" s="479"/>
      <c r="M200" s="517"/>
    </row>
    <row r="201" spans="2:17" s="2" customFormat="1" ht="20" customHeight="1">
      <c r="B201" s="187"/>
      <c r="C201" s="455"/>
      <c r="D201" s="506"/>
      <c r="E201" s="480"/>
      <c r="F201" s="195" t="s">
        <v>10</v>
      </c>
      <c r="G201" s="196">
        <v>0.86</v>
      </c>
      <c r="H201" s="196">
        <v>1.27</v>
      </c>
      <c r="I201" s="196">
        <v>0.92</v>
      </c>
      <c r="J201" s="196">
        <v>0.76</v>
      </c>
      <c r="K201" s="480"/>
      <c r="L201" s="480"/>
      <c r="M201" s="518"/>
    </row>
    <row r="202" spans="2:17" s="2" customFormat="1" ht="20" customHeight="1">
      <c r="B202" s="187"/>
      <c r="C202" s="455"/>
      <c r="D202" s="445" t="s">
        <v>256</v>
      </c>
      <c r="E202" s="447" t="s">
        <v>46</v>
      </c>
      <c r="F202" s="188" t="s">
        <v>27</v>
      </c>
      <c r="G202" s="189">
        <v>4584</v>
      </c>
      <c r="H202" s="189">
        <v>6506</v>
      </c>
      <c r="I202" s="189">
        <v>4613</v>
      </c>
      <c r="J202" s="189">
        <v>4239</v>
      </c>
      <c r="K202" s="447" t="s">
        <v>92</v>
      </c>
      <c r="L202" s="447" t="s">
        <v>637</v>
      </c>
      <c r="M202" s="516"/>
    </row>
    <row r="203" spans="2:17" s="2" customFormat="1" ht="20" customHeight="1">
      <c r="B203" s="187"/>
      <c r="C203" s="455"/>
      <c r="D203" s="462"/>
      <c r="E203" s="496"/>
      <c r="F203" s="160" t="s">
        <v>10</v>
      </c>
      <c r="G203" s="192">
        <v>5.25</v>
      </c>
      <c r="H203" s="192">
        <v>7.36</v>
      </c>
      <c r="I203" s="192">
        <v>5.35</v>
      </c>
      <c r="J203" s="192">
        <v>5.05</v>
      </c>
      <c r="K203" s="479"/>
      <c r="L203" s="479"/>
      <c r="M203" s="517"/>
    </row>
    <row r="204" spans="2:17" s="2" customFormat="1" ht="20" customHeight="1">
      <c r="B204" s="187"/>
      <c r="C204" s="455"/>
      <c r="D204" s="462"/>
      <c r="E204" s="493" t="s">
        <v>47</v>
      </c>
      <c r="F204" s="160" t="s">
        <v>27</v>
      </c>
      <c r="G204" s="161">
        <v>1200</v>
      </c>
      <c r="H204" s="161">
        <v>2552</v>
      </c>
      <c r="I204" s="161">
        <v>1516</v>
      </c>
      <c r="J204" s="161">
        <v>2851</v>
      </c>
      <c r="K204" s="479"/>
      <c r="L204" s="479"/>
      <c r="M204" s="517"/>
    </row>
    <row r="205" spans="2:17" s="2" customFormat="1" ht="20" customHeight="1">
      <c r="B205" s="187"/>
      <c r="C205" s="455"/>
      <c r="D205" s="462"/>
      <c r="E205" s="496"/>
      <c r="F205" s="160" t="s">
        <v>10</v>
      </c>
      <c r="G205" s="192">
        <v>1.37</v>
      </c>
      <c r="H205" s="192">
        <v>2.89</v>
      </c>
      <c r="I205" s="192">
        <v>1.76</v>
      </c>
      <c r="J205" s="192">
        <v>3.39</v>
      </c>
      <c r="K205" s="479"/>
      <c r="L205" s="479"/>
      <c r="M205" s="517"/>
    </row>
    <row r="206" spans="2:17" s="2" customFormat="1" ht="20" customHeight="1">
      <c r="B206" s="187"/>
      <c r="C206" s="455"/>
      <c r="D206" s="462"/>
      <c r="E206" s="493" t="s">
        <v>48</v>
      </c>
      <c r="F206" s="160" t="s">
        <v>27</v>
      </c>
      <c r="G206" s="161">
        <v>36</v>
      </c>
      <c r="H206" s="161">
        <v>40</v>
      </c>
      <c r="I206" s="161">
        <v>34</v>
      </c>
      <c r="J206" s="161">
        <v>85</v>
      </c>
      <c r="K206" s="479"/>
      <c r="L206" s="479"/>
      <c r="M206" s="517"/>
    </row>
    <row r="207" spans="2:17" s="2" customFormat="1" ht="20" customHeight="1">
      <c r="B207" s="187"/>
      <c r="C207" s="455"/>
      <c r="D207" s="506"/>
      <c r="E207" s="480"/>
      <c r="F207" s="195" t="s">
        <v>10</v>
      </c>
      <c r="G207" s="196">
        <v>0.04</v>
      </c>
      <c r="H207" s="196">
        <v>0.05</v>
      </c>
      <c r="I207" s="196">
        <v>0.04</v>
      </c>
      <c r="J207" s="196">
        <v>0.1</v>
      </c>
      <c r="K207" s="480"/>
      <c r="L207" s="480"/>
      <c r="M207" s="518"/>
    </row>
    <row r="208" spans="2:17" s="2" customFormat="1" ht="20" customHeight="1">
      <c r="B208" s="187"/>
      <c r="C208" s="455"/>
      <c r="D208" s="462" t="s">
        <v>257</v>
      </c>
      <c r="E208" s="479" t="s">
        <v>50</v>
      </c>
      <c r="F208" s="190" t="s">
        <v>27</v>
      </c>
      <c r="G208" s="198">
        <v>7</v>
      </c>
      <c r="H208" s="198">
        <v>5</v>
      </c>
      <c r="I208" s="198">
        <v>5</v>
      </c>
      <c r="J208" s="198">
        <v>22</v>
      </c>
      <c r="K208" s="447" t="s">
        <v>92</v>
      </c>
      <c r="L208" s="447" t="s">
        <v>638</v>
      </c>
      <c r="M208" s="516"/>
    </row>
    <row r="209" spans="2:13" s="2" customFormat="1" ht="20" customHeight="1">
      <c r="B209" s="187"/>
      <c r="C209" s="455"/>
      <c r="D209" s="462"/>
      <c r="E209" s="496"/>
      <c r="F209" s="160" t="s">
        <v>10</v>
      </c>
      <c r="G209" s="192">
        <v>0.01</v>
      </c>
      <c r="H209" s="192">
        <v>0.01</v>
      </c>
      <c r="I209" s="192">
        <v>0.01</v>
      </c>
      <c r="J209" s="192">
        <v>0.03</v>
      </c>
      <c r="K209" s="479"/>
      <c r="L209" s="479"/>
      <c r="M209" s="517"/>
    </row>
    <row r="210" spans="2:13" s="2" customFormat="1" ht="20" customHeight="1">
      <c r="B210" s="187"/>
      <c r="C210" s="455"/>
      <c r="D210" s="462"/>
      <c r="E210" s="493" t="s">
        <v>51</v>
      </c>
      <c r="F210" s="160" t="s">
        <v>27</v>
      </c>
      <c r="G210" s="161">
        <v>132</v>
      </c>
      <c r="H210" s="161">
        <v>150</v>
      </c>
      <c r="I210" s="161">
        <v>60</v>
      </c>
      <c r="J210" s="161">
        <v>181</v>
      </c>
      <c r="K210" s="479"/>
      <c r="L210" s="479"/>
      <c r="M210" s="517"/>
    </row>
    <row r="211" spans="2:13" s="2" customFormat="1" ht="20" customHeight="1">
      <c r="B211" s="187"/>
      <c r="C211" s="455"/>
      <c r="D211" s="462"/>
      <c r="E211" s="496"/>
      <c r="F211" s="160" t="s">
        <v>10</v>
      </c>
      <c r="G211" s="218">
        <v>0.15</v>
      </c>
      <c r="H211" s="218">
        <v>0.17</v>
      </c>
      <c r="I211" s="218">
        <v>7.0000000000000007E-2</v>
      </c>
      <c r="J211" s="218">
        <v>0.22</v>
      </c>
      <c r="K211" s="479"/>
      <c r="L211" s="479"/>
      <c r="M211" s="517"/>
    </row>
    <row r="212" spans="2:13" s="2" customFormat="1" ht="20" customHeight="1">
      <c r="B212" s="187"/>
      <c r="C212" s="455"/>
      <c r="D212" s="462"/>
      <c r="E212" s="493" t="s">
        <v>367</v>
      </c>
      <c r="F212" s="160" t="s">
        <v>27</v>
      </c>
      <c r="G212" s="161">
        <v>16</v>
      </c>
      <c r="H212" s="161">
        <v>61</v>
      </c>
      <c r="I212" s="161">
        <v>24</v>
      </c>
      <c r="J212" s="161">
        <v>38</v>
      </c>
      <c r="K212" s="479"/>
      <c r="L212" s="479"/>
      <c r="M212" s="517"/>
    </row>
    <row r="213" spans="2:13" s="2" customFormat="1" ht="20" customHeight="1">
      <c r="B213" s="187"/>
      <c r="C213" s="455"/>
      <c r="D213" s="462"/>
      <c r="E213" s="496"/>
      <c r="F213" s="160" t="s">
        <v>10</v>
      </c>
      <c r="G213" s="218">
        <v>0.02</v>
      </c>
      <c r="H213" s="218">
        <v>7.0000000000000007E-2</v>
      </c>
      <c r="I213" s="218">
        <v>0.03</v>
      </c>
      <c r="J213" s="218">
        <v>0.05</v>
      </c>
      <c r="K213" s="479"/>
      <c r="L213" s="479"/>
      <c r="M213" s="517"/>
    </row>
    <row r="214" spans="2:13" s="2" customFormat="1" ht="20" customHeight="1">
      <c r="B214" s="187"/>
      <c r="C214" s="455"/>
      <c r="D214" s="462"/>
      <c r="E214" s="493" t="s">
        <v>366</v>
      </c>
      <c r="F214" s="160" t="s">
        <v>27</v>
      </c>
      <c r="G214" s="161">
        <v>1589</v>
      </c>
      <c r="H214" s="161">
        <v>2968</v>
      </c>
      <c r="I214" s="161">
        <v>1849</v>
      </c>
      <c r="J214" s="161">
        <v>3497</v>
      </c>
      <c r="K214" s="479"/>
      <c r="L214" s="479"/>
      <c r="M214" s="517"/>
    </row>
    <row r="215" spans="2:13" s="2" customFormat="1" ht="20" customHeight="1">
      <c r="B215" s="187"/>
      <c r="C215" s="455"/>
      <c r="D215" s="462"/>
      <c r="E215" s="496"/>
      <c r="F215" s="160" t="s">
        <v>10</v>
      </c>
      <c r="G215" s="218">
        <v>1.82</v>
      </c>
      <c r="H215" s="218">
        <v>3.36</v>
      </c>
      <c r="I215" s="218">
        <v>2.14</v>
      </c>
      <c r="J215" s="218">
        <v>4.16</v>
      </c>
      <c r="K215" s="479"/>
      <c r="L215" s="479"/>
      <c r="M215" s="517"/>
    </row>
    <row r="216" spans="2:13" s="2" customFormat="1" ht="20" customHeight="1">
      <c r="B216" s="187"/>
      <c r="C216" s="455"/>
      <c r="D216" s="462"/>
      <c r="E216" s="493" t="s">
        <v>52</v>
      </c>
      <c r="F216" s="160" t="s">
        <v>27</v>
      </c>
      <c r="G216" s="161">
        <v>3341</v>
      </c>
      <c r="H216" s="161">
        <v>5838</v>
      </c>
      <c r="I216" s="161">
        <v>3785</v>
      </c>
      <c r="J216" s="161">
        <v>3099</v>
      </c>
      <c r="K216" s="479"/>
      <c r="L216" s="479"/>
      <c r="M216" s="517"/>
    </row>
    <row r="217" spans="2:13" s="2" customFormat="1" ht="20" customHeight="1">
      <c r="B217" s="187"/>
      <c r="C217" s="455"/>
      <c r="D217" s="462"/>
      <c r="E217" s="496"/>
      <c r="F217" s="160" t="s">
        <v>10</v>
      </c>
      <c r="G217" s="218">
        <v>3.83</v>
      </c>
      <c r="H217" s="218">
        <v>6.61</v>
      </c>
      <c r="I217" s="218">
        <v>4.3899999999999997</v>
      </c>
      <c r="J217" s="218">
        <v>3.69</v>
      </c>
      <c r="K217" s="479"/>
      <c r="L217" s="479"/>
      <c r="M217" s="517"/>
    </row>
    <row r="218" spans="2:13" s="2" customFormat="1" ht="20" customHeight="1">
      <c r="B218" s="187"/>
      <c r="C218" s="455"/>
      <c r="D218" s="462"/>
      <c r="E218" s="493" t="s">
        <v>53</v>
      </c>
      <c r="F218" s="160" t="s">
        <v>27</v>
      </c>
      <c r="G218" s="161">
        <v>735</v>
      </c>
      <c r="H218" s="161">
        <v>76</v>
      </c>
      <c r="I218" s="161">
        <v>440</v>
      </c>
      <c r="J218" s="161">
        <v>338</v>
      </c>
      <c r="K218" s="479"/>
      <c r="L218" s="479"/>
      <c r="M218" s="517"/>
    </row>
    <row r="219" spans="2:13" s="2" customFormat="1" ht="20" customHeight="1" thickBot="1">
      <c r="B219" s="187"/>
      <c r="C219" s="457"/>
      <c r="D219" s="446"/>
      <c r="E219" s="448"/>
      <c r="F219" s="213" t="s">
        <v>10</v>
      </c>
      <c r="G219" s="219">
        <v>0.84</v>
      </c>
      <c r="H219" s="219">
        <v>0.09</v>
      </c>
      <c r="I219" s="219">
        <v>0.51</v>
      </c>
      <c r="J219" s="219">
        <v>0.4</v>
      </c>
      <c r="K219" s="448"/>
      <c r="L219" s="448"/>
      <c r="M219" s="525"/>
    </row>
    <row r="220" spans="2:13" s="2" customFormat="1" ht="20" customHeight="1">
      <c r="B220" s="187"/>
      <c r="C220" s="488" t="s">
        <v>258</v>
      </c>
      <c r="D220" s="488" t="s">
        <v>260</v>
      </c>
      <c r="E220" s="384" t="s">
        <v>60</v>
      </c>
      <c r="F220" s="392" t="s">
        <v>10</v>
      </c>
      <c r="G220" s="192">
        <v>48.61</v>
      </c>
      <c r="H220" s="192">
        <v>48.6</v>
      </c>
      <c r="I220" s="192">
        <v>48.14</v>
      </c>
      <c r="J220" s="192">
        <v>47.61</v>
      </c>
      <c r="K220" s="488" t="s">
        <v>636</v>
      </c>
      <c r="L220" s="488" t="s">
        <v>501</v>
      </c>
      <c r="M220" s="380"/>
    </row>
    <row r="221" spans="2:13" s="2" customFormat="1" ht="20" customHeight="1">
      <c r="B221" s="187"/>
      <c r="C221" s="483"/>
      <c r="D221" s="484"/>
      <c r="E221" s="389" t="s">
        <v>61</v>
      </c>
      <c r="F221" s="195" t="s">
        <v>10</v>
      </c>
      <c r="G221" s="196">
        <v>51.39</v>
      </c>
      <c r="H221" s="196">
        <v>51.4</v>
      </c>
      <c r="I221" s="196">
        <v>51.86</v>
      </c>
      <c r="J221" s="196">
        <v>52.39</v>
      </c>
      <c r="K221" s="484"/>
      <c r="L221" s="484"/>
      <c r="M221" s="381"/>
    </row>
    <row r="222" spans="2:13" s="2" customFormat="1" ht="20" customHeight="1">
      <c r="B222" s="385"/>
      <c r="C222" s="483"/>
      <c r="D222" s="482" t="s">
        <v>662</v>
      </c>
      <c r="E222" s="383" t="s">
        <v>63</v>
      </c>
      <c r="F222" s="392" t="s">
        <v>10</v>
      </c>
      <c r="G222" s="192">
        <v>71.47</v>
      </c>
      <c r="H222" s="192">
        <v>70.67</v>
      </c>
      <c r="I222" s="218">
        <v>69.2</v>
      </c>
      <c r="J222" s="394">
        <v>68.88</v>
      </c>
      <c r="K222" s="479" t="s">
        <v>636</v>
      </c>
      <c r="L222" s="489" t="s">
        <v>501</v>
      </c>
      <c r="M222" s="382"/>
    </row>
    <row r="223" spans="2:13" s="2" customFormat="1" ht="20" customHeight="1">
      <c r="B223" s="385"/>
      <c r="C223" s="483"/>
      <c r="D223" s="483"/>
      <c r="E223" s="391" t="s">
        <v>64</v>
      </c>
      <c r="F223" s="392" t="s">
        <v>10</v>
      </c>
      <c r="G223" s="192">
        <v>26.99</v>
      </c>
      <c r="H223" s="192">
        <v>27.56</v>
      </c>
      <c r="I223" s="192">
        <v>29.11</v>
      </c>
      <c r="J223" s="394">
        <v>29.5</v>
      </c>
      <c r="K223" s="479"/>
      <c r="L223" s="490"/>
      <c r="M223" s="382"/>
    </row>
    <row r="224" spans="2:13" s="2" customFormat="1" ht="20" customHeight="1">
      <c r="B224" s="385"/>
      <c r="C224" s="483"/>
      <c r="D224" s="483"/>
      <c r="E224" s="391" t="s">
        <v>78</v>
      </c>
      <c r="F224" s="392" t="s">
        <v>10</v>
      </c>
      <c r="G224" s="192">
        <v>1.19</v>
      </c>
      <c r="H224" s="192">
        <v>1.35</v>
      </c>
      <c r="I224" s="192">
        <v>1.1599999999999999</v>
      </c>
      <c r="J224" s="394">
        <v>1.1399999999999999</v>
      </c>
      <c r="K224" s="479"/>
      <c r="L224" s="490"/>
      <c r="M224" s="382"/>
    </row>
    <row r="225" spans="2:13" s="2" customFormat="1" ht="20" customHeight="1">
      <c r="B225" s="385"/>
      <c r="C225" s="483"/>
      <c r="D225" s="483"/>
      <c r="E225" s="391" t="s">
        <v>65</v>
      </c>
      <c r="F225" s="392" t="s">
        <v>10</v>
      </c>
      <c r="G225" s="192">
        <v>0.17</v>
      </c>
      <c r="H225" s="192">
        <v>0.14000000000000001</v>
      </c>
      <c r="I225" s="192">
        <v>0.19</v>
      </c>
      <c r="J225" s="394">
        <v>0.14000000000000001</v>
      </c>
      <c r="K225" s="479"/>
      <c r="L225" s="490"/>
      <c r="M225" s="382"/>
    </row>
    <row r="226" spans="2:13" s="2" customFormat="1" ht="20" customHeight="1">
      <c r="B226" s="385"/>
      <c r="C226" s="483"/>
      <c r="D226" s="484"/>
      <c r="E226" s="389" t="s">
        <v>77</v>
      </c>
      <c r="F226" s="195" t="s">
        <v>10</v>
      </c>
      <c r="G226" s="196">
        <v>0.18</v>
      </c>
      <c r="H226" s="196">
        <v>0.28000000000000003</v>
      </c>
      <c r="I226" s="196">
        <v>0.34</v>
      </c>
      <c r="J226" s="395">
        <v>0.34</v>
      </c>
      <c r="K226" s="480"/>
      <c r="L226" s="492"/>
      <c r="M226" s="375"/>
    </row>
    <row r="227" spans="2:13" s="2" customFormat="1" ht="20" customHeight="1">
      <c r="B227" s="385"/>
      <c r="C227" s="483"/>
      <c r="D227" s="482" t="s">
        <v>663</v>
      </c>
      <c r="E227" s="383" t="s">
        <v>46</v>
      </c>
      <c r="F227" s="392" t="s">
        <v>10</v>
      </c>
      <c r="G227" s="192">
        <v>33.68</v>
      </c>
      <c r="H227" s="192">
        <v>34.14</v>
      </c>
      <c r="I227" s="192">
        <v>30.31</v>
      </c>
      <c r="J227" s="192">
        <v>29.2</v>
      </c>
      <c r="K227" s="479" t="s">
        <v>636</v>
      </c>
      <c r="L227" s="489" t="s">
        <v>501</v>
      </c>
      <c r="M227" s="382"/>
    </row>
    <row r="228" spans="2:13" s="2" customFormat="1" ht="20" customHeight="1">
      <c r="B228" s="385"/>
      <c r="C228" s="483"/>
      <c r="D228" s="483"/>
      <c r="E228" s="391" t="s">
        <v>47</v>
      </c>
      <c r="F228" s="392" t="s">
        <v>10</v>
      </c>
      <c r="G228" s="192">
        <v>63.27</v>
      </c>
      <c r="H228" s="192">
        <v>62.99</v>
      </c>
      <c r="I228" s="192">
        <v>66.430000000000007</v>
      </c>
      <c r="J228" s="192">
        <v>67.61</v>
      </c>
      <c r="K228" s="479"/>
      <c r="L228" s="490"/>
      <c r="M228" s="382"/>
    </row>
    <row r="229" spans="2:13" s="2" customFormat="1" ht="20" customHeight="1">
      <c r="B229" s="385"/>
      <c r="C229" s="483"/>
      <c r="D229" s="484"/>
      <c r="E229" s="389" t="s">
        <v>48</v>
      </c>
      <c r="F229" s="195" t="s">
        <v>10</v>
      </c>
      <c r="G229" s="196">
        <v>3.05</v>
      </c>
      <c r="H229" s="196">
        <v>2.87</v>
      </c>
      <c r="I229" s="196">
        <v>3.26</v>
      </c>
      <c r="J229" s="196">
        <v>3.18</v>
      </c>
      <c r="K229" s="480"/>
      <c r="L229" s="492"/>
      <c r="M229" s="375"/>
    </row>
    <row r="230" spans="2:13" s="2" customFormat="1" ht="20" customHeight="1">
      <c r="B230" s="385"/>
      <c r="C230" s="483"/>
      <c r="D230" s="482" t="s">
        <v>664</v>
      </c>
      <c r="E230" s="383" t="s">
        <v>50</v>
      </c>
      <c r="F230" s="392" t="s">
        <v>10</v>
      </c>
      <c r="G230" s="194">
        <v>0.22</v>
      </c>
      <c r="H230" s="194">
        <v>0.16</v>
      </c>
      <c r="I230" s="194">
        <v>0.02</v>
      </c>
      <c r="J230" s="194">
        <v>0.09</v>
      </c>
      <c r="K230" s="479" t="s">
        <v>636</v>
      </c>
      <c r="L230" s="489" t="s">
        <v>501</v>
      </c>
      <c r="M230" s="382"/>
    </row>
    <row r="231" spans="2:13" s="2" customFormat="1" ht="20" customHeight="1">
      <c r="B231" s="385"/>
      <c r="C231" s="483"/>
      <c r="D231" s="483"/>
      <c r="E231" s="391" t="s">
        <v>51</v>
      </c>
      <c r="F231" s="392" t="s">
        <v>10</v>
      </c>
      <c r="G231" s="192">
        <v>20.63</v>
      </c>
      <c r="H231" s="192">
        <v>18.34</v>
      </c>
      <c r="I231" s="192">
        <v>20.81</v>
      </c>
      <c r="J231" s="192">
        <v>21.11</v>
      </c>
      <c r="K231" s="479"/>
      <c r="L231" s="490"/>
      <c r="M231" s="382"/>
    </row>
    <row r="232" spans="2:13" s="2" customFormat="1" ht="20" customHeight="1">
      <c r="B232" s="385"/>
      <c r="C232" s="483"/>
      <c r="D232" s="483"/>
      <c r="E232" s="391" t="s">
        <v>367</v>
      </c>
      <c r="F232" s="392" t="s">
        <v>10</v>
      </c>
      <c r="G232" s="192">
        <v>4.2300000000000004</v>
      </c>
      <c r="H232" s="192">
        <v>5.15</v>
      </c>
      <c r="I232" s="192">
        <v>4.13</v>
      </c>
      <c r="J232" s="192">
        <v>3.91</v>
      </c>
      <c r="K232" s="479"/>
      <c r="L232" s="490"/>
      <c r="M232" s="382"/>
    </row>
    <row r="233" spans="2:13" s="2" customFormat="1" ht="20" customHeight="1">
      <c r="B233" s="385"/>
      <c r="C233" s="483"/>
      <c r="D233" s="483"/>
      <c r="E233" s="391" t="s">
        <v>366</v>
      </c>
      <c r="F233" s="392" t="s">
        <v>10</v>
      </c>
      <c r="G233" s="192">
        <v>52.82</v>
      </c>
      <c r="H233" s="192">
        <v>55.08</v>
      </c>
      <c r="I233" s="192">
        <v>55.79</v>
      </c>
      <c r="J233" s="192">
        <v>57.77</v>
      </c>
      <c r="K233" s="479"/>
      <c r="L233" s="490"/>
      <c r="M233" s="382"/>
    </row>
    <row r="234" spans="2:13" s="2" customFormat="1" ht="20" customHeight="1">
      <c r="B234" s="385"/>
      <c r="C234" s="483"/>
      <c r="D234" s="483"/>
      <c r="E234" s="391" t="s">
        <v>52</v>
      </c>
      <c r="F234" s="392" t="s">
        <v>10</v>
      </c>
      <c r="G234" s="192">
        <v>22.04</v>
      </c>
      <c r="H234" s="192">
        <v>20.77</v>
      </c>
      <c r="I234" s="192">
        <v>19.23</v>
      </c>
      <c r="J234" s="192">
        <v>17.07</v>
      </c>
      <c r="K234" s="479"/>
      <c r="L234" s="490"/>
      <c r="M234" s="382"/>
    </row>
    <row r="235" spans="2:13" s="2" customFormat="1" ht="20" customHeight="1" thickBot="1">
      <c r="B235" s="385"/>
      <c r="C235" s="512"/>
      <c r="D235" s="512"/>
      <c r="E235" s="391" t="s">
        <v>53</v>
      </c>
      <c r="F235" s="393" t="s">
        <v>10</v>
      </c>
      <c r="G235" s="219">
        <v>0.06</v>
      </c>
      <c r="H235" s="219">
        <v>0.49</v>
      </c>
      <c r="I235" s="219">
        <v>0.02</v>
      </c>
      <c r="J235" s="219">
        <v>0.05</v>
      </c>
      <c r="K235" s="448"/>
      <c r="L235" s="491"/>
      <c r="M235" s="382"/>
    </row>
    <row r="236" spans="2:13" s="2" customFormat="1" ht="20" customHeight="1">
      <c r="B236" s="187"/>
      <c r="C236" s="464" t="s">
        <v>259</v>
      </c>
      <c r="D236" s="459" t="s">
        <v>262</v>
      </c>
      <c r="E236" s="481" t="s">
        <v>60</v>
      </c>
      <c r="F236" s="91" t="s">
        <v>27</v>
      </c>
      <c r="G236" s="158">
        <v>4390</v>
      </c>
      <c r="H236" s="158">
        <v>4415</v>
      </c>
      <c r="I236" s="340">
        <v>4317</v>
      </c>
      <c r="J236" s="340">
        <v>5113</v>
      </c>
      <c r="K236" s="481" t="s">
        <v>92</v>
      </c>
      <c r="L236" s="481" t="s">
        <v>521</v>
      </c>
      <c r="M236" s="526"/>
    </row>
    <row r="237" spans="2:13" s="2" customFormat="1" ht="20" customHeight="1">
      <c r="B237" s="187"/>
      <c r="C237" s="462"/>
      <c r="D237" s="455"/>
      <c r="E237" s="496"/>
      <c r="F237" s="160" t="s">
        <v>10</v>
      </c>
      <c r="G237" s="192">
        <v>5.03</v>
      </c>
      <c r="H237" s="192">
        <v>5</v>
      </c>
      <c r="I237" s="341">
        <v>5.01</v>
      </c>
      <c r="J237" s="341">
        <v>6.09</v>
      </c>
      <c r="K237" s="479"/>
      <c r="L237" s="479"/>
      <c r="M237" s="517"/>
    </row>
    <row r="238" spans="2:13" s="2" customFormat="1" ht="20" customHeight="1">
      <c r="B238" s="187"/>
      <c r="C238" s="462"/>
      <c r="D238" s="455"/>
      <c r="E238" s="493" t="s">
        <v>61</v>
      </c>
      <c r="F238" s="160" t="s">
        <v>27</v>
      </c>
      <c r="G238" s="161">
        <v>5008</v>
      </c>
      <c r="H238" s="161">
        <v>4460</v>
      </c>
      <c r="I238" s="342">
        <v>4630</v>
      </c>
      <c r="J238" s="342">
        <v>5098</v>
      </c>
      <c r="K238" s="479"/>
      <c r="L238" s="479"/>
      <c r="M238" s="517"/>
    </row>
    <row r="239" spans="2:13" s="2" customFormat="1" ht="20" customHeight="1">
      <c r="B239" s="187"/>
      <c r="C239" s="462"/>
      <c r="D239" s="471"/>
      <c r="E239" s="480"/>
      <c r="F239" s="195" t="s">
        <v>10</v>
      </c>
      <c r="G239" s="196">
        <v>5.74</v>
      </c>
      <c r="H239" s="196">
        <v>5.05</v>
      </c>
      <c r="I239" s="343">
        <v>5.37</v>
      </c>
      <c r="J239" s="343">
        <v>6.07</v>
      </c>
      <c r="K239" s="480"/>
      <c r="L239" s="480"/>
      <c r="M239" s="518"/>
    </row>
    <row r="240" spans="2:13" s="2" customFormat="1" ht="20" customHeight="1">
      <c r="B240" s="187"/>
      <c r="C240" s="462"/>
      <c r="D240" s="470" t="s">
        <v>265</v>
      </c>
      <c r="E240" s="494" t="s">
        <v>63</v>
      </c>
      <c r="F240" s="188" t="s">
        <v>27</v>
      </c>
      <c r="G240" s="189">
        <v>6802</v>
      </c>
      <c r="H240" s="189">
        <v>6351</v>
      </c>
      <c r="I240" s="189">
        <v>6460</v>
      </c>
      <c r="J240" s="189">
        <v>7057</v>
      </c>
      <c r="K240" s="447" t="s">
        <v>92</v>
      </c>
      <c r="L240" s="447" t="s">
        <v>521</v>
      </c>
      <c r="M240" s="516"/>
    </row>
    <row r="241" spans="2:13" s="2" customFormat="1" ht="20" customHeight="1">
      <c r="B241" s="187"/>
      <c r="C241" s="462"/>
      <c r="D241" s="455"/>
      <c r="E241" s="495"/>
      <c r="F241" s="160" t="s">
        <v>10</v>
      </c>
      <c r="G241" s="192">
        <v>7.79</v>
      </c>
      <c r="H241" s="192">
        <v>7.19</v>
      </c>
      <c r="I241" s="218">
        <v>7.49</v>
      </c>
      <c r="J241" s="218">
        <v>8.4</v>
      </c>
      <c r="K241" s="479"/>
      <c r="L241" s="479"/>
      <c r="M241" s="517"/>
    </row>
    <row r="242" spans="2:13" s="2" customFormat="1" ht="20" customHeight="1">
      <c r="B242" s="187"/>
      <c r="C242" s="462"/>
      <c r="D242" s="455"/>
      <c r="E242" s="495" t="s">
        <v>64</v>
      </c>
      <c r="F242" s="160" t="s">
        <v>27</v>
      </c>
      <c r="G242" s="161">
        <v>2376</v>
      </c>
      <c r="H242" s="161">
        <v>2351</v>
      </c>
      <c r="I242" s="161">
        <v>2343</v>
      </c>
      <c r="J242" s="161">
        <v>2943</v>
      </c>
      <c r="K242" s="479"/>
      <c r="L242" s="479"/>
      <c r="M242" s="517"/>
    </row>
    <row r="243" spans="2:13" s="2" customFormat="1" ht="20" customHeight="1">
      <c r="B243" s="187"/>
      <c r="C243" s="462"/>
      <c r="D243" s="455"/>
      <c r="E243" s="495"/>
      <c r="F243" s="160" t="s">
        <v>10</v>
      </c>
      <c r="G243" s="192">
        <v>2.72</v>
      </c>
      <c r="H243" s="192">
        <v>2.66</v>
      </c>
      <c r="I243" s="218">
        <v>2.72</v>
      </c>
      <c r="J243" s="218">
        <v>3.5</v>
      </c>
      <c r="K243" s="479"/>
      <c r="L243" s="479"/>
      <c r="M243" s="517"/>
    </row>
    <row r="244" spans="2:13" s="2" customFormat="1" ht="20" customHeight="1">
      <c r="B244" s="187"/>
      <c r="C244" s="462"/>
      <c r="D244" s="455"/>
      <c r="E244" s="495" t="s">
        <v>78</v>
      </c>
      <c r="F244" s="160" t="s">
        <v>27</v>
      </c>
      <c r="G244" s="161">
        <v>147</v>
      </c>
      <c r="H244" s="161">
        <v>102</v>
      </c>
      <c r="I244" s="161">
        <v>83</v>
      </c>
      <c r="J244" s="161">
        <v>122</v>
      </c>
      <c r="K244" s="479"/>
      <c r="L244" s="479"/>
      <c r="M244" s="517"/>
    </row>
    <row r="245" spans="2:13" s="2" customFormat="1" ht="20" customHeight="1">
      <c r="B245" s="187"/>
      <c r="C245" s="462"/>
      <c r="D245" s="455"/>
      <c r="E245" s="495"/>
      <c r="F245" s="160" t="s">
        <v>10</v>
      </c>
      <c r="G245" s="192">
        <v>0.17</v>
      </c>
      <c r="H245" s="192">
        <v>0.12</v>
      </c>
      <c r="I245" s="218">
        <v>0.1</v>
      </c>
      <c r="J245" s="218">
        <v>0.15</v>
      </c>
      <c r="K245" s="479"/>
      <c r="L245" s="479"/>
      <c r="M245" s="517"/>
    </row>
    <row r="246" spans="2:13" s="2" customFormat="1" ht="20" customHeight="1">
      <c r="B246" s="187"/>
      <c r="C246" s="462"/>
      <c r="D246" s="455"/>
      <c r="E246" s="495" t="s">
        <v>65</v>
      </c>
      <c r="F246" s="160" t="s">
        <v>27</v>
      </c>
      <c r="G246" s="161">
        <v>11</v>
      </c>
      <c r="H246" s="161">
        <v>12</v>
      </c>
      <c r="I246" s="192">
        <v>10</v>
      </c>
      <c r="J246" s="192">
        <v>15</v>
      </c>
      <c r="K246" s="479"/>
      <c r="L246" s="479"/>
      <c r="M246" s="517"/>
    </row>
    <row r="247" spans="2:13" s="2" customFormat="1" ht="20" customHeight="1">
      <c r="B247" s="187"/>
      <c r="C247" s="462"/>
      <c r="D247" s="455"/>
      <c r="E247" s="495"/>
      <c r="F247" s="160" t="s">
        <v>10</v>
      </c>
      <c r="G247" s="192">
        <v>0.01</v>
      </c>
      <c r="H247" s="192">
        <v>0.01</v>
      </c>
      <c r="I247" s="218">
        <v>0.01</v>
      </c>
      <c r="J247" s="218">
        <v>0.02</v>
      </c>
      <c r="K247" s="479"/>
      <c r="L247" s="479"/>
      <c r="M247" s="517"/>
    </row>
    <row r="248" spans="2:13" s="2" customFormat="1" ht="20" customHeight="1">
      <c r="B248" s="187"/>
      <c r="C248" s="462"/>
      <c r="D248" s="455"/>
      <c r="E248" s="495" t="s">
        <v>77</v>
      </c>
      <c r="F248" s="160" t="s">
        <v>27</v>
      </c>
      <c r="G248" s="161">
        <v>62</v>
      </c>
      <c r="H248" s="161">
        <v>59</v>
      </c>
      <c r="I248" s="161">
        <v>51</v>
      </c>
      <c r="J248" s="161">
        <v>74</v>
      </c>
      <c r="K248" s="479"/>
      <c r="L248" s="479"/>
      <c r="M248" s="517"/>
    </row>
    <row r="249" spans="2:13" s="2" customFormat="1" ht="20" customHeight="1">
      <c r="B249" s="187"/>
      <c r="C249" s="462"/>
      <c r="D249" s="471"/>
      <c r="E249" s="497"/>
      <c r="F249" s="195" t="s">
        <v>10</v>
      </c>
      <c r="G249" s="196">
        <v>7.0000000000000007E-2</v>
      </c>
      <c r="H249" s="196">
        <v>7.0000000000000007E-2</v>
      </c>
      <c r="I249" s="196">
        <v>0.06</v>
      </c>
      <c r="J249" s="196">
        <v>0.09</v>
      </c>
      <c r="K249" s="480"/>
      <c r="L249" s="480"/>
      <c r="M249" s="518"/>
    </row>
    <row r="250" spans="2:13" s="2" customFormat="1" ht="20" customHeight="1">
      <c r="B250" s="187"/>
      <c r="C250" s="462"/>
      <c r="D250" s="470" t="s">
        <v>264</v>
      </c>
      <c r="E250" s="494" t="s">
        <v>55</v>
      </c>
      <c r="F250" s="188" t="s">
        <v>27</v>
      </c>
      <c r="G250" s="189">
        <v>323</v>
      </c>
      <c r="H250" s="189">
        <v>334</v>
      </c>
      <c r="I250" s="189">
        <v>387</v>
      </c>
      <c r="J250" s="189">
        <v>433</v>
      </c>
      <c r="K250" s="447" t="s">
        <v>92</v>
      </c>
      <c r="L250" s="447" t="s">
        <v>521</v>
      </c>
      <c r="M250" s="516"/>
    </row>
    <row r="251" spans="2:13" s="2" customFormat="1" ht="20" customHeight="1">
      <c r="B251" s="187"/>
      <c r="C251" s="462"/>
      <c r="D251" s="455"/>
      <c r="E251" s="495"/>
      <c r="F251" s="160" t="s">
        <v>10</v>
      </c>
      <c r="G251" s="192">
        <v>0.37</v>
      </c>
      <c r="H251" s="192">
        <v>0.38</v>
      </c>
      <c r="I251" s="218">
        <v>0.45</v>
      </c>
      <c r="J251" s="218">
        <v>0.52</v>
      </c>
      <c r="K251" s="479"/>
      <c r="L251" s="479"/>
      <c r="M251" s="517"/>
    </row>
    <row r="252" spans="2:13" s="2" customFormat="1" ht="20" customHeight="1">
      <c r="B252" s="187"/>
      <c r="C252" s="462"/>
      <c r="D252" s="455"/>
      <c r="E252" s="495" t="s">
        <v>56</v>
      </c>
      <c r="F252" s="160" t="s">
        <v>27</v>
      </c>
      <c r="G252" s="161">
        <v>1062</v>
      </c>
      <c r="H252" s="161">
        <v>969</v>
      </c>
      <c r="I252" s="161">
        <v>895</v>
      </c>
      <c r="J252" s="161">
        <v>1200</v>
      </c>
      <c r="K252" s="479"/>
      <c r="L252" s="479"/>
      <c r="M252" s="517"/>
    </row>
    <row r="253" spans="2:13" s="2" customFormat="1" ht="20" customHeight="1">
      <c r="B253" s="187"/>
      <c r="C253" s="462"/>
      <c r="D253" s="455"/>
      <c r="E253" s="495"/>
      <c r="F253" s="160" t="s">
        <v>10</v>
      </c>
      <c r="G253" s="192">
        <v>1.22</v>
      </c>
      <c r="H253" s="192">
        <v>1.1000000000000001</v>
      </c>
      <c r="I253" s="218">
        <v>1.04</v>
      </c>
      <c r="J253" s="218">
        <v>1.43</v>
      </c>
      <c r="K253" s="479"/>
      <c r="L253" s="479"/>
      <c r="M253" s="517"/>
    </row>
    <row r="254" spans="2:13" s="2" customFormat="1" ht="20" customHeight="1">
      <c r="B254" s="187"/>
      <c r="C254" s="462"/>
      <c r="D254" s="455"/>
      <c r="E254" s="495" t="s">
        <v>57</v>
      </c>
      <c r="F254" s="160" t="s">
        <v>27</v>
      </c>
      <c r="G254" s="161">
        <v>540</v>
      </c>
      <c r="H254" s="161">
        <v>532</v>
      </c>
      <c r="I254" s="161">
        <v>508</v>
      </c>
      <c r="J254" s="161">
        <v>585</v>
      </c>
      <c r="K254" s="479"/>
      <c r="L254" s="479"/>
      <c r="M254" s="517"/>
    </row>
    <row r="255" spans="2:13" s="2" customFormat="1" ht="20" customHeight="1">
      <c r="B255" s="187"/>
      <c r="C255" s="462"/>
      <c r="D255" s="455"/>
      <c r="E255" s="495"/>
      <c r="F255" s="160" t="s">
        <v>10</v>
      </c>
      <c r="G255" s="192">
        <v>0.62</v>
      </c>
      <c r="H255" s="192">
        <v>0.6</v>
      </c>
      <c r="I255" s="218">
        <v>0.59</v>
      </c>
      <c r="J255" s="218">
        <v>0.7</v>
      </c>
      <c r="K255" s="479"/>
      <c r="L255" s="479"/>
      <c r="M255" s="517"/>
    </row>
    <row r="256" spans="2:13" s="2" customFormat="1" ht="20" customHeight="1">
      <c r="B256" s="187"/>
      <c r="C256" s="462"/>
      <c r="D256" s="455"/>
      <c r="E256" s="495" t="s">
        <v>58</v>
      </c>
      <c r="F256" s="160" t="s">
        <v>27</v>
      </c>
      <c r="G256" s="161">
        <v>6047</v>
      </c>
      <c r="H256" s="161">
        <v>5771</v>
      </c>
      <c r="I256" s="161">
        <v>5984</v>
      </c>
      <c r="J256" s="161">
        <v>6621</v>
      </c>
      <c r="K256" s="479"/>
      <c r="L256" s="479"/>
      <c r="M256" s="517"/>
    </row>
    <row r="257" spans="2:13" s="2" customFormat="1" ht="20" customHeight="1">
      <c r="B257" s="187"/>
      <c r="C257" s="462"/>
      <c r="D257" s="455"/>
      <c r="E257" s="495"/>
      <c r="F257" s="160" t="s">
        <v>10</v>
      </c>
      <c r="G257" s="192">
        <v>6.93</v>
      </c>
      <c r="H257" s="192">
        <v>6.53</v>
      </c>
      <c r="I257" s="218">
        <v>6.94</v>
      </c>
      <c r="J257" s="218">
        <v>7.88</v>
      </c>
      <c r="K257" s="479"/>
      <c r="L257" s="479"/>
      <c r="M257" s="517"/>
    </row>
    <row r="258" spans="2:13" s="2" customFormat="1" ht="20" customHeight="1">
      <c r="B258" s="187"/>
      <c r="C258" s="462"/>
      <c r="D258" s="455"/>
      <c r="E258" s="495" t="s">
        <v>59</v>
      </c>
      <c r="F258" s="160" t="s">
        <v>27</v>
      </c>
      <c r="G258" s="161">
        <v>1426</v>
      </c>
      <c r="H258" s="161">
        <v>1269</v>
      </c>
      <c r="I258" s="161">
        <v>1173</v>
      </c>
      <c r="J258" s="161">
        <v>1372</v>
      </c>
      <c r="K258" s="479"/>
      <c r="L258" s="479"/>
      <c r="M258" s="517"/>
    </row>
    <row r="259" spans="2:13" s="2" customFormat="1" ht="20" customHeight="1">
      <c r="B259" s="187"/>
      <c r="C259" s="462"/>
      <c r="D259" s="471"/>
      <c r="E259" s="497"/>
      <c r="F259" s="195" t="s">
        <v>10</v>
      </c>
      <c r="G259" s="196">
        <v>1.63</v>
      </c>
      <c r="H259" s="196">
        <v>1.44</v>
      </c>
      <c r="I259" s="196">
        <v>1.36</v>
      </c>
      <c r="J259" s="196">
        <v>1.63</v>
      </c>
      <c r="K259" s="480"/>
      <c r="L259" s="480"/>
      <c r="M259" s="518"/>
    </row>
    <row r="260" spans="2:13" s="2" customFormat="1" ht="20" customHeight="1">
      <c r="B260" s="187"/>
      <c r="C260" s="462"/>
      <c r="D260" s="470" t="s">
        <v>263</v>
      </c>
      <c r="E260" s="494" t="s">
        <v>46</v>
      </c>
      <c r="F260" s="188" t="s">
        <v>27</v>
      </c>
      <c r="G260" s="189">
        <v>3324</v>
      </c>
      <c r="H260" s="189">
        <v>3045</v>
      </c>
      <c r="I260" s="189">
        <v>2724</v>
      </c>
      <c r="J260" s="189">
        <v>2755</v>
      </c>
      <c r="K260" s="447" t="s">
        <v>92</v>
      </c>
      <c r="L260" s="447" t="s">
        <v>521</v>
      </c>
      <c r="M260" s="516"/>
    </row>
    <row r="261" spans="2:13" s="2" customFormat="1" ht="20" customHeight="1">
      <c r="B261" s="187"/>
      <c r="C261" s="462"/>
      <c r="D261" s="455"/>
      <c r="E261" s="495"/>
      <c r="F261" s="160" t="s">
        <v>10</v>
      </c>
      <c r="G261" s="192">
        <v>3.81</v>
      </c>
      <c r="H261" s="192">
        <v>3.45</v>
      </c>
      <c r="I261" s="218">
        <v>3.16</v>
      </c>
      <c r="J261" s="218">
        <v>3.28</v>
      </c>
      <c r="K261" s="479"/>
      <c r="L261" s="479"/>
      <c r="M261" s="517"/>
    </row>
    <row r="262" spans="2:13" s="2" customFormat="1" ht="20" customHeight="1">
      <c r="B262" s="187"/>
      <c r="C262" s="462"/>
      <c r="D262" s="455"/>
      <c r="E262" s="495" t="s">
        <v>47</v>
      </c>
      <c r="F262" s="160" t="s">
        <v>27</v>
      </c>
      <c r="G262" s="161">
        <v>5056</v>
      </c>
      <c r="H262" s="161">
        <v>4961</v>
      </c>
      <c r="I262" s="161">
        <v>5178</v>
      </c>
      <c r="J262" s="161">
        <v>6034</v>
      </c>
      <c r="K262" s="479"/>
      <c r="L262" s="479"/>
      <c r="M262" s="517"/>
    </row>
    <row r="263" spans="2:13" s="2" customFormat="1" ht="20" customHeight="1">
      <c r="B263" s="187"/>
      <c r="C263" s="462"/>
      <c r="D263" s="455"/>
      <c r="E263" s="495"/>
      <c r="F263" s="160" t="s">
        <v>10</v>
      </c>
      <c r="G263" s="192">
        <v>5.79</v>
      </c>
      <c r="H263" s="192">
        <v>5.61</v>
      </c>
      <c r="I263" s="218">
        <v>6.01</v>
      </c>
      <c r="J263" s="218">
        <v>7.18</v>
      </c>
      <c r="K263" s="479"/>
      <c r="L263" s="479"/>
      <c r="M263" s="517"/>
    </row>
    <row r="264" spans="2:13" s="2" customFormat="1" ht="20" customHeight="1">
      <c r="B264" s="187"/>
      <c r="C264" s="462"/>
      <c r="D264" s="455"/>
      <c r="E264" s="495" t="s">
        <v>48</v>
      </c>
      <c r="F264" s="160" t="s">
        <v>27</v>
      </c>
      <c r="G264" s="161">
        <v>1018</v>
      </c>
      <c r="H264" s="161">
        <v>869</v>
      </c>
      <c r="I264" s="161">
        <v>1045</v>
      </c>
      <c r="J264" s="161">
        <v>1422</v>
      </c>
      <c r="K264" s="479"/>
      <c r="L264" s="479"/>
      <c r="M264" s="517"/>
    </row>
    <row r="265" spans="2:13" s="2" customFormat="1" ht="20" customHeight="1">
      <c r="B265" s="187"/>
      <c r="C265" s="462"/>
      <c r="D265" s="471"/>
      <c r="E265" s="497"/>
      <c r="F265" s="195" t="s">
        <v>10</v>
      </c>
      <c r="G265" s="196">
        <v>1.17</v>
      </c>
      <c r="H265" s="196">
        <v>0.98</v>
      </c>
      <c r="I265" s="196">
        <v>1.21</v>
      </c>
      <c r="J265" s="196">
        <v>1.69</v>
      </c>
      <c r="K265" s="480"/>
      <c r="L265" s="480"/>
      <c r="M265" s="518"/>
    </row>
    <row r="266" spans="2:13" s="2" customFormat="1" ht="20" customHeight="1">
      <c r="B266" s="187"/>
      <c r="C266" s="462"/>
      <c r="D266" s="445" t="s">
        <v>266</v>
      </c>
      <c r="E266" s="479" t="s">
        <v>50</v>
      </c>
      <c r="F266" s="188" t="s">
        <v>27</v>
      </c>
      <c r="G266" s="189">
        <v>22</v>
      </c>
      <c r="H266" s="189">
        <v>28</v>
      </c>
      <c r="I266" s="189">
        <v>24</v>
      </c>
      <c r="J266" s="189">
        <v>23</v>
      </c>
      <c r="K266" s="447" t="s">
        <v>92</v>
      </c>
      <c r="L266" s="447" t="s">
        <v>521</v>
      </c>
      <c r="M266" s="516"/>
    </row>
    <row r="267" spans="2:13" s="2" customFormat="1" ht="20" customHeight="1">
      <c r="B267" s="187"/>
      <c r="C267" s="462"/>
      <c r="D267" s="462"/>
      <c r="E267" s="496"/>
      <c r="F267" s="160" t="s">
        <v>10</v>
      </c>
      <c r="G267" s="218">
        <v>0.03</v>
      </c>
      <c r="H267" s="218">
        <v>0.03</v>
      </c>
      <c r="I267" s="218">
        <v>0.03</v>
      </c>
      <c r="J267" s="218">
        <v>0.03</v>
      </c>
      <c r="K267" s="479"/>
      <c r="L267" s="479"/>
      <c r="M267" s="517"/>
    </row>
    <row r="268" spans="2:13" s="2" customFormat="1" ht="20" customHeight="1">
      <c r="B268" s="187"/>
      <c r="C268" s="462"/>
      <c r="D268" s="462"/>
      <c r="E268" s="493" t="s">
        <v>51</v>
      </c>
      <c r="F268" s="160" t="s">
        <v>27</v>
      </c>
      <c r="G268" s="161">
        <v>1097</v>
      </c>
      <c r="H268" s="161">
        <v>1053</v>
      </c>
      <c r="I268" s="161">
        <v>1201</v>
      </c>
      <c r="J268" s="161">
        <v>1387</v>
      </c>
      <c r="K268" s="479"/>
      <c r="L268" s="479"/>
      <c r="M268" s="517"/>
    </row>
    <row r="269" spans="2:13" s="2" customFormat="1" ht="20" customHeight="1">
      <c r="B269" s="187"/>
      <c r="C269" s="462"/>
      <c r="D269" s="462"/>
      <c r="E269" s="496"/>
      <c r="F269" s="160" t="s">
        <v>10</v>
      </c>
      <c r="G269" s="218">
        <v>1.26</v>
      </c>
      <c r="H269" s="218">
        <v>1.19</v>
      </c>
      <c r="I269" s="218">
        <v>1.39</v>
      </c>
      <c r="J269" s="218">
        <v>1.65</v>
      </c>
      <c r="K269" s="479"/>
      <c r="L269" s="479"/>
      <c r="M269" s="517"/>
    </row>
    <row r="270" spans="2:13" s="2" customFormat="1" ht="20" customHeight="1">
      <c r="B270" s="187"/>
      <c r="C270" s="462"/>
      <c r="D270" s="462"/>
      <c r="E270" s="493" t="s">
        <v>367</v>
      </c>
      <c r="F270" s="160" t="s">
        <v>27</v>
      </c>
      <c r="G270" s="161">
        <v>552</v>
      </c>
      <c r="H270" s="161">
        <v>474</v>
      </c>
      <c r="I270" s="161">
        <v>465</v>
      </c>
      <c r="J270" s="161">
        <v>633</v>
      </c>
      <c r="K270" s="479"/>
      <c r="L270" s="479"/>
      <c r="M270" s="517"/>
    </row>
    <row r="271" spans="2:13" s="2" customFormat="1" ht="20" customHeight="1">
      <c r="B271" s="187"/>
      <c r="C271" s="462"/>
      <c r="D271" s="462"/>
      <c r="E271" s="496"/>
      <c r="F271" s="160" t="s">
        <v>10</v>
      </c>
      <c r="G271" s="192">
        <v>0.63</v>
      </c>
      <c r="H271" s="192">
        <v>0.54</v>
      </c>
      <c r="I271" s="192">
        <v>0.54</v>
      </c>
      <c r="J271" s="192">
        <v>0.75</v>
      </c>
      <c r="K271" s="479"/>
      <c r="L271" s="479"/>
      <c r="M271" s="517"/>
    </row>
    <row r="272" spans="2:13" s="2" customFormat="1" ht="20" customHeight="1">
      <c r="B272" s="187"/>
      <c r="C272" s="462"/>
      <c r="D272" s="462"/>
      <c r="E272" s="493" t="s">
        <v>366</v>
      </c>
      <c r="F272" s="160" t="s">
        <v>27</v>
      </c>
      <c r="G272" s="161">
        <v>5063</v>
      </c>
      <c r="H272" s="161">
        <v>4494</v>
      </c>
      <c r="I272" s="161">
        <v>4536</v>
      </c>
      <c r="J272" s="161">
        <v>5390</v>
      </c>
      <c r="K272" s="479"/>
      <c r="L272" s="479"/>
      <c r="M272" s="517"/>
    </row>
    <row r="273" spans="2:13" s="2" customFormat="1" ht="20" customHeight="1">
      <c r="B273" s="187"/>
      <c r="C273" s="462"/>
      <c r="D273" s="462"/>
      <c r="E273" s="496"/>
      <c r="F273" s="160" t="s">
        <v>10</v>
      </c>
      <c r="G273" s="192">
        <v>5.8</v>
      </c>
      <c r="H273" s="192">
        <v>5.08</v>
      </c>
      <c r="I273" s="192">
        <v>5.26</v>
      </c>
      <c r="J273" s="192">
        <v>6.41</v>
      </c>
      <c r="K273" s="479"/>
      <c r="L273" s="479"/>
      <c r="M273" s="517"/>
    </row>
    <row r="274" spans="2:13" s="2" customFormat="1" ht="20" customHeight="1">
      <c r="B274" s="187"/>
      <c r="C274" s="462"/>
      <c r="D274" s="462"/>
      <c r="E274" s="493" t="s">
        <v>52</v>
      </c>
      <c r="F274" s="160" t="s">
        <v>27</v>
      </c>
      <c r="G274" s="161">
        <v>2202</v>
      </c>
      <c r="H274" s="161">
        <v>2391</v>
      </c>
      <c r="I274" s="161">
        <v>2317</v>
      </c>
      <c r="J274" s="161">
        <v>2534</v>
      </c>
      <c r="K274" s="479"/>
      <c r="L274" s="479"/>
      <c r="M274" s="517"/>
    </row>
    <row r="275" spans="2:13" s="2" customFormat="1" ht="20" customHeight="1">
      <c r="B275" s="187"/>
      <c r="C275" s="462"/>
      <c r="D275" s="462"/>
      <c r="E275" s="496"/>
      <c r="F275" s="160" t="s">
        <v>10</v>
      </c>
      <c r="G275" s="218">
        <v>2.52</v>
      </c>
      <c r="H275" s="218">
        <v>2.71</v>
      </c>
      <c r="I275" s="218">
        <v>2.69</v>
      </c>
      <c r="J275" s="218">
        <v>3.02</v>
      </c>
      <c r="K275" s="479"/>
      <c r="L275" s="479"/>
      <c r="M275" s="517"/>
    </row>
    <row r="276" spans="2:13" s="2" customFormat="1" ht="20" customHeight="1">
      <c r="B276" s="187"/>
      <c r="C276" s="462"/>
      <c r="D276" s="462"/>
      <c r="E276" s="493" t="s">
        <v>53</v>
      </c>
      <c r="F276" s="160" t="s">
        <v>27</v>
      </c>
      <c r="G276" s="161">
        <v>462</v>
      </c>
      <c r="H276" s="161">
        <v>435</v>
      </c>
      <c r="I276" s="161">
        <v>404</v>
      </c>
      <c r="J276" s="161">
        <v>244</v>
      </c>
      <c r="K276" s="479"/>
      <c r="L276" s="479"/>
      <c r="M276" s="517"/>
    </row>
    <row r="277" spans="2:13" s="2" customFormat="1" ht="20" customHeight="1" thickBot="1">
      <c r="B277" s="187"/>
      <c r="C277" s="446"/>
      <c r="D277" s="446"/>
      <c r="E277" s="448"/>
      <c r="F277" s="213" t="s">
        <v>10</v>
      </c>
      <c r="G277" s="219">
        <v>0.53</v>
      </c>
      <c r="H277" s="219">
        <v>0.49</v>
      </c>
      <c r="I277" s="219">
        <v>0.47</v>
      </c>
      <c r="J277" s="219">
        <v>0.28999999999999998</v>
      </c>
      <c r="K277" s="448"/>
      <c r="L277" s="448"/>
      <c r="M277" s="525"/>
    </row>
    <row r="278" spans="2:13" s="2" customFormat="1" ht="20" customHeight="1">
      <c r="B278" s="187"/>
      <c r="C278" s="464" t="s">
        <v>121</v>
      </c>
      <c r="D278" s="459" t="s">
        <v>121</v>
      </c>
      <c r="E278" s="481" t="s">
        <v>62</v>
      </c>
      <c r="F278" s="91" t="s">
        <v>27</v>
      </c>
      <c r="G278" s="158">
        <v>7609</v>
      </c>
      <c r="H278" s="158">
        <v>8987</v>
      </c>
      <c r="I278" s="158">
        <v>7555</v>
      </c>
      <c r="J278" s="158">
        <v>8693</v>
      </c>
      <c r="K278" s="488" t="s">
        <v>92</v>
      </c>
      <c r="L278" s="529" t="s">
        <v>419</v>
      </c>
      <c r="M278" s="536"/>
    </row>
    <row r="279" spans="2:13" s="2" customFormat="1" ht="20" customHeight="1">
      <c r="B279" s="187"/>
      <c r="C279" s="462"/>
      <c r="D279" s="455"/>
      <c r="E279" s="496"/>
      <c r="F279" s="160" t="s">
        <v>10</v>
      </c>
      <c r="G279" s="192">
        <v>8.7200000000000006</v>
      </c>
      <c r="H279" s="192">
        <v>10.17</v>
      </c>
      <c r="I279" s="192">
        <v>8.76</v>
      </c>
      <c r="J279" s="192">
        <v>10.35</v>
      </c>
      <c r="K279" s="543"/>
      <c r="L279" s="495"/>
      <c r="M279" s="533"/>
    </row>
    <row r="280" spans="2:13" s="2" customFormat="1" ht="20" customHeight="1">
      <c r="B280" s="187"/>
      <c r="C280" s="462"/>
      <c r="D280" s="455"/>
      <c r="E280" s="493" t="s">
        <v>79</v>
      </c>
      <c r="F280" s="160" t="s">
        <v>27</v>
      </c>
      <c r="G280" s="161">
        <v>3297</v>
      </c>
      <c r="H280" s="161">
        <v>2867</v>
      </c>
      <c r="I280" s="161">
        <v>2171</v>
      </c>
      <c r="J280" s="161">
        <v>2361</v>
      </c>
      <c r="K280" s="556" t="s">
        <v>639</v>
      </c>
      <c r="L280" s="495"/>
      <c r="M280" s="533"/>
    </row>
    <row r="281" spans="2:13" s="2" customFormat="1" ht="20" customHeight="1">
      <c r="B281" s="187"/>
      <c r="C281" s="462"/>
      <c r="D281" s="471"/>
      <c r="E281" s="480"/>
      <c r="F281" s="195" t="s">
        <v>10</v>
      </c>
      <c r="G281" s="196">
        <v>3.74</v>
      </c>
      <c r="H281" s="196">
        <v>3.24</v>
      </c>
      <c r="I281" s="196">
        <v>2.52</v>
      </c>
      <c r="J281" s="196">
        <v>2.81</v>
      </c>
      <c r="K281" s="484"/>
      <c r="L281" s="497"/>
      <c r="M281" s="534"/>
    </row>
    <row r="282" spans="2:13" s="2" customFormat="1" ht="20" customHeight="1">
      <c r="B282" s="187"/>
      <c r="C282" s="462"/>
      <c r="D282" s="454" t="s">
        <v>267</v>
      </c>
      <c r="E282" s="159" t="s">
        <v>60</v>
      </c>
      <c r="F282" s="160" t="s">
        <v>10</v>
      </c>
      <c r="G282" s="192">
        <v>4.25</v>
      </c>
      <c r="H282" s="191">
        <v>4.99</v>
      </c>
      <c r="I282" s="191">
        <v>4.2699999999999996</v>
      </c>
      <c r="J282" s="191">
        <v>5.51</v>
      </c>
      <c r="K282" s="447" t="s">
        <v>92</v>
      </c>
      <c r="L282" s="447" t="s">
        <v>419</v>
      </c>
      <c r="M282" s="516"/>
    </row>
    <row r="283" spans="2:13" s="2" customFormat="1" ht="20" customHeight="1">
      <c r="B283" s="187"/>
      <c r="C283" s="462"/>
      <c r="D283" s="471"/>
      <c r="E283" s="163" t="s">
        <v>61</v>
      </c>
      <c r="F283" s="195" t="s">
        <v>10</v>
      </c>
      <c r="G283" s="196">
        <v>4.47</v>
      </c>
      <c r="H283" s="196">
        <v>5.18</v>
      </c>
      <c r="I283" s="196">
        <v>4.49</v>
      </c>
      <c r="J283" s="196">
        <v>5.5</v>
      </c>
      <c r="K283" s="480"/>
      <c r="L283" s="480"/>
      <c r="M283" s="518"/>
    </row>
    <row r="284" spans="2:13" s="2" customFormat="1" ht="20" customHeight="1">
      <c r="B284" s="187"/>
      <c r="C284" s="462"/>
      <c r="D284" s="454" t="s">
        <v>268</v>
      </c>
      <c r="E284" s="214" t="s">
        <v>60</v>
      </c>
      <c r="F284" s="190" t="s">
        <v>10</v>
      </c>
      <c r="G284" s="191">
        <v>1.7</v>
      </c>
      <c r="H284" s="191">
        <v>1.53</v>
      </c>
      <c r="I284" s="191">
        <v>1.1599999999999999</v>
      </c>
      <c r="J284" s="191">
        <v>1.33</v>
      </c>
      <c r="K284" s="447" t="s">
        <v>639</v>
      </c>
      <c r="L284" s="447" t="s">
        <v>536</v>
      </c>
      <c r="M284" s="516"/>
    </row>
    <row r="285" spans="2:13" s="2" customFormat="1" ht="20" customHeight="1">
      <c r="B285" s="187"/>
      <c r="C285" s="462"/>
      <c r="D285" s="471"/>
      <c r="E285" s="163" t="s">
        <v>61</v>
      </c>
      <c r="F285" s="195" t="s">
        <v>10</v>
      </c>
      <c r="G285" s="196">
        <v>2.04</v>
      </c>
      <c r="H285" s="196">
        <v>1.72</v>
      </c>
      <c r="I285" s="196">
        <v>1.36</v>
      </c>
      <c r="J285" s="196">
        <v>1.48</v>
      </c>
      <c r="K285" s="480"/>
      <c r="L285" s="480"/>
      <c r="M285" s="518"/>
    </row>
    <row r="286" spans="2:13" s="2" customFormat="1" ht="20" customHeight="1">
      <c r="B286" s="187"/>
      <c r="C286" s="462"/>
      <c r="D286" s="455" t="s">
        <v>269</v>
      </c>
      <c r="E286" s="159" t="s">
        <v>63</v>
      </c>
      <c r="F286" s="160" t="s">
        <v>10</v>
      </c>
      <c r="G286" s="192">
        <v>5.97</v>
      </c>
      <c r="H286" s="191">
        <v>6.97</v>
      </c>
      <c r="I286" s="191">
        <v>5.98</v>
      </c>
      <c r="J286" s="191">
        <v>6.9</v>
      </c>
      <c r="K286" s="447" t="s">
        <v>92</v>
      </c>
      <c r="L286" s="447" t="s">
        <v>419</v>
      </c>
      <c r="M286" s="516"/>
    </row>
    <row r="287" spans="2:13" s="2" customFormat="1" ht="20" customHeight="1">
      <c r="B287" s="187"/>
      <c r="C287" s="462"/>
      <c r="D287" s="455"/>
      <c r="E287" s="159" t="s">
        <v>64</v>
      </c>
      <c r="F287" s="160" t="s">
        <v>10</v>
      </c>
      <c r="G287" s="192">
        <v>2.58</v>
      </c>
      <c r="H287" s="192">
        <v>3.02</v>
      </c>
      <c r="I287" s="192">
        <v>2.63</v>
      </c>
      <c r="J287" s="192">
        <v>3.22</v>
      </c>
      <c r="K287" s="479"/>
      <c r="L287" s="479"/>
      <c r="M287" s="517"/>
    </row>
    <row r="288" spans="2:13" s="2" customFormat="1" ht="20" customHeight="1">
      <c r="B288" s="187"/>
      <c r="C288" s="462"/>
      <c r="D288" s="455"/>
      <c r="E288" s="159" t="s">
        <v>78</v>
      </c>
      <c r="F288" s="160" t="s">
        <v>10</v>
      </c>
      <c r="G288" s="192">
        <v>0.09</v>
      </c>
      <c r="H288" s="192">
        <v>0.06</v>
      </c>
      <c r="I288" s="192">
        <v>0.09</v>
      </c>
      <c r="J288" s="192">
        <v>0.17</v>
      </c>
      <c r="K288" s="479"/>
      <c r="L288" s="479"/>
      <c r="M288" s="517"/>
    </row>
    <row r="289" spans="2:13" s="2" customFormat="1" ht="20" customHeight="1">
      <c r="B289" s="187"/>
      <c r="C289" s="462"/>
      <c r="D289" s="455"/>
      <c r="E289" s="159" t="s">
        <v>65</v>
      </c>
      <c r="F289" s="160" t="s">
        <v>10</v>
      </c>
      <c r="G289" s="192">
        <v>0.01</v>
      </c>
      <c r="H289" s="192">
        <v>0.01</v>
      </c>
      <c r="I289" s="192">
        <v>0.01</v>
      </c>
      <c r="J289" s="192">
        <v>0.02</v>
      </c>
      <c r="K289" s="479"/>
      <c r="L289" s="479"/>
      <c r="M289" s="517"/>
    </row>
    <row r="290" spans="2:13" s="2" customFormat="1" ht="20" customHeight="1">
      <c r="B290" s="187"/>
      <c r="C290" s="462"/>
      <c r="D290" s="471"/>
      <c r="E290" s="163" t="s">
        <v>77</v>
      </c>
      <c r="F290" s="195" t="s">
        <v>10</v>
      </c>
      <c r="G290" s="196">
        <v>0.08</v>
      </c>
      <c r="H290" s="196">
        <v>0.1</v>
      </c>
      <c r="I290" s="196">
        <v>0.05</v>
      </c>
      <c r="J290" s="196">
        <v>0.05</v>
      </c>
      <c r="K290" s="480"/>
      <c r="L290" s="480"/>
      <c r="M290" s="518"/>
    </row>
    <row r="291" spans="2:13" s="2" customFormat="1" ht="20" customHeight="1">
      <c r="B291" s="187"/>
      <c r="C291" s="462"/>
      <c r="D291" s="454" t="s">
        <v>270</v>
      </c>
      <c r="E291" s="214" t="s">
        <v>63</v>
      </c>
      <c r="F291" s="190" t="s">
        <v>10</v>
      </c>
      <c r="G291" s="191">
        <v>2.77</v>
      </c>
      <c r="H291" s="191">
        <v>2.37</v>
      </c>
      <c r="I291" s="191">
        <v>1.77</v>
      </c>
      <c r="J291" s="191">
        <v>1.92</v>
      </c>
      <c r="K291" s="447" t="s">
        <v>639</v>
      </c>
      <c r="L291" s="447" t="s">
        <v>536</v>
      </c>
      <c r="M291" s="516"/>
    </row>
    <row r="292" spans="2:13" s="2" customFormat="1" ht="20" customHeight="1">
      <c r="B292" s="187"/>
      <c r="C292" s="462"/>
      <c r="D292" s="455"/>
      <c r="E292" s="159" t="s">
        <v>64</v>
      </c>
      <c r="F292" s="160" t="s">
        <v>10</v>
      </c>
      <c r="G292" s="192">
        <v>0.87</v>
      </c>
      <c r="H292" s="192">
        <v>0.85</v>
      </c>
      <c r="I292" s="192">
        <v>0.71</v>
      </c>
      <c r="J292" s="192">
        <v>0.84</v>
      </c>
      <c r="K292" s="479"/>
      <c r="L292" s="479"/>
      <c r="M292" s="517"/>
    </row>
    <row r="293" spans="2:13" s="2" customFormat="1" ht="20" customHeight="1">
      <c r="B293" s="187"/>
      <c r="C293" s="462"/>
      <c r="D293" s="455"/>
      <c r="E293" s="159" t="s">
        <v>78</v>
      </c>
      <c r="F293" s="160" t="s">
        <v>10</v>
      </c>
      <c r="G293" s="192">
        <v>0.08</v>
      </c>
      <c r="H293" s="192">
        <v>0.03</v>
      </c>
      <c r="I293" s="192">
        <v>0.02</v>
      </c>
      <c r="J293" s="192">
        <v>0.03</v>
      </c>
      <c r="K293" s="479"/>
      <c r="L293" s="479"/>
      <c r="M293" s="517"/>
    </row>
    <row r="294" spans="2:13" s="2" customFormat="1" ht="20" customHeight="1">
      <c r="B294" s="187"/>
      <c r="C294" s="462"/>
      <c r="D294" s="455"/>
      <c r="E294" s="159" t="s">
        <v>65</v>
      </c>
      <c r="F294" s="160" t="s">
        <v>10</v>
      </c>
      <c r="G294" s="192">
        <v>0.01</v>
      </c>
      <c r="H294" s="396">
        <v>0</v>
      </c>
      <c r="I294" s="396">
        <v>0</v>
      </c>
      <c r="J294" s="396">
        <v>0</v>
      </c>
      <c r="K294" s="479"/>
      <c r="L294" s="479"/>
      <c r="M294" s="517"/>
    </row>
    <row r="295" spans="2:13" s="2" customFormat="1" ht="20" customHeight="1">
      <c r="B295" s="187"/>
      <c r="C295" s="462"/>
      <c r="D295" s="471"/>
      <c r="E295" s="163" t="s">
        <v>77</v>
      </c>
      <c r="F295" s="195" t="s">
        <v>10</v>
      </c>
      <c r="G295" s="196">
        <v>0.02</v>
      </c>
      <c r="H295" s="196">
        <v>0.03</v>
      </c>
      <c r="I295" s="196">
        <v>0.02</v>
      </c>
      <c r="J295" s="196">
        <v>0.02</v>
      </c>
      <c r="K295" s="480"/>
      <c r="L295" s="480"/>
      <c r="M295" s="518"/>
    </row>
    <row r="296" spans="2:13" s="2" customFormat="1" ht="20" customHeight="1">
      <c r="B296" s="187"/>
      <c r="C296" s="462"/>
      <c r="D296" s="470" t="s">
        <v>271</v>
      </c>
      <c r="E296" s="199" t="s">
        <v>46</v>
      </c>
      <c r="F296" s="188" t="s">
        <v>10</v>
      </c>
      <c r="G296" s="201">
        <v>4.53</v>
      </c>
      <c r="H296" s="201">
        <v>5.4</v>
      </c>
      <c r="I296" s="201">
        <v>4.25</v>
      </c>
      <c r="J296" s="201">
        <v>4.16</v>
      </c>
      <c r="K296" s="447" t="s">
        <v>92</v>
      </c>
      <c r="L296" s="447" t="s">
        <v>419</v>
      </c>
      <c r="M296" s="516"/>
    </row>
    <row r="297" spans="2:13" s="2" customFormat="1" ht="20" customHeight="1">
      <c r="B297" s="187"/>
      <c r="C297" s="462"/>
      <c r="D297" s="455"/>
      <c r="E297" s="159" t="s">
        <v>47</v>
      </c>
      <c r="F297" s="160" t="s">
        <v>10</v>
      </c>
      <c r="G297" s="192">
        <v>3.58</v>
      </c>
      <c r="H297" s="192">
        <v>4.25</v>
      </c>
      <c r="I297" s="192">
        <v>3.88</v>
      </c>
      <c r="J297" s="192">
        <v>5.29</v>
      </c>
      <c r="K297" s="479"/>
      <c r="L297" s="479"/>
      <c r="M297" s="517"/>
    </row>
    <row r="298" spans="2:13" s="2" customFormat="1" ht="20" customHeight="1">
      <c r="B298" s="187"/>
      <c r="C298" s="462"/>
      <c r="D298" s="471"/>
      <c r="E298" s="163" t="s">
        <v>48</v>
      </c>
      <c r="F298" s="195" t="s">
        <v>10</v>
      </c>
      <c r="G298" s="196">
        <v>0.6</v>
      </c>
      <c r="H298" s="196">
        <v>0.51</v>
      </c>
      <c r="I298" s="196">
        <v>0.63</v>
      </c>
      <c r="J298" s="196">
        <v>0.9</v>
      </c>
      <c r="K298" s="480"/>
      <c r="L298" s="480"/>
      <c r="M298" s="518"/>
    </row>
    <row r="299" spans="2:13" s="2" customFormat="1" ht="20" customHeight="1">
      <c r="B299" s="385"/>
      <c r="C299" s="462"/>
      <c r="D299" s="470" t="s">
        <v>640</v>
      </c>
      <c r="E299" s="387" t="s">
        <v>46</v>
      </c>
      <c r="F299" s="188" t="s">
        <v>10</v>
      </c>
      <c r="G299" s="201">
        <v>1.84</v>
      </c>
      <c r="H299" s="201">
        <v>1.67</v>
      </c>
      <c r="I299" s="201">
        <v>1.29</v>
      </c>
      <c r="J299" s="201">
        <v>1.52</v>
      </c>
      <c r="K299" s="447" t="s">
        <v>639</v>
      </c>
      <c r="L299" s="377"/>
      <c r="M299" s="382"/>
    </row>
    <row r="300" spans="2:13" s="2" customFormat="1" ht="20" customHeight="1">
      <c r="B300" s="385"/>
      <c r="C300" s="462"/>
      <c r="D300" s="455"/>
      <c r="E300" s="386" t="s">
        <v>47</v>
      </c>
      <c r="F300" s="392" t="s">
        <v>10</v>
      </c>
      <c r="G300" s="192">
        <v>1.92</v>
      </c>
      <c r="H300" s="192">
        <v>1.54</v>
      </c>
      <c r="I300" s="192">
        <v>1.21</v>
      </c>
      <c r="J300" s="192">
        <v>1.28</v>
      </c>
      <c r="K300" s="479"/>
      <c r="L300" s="377"/>
      <c r="M300" s="382"/>
    </row>
    <row r="301" spans="2:13" s="2" customFormat="1" ht="20" customHeight="1">
      <c r="B301" s="385"/>
      <c r="C301" s="462"/>
      <c r="D301" s="471"/>
      <c r="E301" s="388" t="s">
        <v>48</v>
      </c>
      <c r="F301" s="195" t="s">
        <v>10</v>
      </c>
      <c r="G301" s="196">
        <v>0.02</v>
      </c>
      <c r="H301" s="196">
        <v>0.03</v>
      </c>
      <c r="I301" s="196">
        <v>0.02</v>
      </c>
      <c r="J301" s="196">
        <v>0.02</v>
      </c>
      <c r="K301" s="480"/>
      <c r="L301" s="377"/>
      <c r="M301" s="382"/>
    </row>
    <row r="302" spans="2:13" s="2" customFormat="1" ht="20" customHeight="1">
      <c r="B302" s="187"/>
      <c r="C302" s="462"/>
      <c r="D302" s="470" t="s">
        <v>272</v>
      </c>
      <c r="E302" s="199" t="s">
        <v>55</v>
      </c>
      <c r="F302" s="188" t="s">
        <v>10</v>
      </c>
      <c r="G302" s="201">
        <v>0.37</v>
      </c>
      <c r="H302" s="201">
        <v>0.35</v>
      </c>
      <c r="I302" s="201">
        <v>0.41</v>
      </c>
      <c r="J302" s="201">
        <v>0.4</v>
      </c>
      <c r="K302" s="494" t="s">
        <v>92</v>
      </c>
      <c r="L302" s="494" t="s">
        <v>419</v>
      </c>
      <c r="M302" s="532"/>
    </row>
    <row r="303" spans="2:13" s="2" customFormat="1" ht="20" customHeight="1">
      <c r="B303" s="187"/>
      <c r="C303" s="462"/>
      <c r="D303" s="455"/>
      <c r="E303" s="159" t="s">
        <v>56</v>
      </c>
      <c r="F303" s="160" t="s">
        <v>10</v>
      </c>
      <c r="G303" s="192">
        <v>0.99</v>
      </c>
      <c r="H303" s="192">
        <v>0.94</v>
      </c>
      <c r="I303" s="192">
        <v>0.95</v>
      </c>
      <c r="J303" s="192">
        <v>1.0900000000000001</v>
      </c>
      <c r="K303" s="495"/>
      <c r="L303" s="495"/>
      <c r="M303" s="533"/>
    </row>
    <row r="304" spans="2:13" s="2" customFormat="1" ht="20" customHeight="1">
      <c r="B304" s="187"/>
      <c r="C304" s="462"/>
      <c r="D304" s="455"/>
      <c r="E304" s="159" t="s">
        <v>57</v>
      </c>
      <c r="F304" s="160" t="s">
        <v>10</v>
      </c>
      <c r="G304" s="192">
        <v>0.49</v>
      </c>
      <c r="H304" s="192">
        <v>0.6</v>
      </c>
      <c r="I304" s="192">
        <v>0.53</v>
      </c>
      <c r="J304" s="192">
        <v>0.52</v>
      </c>
      <c r="K304" s="495"/>
      <c r="L304" s="495"/>
      <c r="M304" s="533"/>
    </row>
    <row r="305" spans="2:13" s="2" customFormat="1" ht="20" customHeight="1">
      <c r="B305" s="187"/>
      <c r="C305" s="462"/>
      <c r="D305" s="455"/>
      <c r="E305" s="159" t="s">
        <v>58</v>
      </c>
      <c r="F305" s="160" t="s">
        <v>10</v>
      </c>
      <c r="G305" s="192">
        <v>5.63</v>
      </c>
      <c r="H305" s="192">
        <v>6.93</v>
      </c>
      <c r="I305" s="192">
        <v>5.74</v>
      </c>
      <c r="J305" s="192">
        <v>7.13</v>
      </c>
      <c r="K305" s="495"/>
      <c r="L305" s="495"/>
      <c r="M305" s="533"/>
    </row>
    <row r="306" spans="2:13" s="2" customFormat="1" ht="20" customHeight="1">
      <c r="B306" s="187"/>
      <c r="C306" s="462"/>
      <c r="D306" s="471"/>
      <c r="E306" s="163" t="s">
        <v>59</v>
      </c>
      <c r="F306" s="195" t="s">
        <v>10</v>
      </c>
      <c r="G306" s="196">
        <v>1.25</v>
      </c>
      <c r="H306" s="196">
        <v>1.35</v>
      </c>
      <c r="I306" s="196">
        <v>1.1399999999999999</v>
      </c>
      <c r="J306" s="196">
        <v>1.2</v>
      </c>
      <c r="K306" s="497"/>
      <c r="L306" s="497"/>
      <c r="M306" s="534"/>
    </row>
    <row r="307" spans="2:13" s="2" customFormat="1" ht="20" customHeight="1">
      <c r="B307" s="187"/>
      <c r="C307" s="462"/>
      <c r="D307" s="470" t="s">
        <v>273</v>
      </c>
      <c r="E307" s="387" t="s">
        <v>50</v>
      </c>
      <c r="F307" s="188" t="s">
        <v>10</v>
      </c>
      <c r="G307" s="201">
        <v>0.02</v>
      </c>
      <c r="H307" s="201">
        <v>0.02</v>
      </c>
      <c r="I307" s="201">
        <v>0.02</v>
      </c>
      <c r="J307" s="201">
        <v>0.03</v>
      </c>
      <c r="K307" s="494" t="s">
        <v>92</v>
      </c>
      <c r="L307" s="494" t="s">
        <v>419</v>
      </c>
      <c r="M307" s="532"/>
    </row>
    <row r="308" spans="2:13" s="2" customFormat="1" ht="20" customHeight="1">
      <c r="B308" s="187"/>
      <c r="C308" s="462"/>
      <c r="D308" s="455"/>
      <c r="E308" s="386" t="s">
        <v>51</v>
      </c>
      <c r="F308" s="392" t="s">
        <v>10</v>
      </c>
      <c r="G308" s="128">
        <v>0.7</v>
      </c>
      <c r="H308" s="128">
        <v>0.68</v>
      </c>
      <c r="I308" s="128">
        <v>0.73</v>
      </c>
      <c r="J308" s="128">
        <v>0.93</v>
      </c>
      <c r="K308" s="495"/>
      <c r="L308" s="495"/>
      <c r="M308" s="533"/>
    </row>
    <row r="309" spans="2:13" s="2" customFormat="1" ht="20" customHeight="1">
      <c r="B309" s="187"/>
      <c r="C309" s="462"/>
      <c r="D309" s="455"/>
      <c r="E309" s="386" t="s">
        <v>367</v>
      </c>
      <c r="F309" s="392" t="s">
        <v>10</v>
      </c>
      <c r="G309" s="128">
        <v>0.33</v>
      </c>
      <c r="H309" s="128">
        <v>0.3</v>
      </c>
      <c r="I309" s="128">
        <v>0.28000000000000003</v>
      </c>
      <c r="J309" s="128">
        <v>0.4</v>
      </c>
      <c r="K309" s="495"/>
      <c r="L309" s="495"/>
      <c r="M309" s="533"/>
    </row>
    <row r="310" spans="2:13" s="2" customFormat="1" ht="20" customHeight="1">
      <c r="B310" s="187"/>
      <c r="C310" s="462"/>
      <c r="D310" s="455"/>
      <c r="E310" s="386" t="s">
        <v>366</v>
      </c>
      <c r="F310" s="392" t="s">
        <v>10</v>
      </c>
      <c r="G310" s="192">
        <v>3.81</v>
      </c>
      <c r="H310" s="192">
        <v>4.22</v>
      </c>
      <c r="I310" s="192">
        <v>3.7</v>
      </c>
      <c r="J310" s="192">
        <v>5.29</v>
      </c>
      <c r="K310" s="495"/>
      <c r="L310" s="495"/>
      <c r="M310" s="533"/>
    </row>
    <row r="311" spans="2:13" s="2" customFormat="1" ht="20" customHeight="1">
      <c r="B311" s="187"/>
      <c r="C311" s="462"/>
      <c r="D311" s="456"/>
      <c r="E311" s="376" t="s">
        <v>52</v>
      </c>
      <c r="F311" s="392" t="s">
        <v>10</v>
      </c>
      <c r="G311" s="194">
        <v>3.18</v>
      </c>
      <c r="H311" s="194">
        <v>4.66</v>
      </c>
      <c r="I311" s="194">
        <v>3.54</v>
      </c>
      <c r="J311" s="194">
        <v>3.35</v>
      </c>
      <c r="K311" s="493"/>
      <c r="L311" s="493"/>
      <c r="M311" s="535"/>
    </row>
    <row r="312" spans="2:13" s="2" customFormat="1" ht="20" customHeight="1">
      <c r="B312" s="187"/>
      <c r="C312" s="462"/>
      <c r="D312" s="471"/>
      <c r="E312" s="388" t="s">
        <v>53</v>
      </c>
      <c r="F312" s="195" t="s">
        <v>10</v>
      </c>
      <c r="G312" s="196">
        <v>0.69</v>
      </c>
      <c r="H312" s="196">
        <v>0.28999999999999998</v>
      </c>
      <c r="I312" s="196">
        <v>0.49</v>
      </c>
      <c r="J312" s="196">
        <v>0.35</v>
      </c>
      <c r="K312" s="497"/>
      <c r="L312" s="497"/>
      <c r="M312" s="534"/>
    </row>
    <row r="313" spans="2:13" s="2" customFormat="1" ht="20" customHeight="1">
      <c r="B313" s="385"/>
      <c r="C313" s="374"/>
      <c r="D313" s="470" t="s">
        <v>641</v>
      </c>
      <c r="E313" s="387" t="s">
        <v>50</v>
      </c>
      <c r="F313" s="188" t="s">
        <v>10</v>
      </c>
      <c r="G313" s="201">
        <v>0.01</v>
      </c>
      <c r="H313" s="201">
        <v>0.02</v>
      </c>
      <c r="I313" s="201">
        <v>0.01</v>
      </c>
      <c r="J313" s="201">
        <v>0.01</v>
      </c>
      <c r="K313" s="447" t="s">
        <v>639</v>
      </c>
      <c r="L313" s="377"/>
      <c r="M313" s="382"/>
    </row>
    <row r="314" spans="2:13" s="2" customFormat="1" ht="20" customHeight="1">
      <c r="B314" s="385"/>
      <c r="C314" s="374"/>
      <c r="D314" s="455"/>
      <c r="E314" s="386" t="s">
        <v>51</v>
      </c>
      <c r="F314" s="392" t="s">
        <v>10</v>
      </c>
      <c r="G314" s="128">
        <v>0.21</v>
      </c>
      <c r="H314" s="128">
        <v>0.18</v>
      </c>
      <c r="I314" s="128">
        <v>0.15</v>
      </c>
      <c r="J314" s="128">
        <v>0.1</v>
      </c>
      <c r="K314" s="479"/>
      <c r="L314" s="377"/>
      <c r="M314" s="382"/>
    </row>
    <row r="315" spans="2:13" s="2" customFormat="1" ht="20" customHeight="1">
      <c r="B315" s="385"/>
      <c r="C315" s="374"/>
      <c r="D315" s="455"/>
      <c r="E315" s="386" t="s">
        <v>367</v>
      </c>
      <c r="F315" s="392" t="s">
        <v>10</v>
      </c>
      <c r="G315" s="128">
        <v>0.09</v>
      </c>
      <c r="H315" s="128">
        <v>7.0000000000000007E-2</v>
      </c>
      <c r="I315" s="128">
        <v>0.08</v>
      </c>
      <c r="J315" s="128">
        <v>7.0000000000000007E-2</v>
      </c>
      <c r="K315" s="479"/>
      <c r="L315" s="377"/>
      <c r="M315" s="382"/>
    </row>
    <row r="316" spans="2:13" s="2" customFormat="1" ht="20" customHeight="1">
      <c r="B316" s="385"/>
      <c r="C316" s="374"/>
      <c r="D316" s="455"/>
      <c r="E316" s="386" t="s">
        <v>366</v>
      </c>
      <c r="F316" s="392" t="s">
        <v>10</v>
      </c>
      <c r="G316" s="192">
        <v>2.44</v>
      </c>
      <c r="H316" s="192">
        <v>1.81</v>
      </c>
      <c r="I316" s="192">
        <v>1.36</v>
      </c>
      <c r="J316" s="192">
        <v>1.59</v>
      </c>
      <c r="K316" s="479"/>
      <c r="L316" s="377"/>
      <c r="M316" s="382"/>
    </row>
    <row r="317" spans="2:13" s="2" customFormat="1" ht="20" customHeight="1">
      <c r="B317" s="385"/>
      <c r="C317" s="374"/>
      <c r="D317" s="456"/>
      <c r="E317" s="376" t="s">
        <v>52</v>
      </c>
      <c r="F317" s="392" t="s">
        <v>10</v>
      </c>
      <c r="G317" s="194">
        <v>0.99</v>
      </c>
      <c r="H317" s="194">
        <v>1</v>
      </c>
      <c r="I317" s="194">
        <v>0.86</v>
      </c>
      <c r="J317" s="194">
        <v>0.9</v>
      </c>
      <c r="K317" s="479"/>
      <c r="L317" s="377"/>
      <c r="M317" s="382"/>
    </row>
    <row r="318" spans="2:13" s="2" customFormat="1" ht="20" customHeight="1" thickBot="1">
      <c r="B318" s="385"/>
      <c r="C318" s="374"/>
      <c r="D318" s="471"/>
      <c r="E318" s="388" t="s">
        <v>53</v>
      </c>
      <c r="F318" s="195" t="s">
        <v>10</v>
      </c>
      <c r="G318" s="196">
        <v>0.04</v>
      </c>
      <c r="H318" s="196">
        <v>0.17</v>
      </c>
      <c r="I318" s="196">
        <v>0.06</v>
      </c>
      <c r="J318" s="196">
        <v>0.14000000000000001</v>
      </c>
      <c r="K318" s="448"/>
      <c r="L318" s="377"/>
      <c r="M318" s="382"/>
    </row>
    <row r="319" spans="2:13" s="2" customFormat="1" ht="25" customHeight="1">
      <c r="B319" s="187"/>
      <c r="C319" s="464" t="s">
        <v>405</v>
      </c>
      <c r="D319" s="459" t="s">
        <v>417</v>
      </c>
      <c r="E319" s="157" t="s">
        <v>406</v>
      </c>
      <c r="F319" s="91" t="s">
        <v>27</v>
      </c>
      <c r="G319" s="221">
        <f>G78</f>
        <v>42577</v>
      </c>
      <c r="H319" s="221">
        <f>H78</f>
        <v>43159</v>
      </c>
      <c r="I319" s="158">
        <f>I78</f>
        <v>41958</v>
      </c>
      <c r="J319" s="158">
        <v>41365</v>
      </c>
      <c r="K319" s="481" t="s">
        <v>404</v>
      </c>
      <c r="L319" s="530" t="s">
        <v>522</v>
      </c>
      <c r="M319" s="526"/>
    </row>
    <row r="320" spans="2:13" s="2" customFormat="1" ht="25" customHeight="1">
      <c r="B320" s="187"/>
      <c r="C320" s="462"/>
      <c r="D320" s="456"/>
      <c r="E320" s="220" t="s">
        <v>407</v>
      </c>
      <c r="F320" s="193" t="s">
        <v>27</v>
      </c>
      <c r="G320" s="222">
        <f>G76</f>
        <v>44350</v>
      </c>
      <c r="H320" s="222">
        <f>H76</f>
        <v>44641</v>
      </c>
      <c r="I320" s="223">
        <f>I76</f>
        <v>43634</v>
      </c>
      <c r="J320" s="223">
        <v>41920</v>
      </c>
      <c r="K320" s="479"/>
      <c r="L320" s="531"/>
      <c r="M320" s="518"/>
    </row>
    <row r="321" spans="2:13" s="2" customFormat="1" ht="25" customHeight="1">
      <c r="B321" s="187"/>
      <c r="C321" s="462"/>
      <c r="D321" s="470" t="s">
        <v>409</v>
      </c>
      <c r="E321" s="199" t="s">
        <v>406</v>
      </c>
      <c r="F321" s="188" t="s">
        <v>27</v>
      </c>
      <c r="G321" s="224">
        <v>1821</v>
      </c>
      <c r="H321" s="224">
        <v>1787</v>
      </c>
      <c r="I321" s="189">
        <v>1842</v>
      </c>
      <c r="J321" s="189">
        <v>1611</v>
      </c>
      <c r="K321" s="479"/>
      <c r="L321" s="447" t="s">
        <v>523</v>
      </c>
      <c r="M321" s="527"/>
    </row>
    <row r="322" spans="2:13" s="2" customFormat="1" ht="25" customHeight="1">
      <c r="B322" s="187"/>
      <c r="C322" s="462"/>
      <c r="D322" s="471"/>
      <c r="E322" s="163" t="s">
        <v>407</v>
      </c>
      <c r="F322" s="195" t="s">
        <v>27</v>
      </c>
      <c r="G322" s="222">
        <v>2376</v>
      </c>
      <c r="H322" s="222">
        <v>2905</v>
      </c>
      <c r="I322" s="223">
        <v>2090</v>
      </c>
      <c r="J322" s="223">
        <v>1961</v>
      </c>
      <c r="K322" s="479"/>
      <c r="L322" s="479"/>
      <c r="M322" s="528"/>
    </row>
    <row r="323" spans="2:13" s="2" customFormat="1" ht="25" customHeight="1">
      <c r="B323" s="187"/>
      <c r="C323" s="462"/>
      <c r="D323" s="470" t="s">
        <v>408</v>
      </c>
      <c r="E323" s="199" t="s">
        <v>406</v>
      </c>
      <c r="F323" s="160" t="s">
        <v>27</v>
      </c>
      <c r="G323" s="224">
        <v>1741</v>
      </c>
      <c r="H323" s="224">
        <v>1733</v>
      </c>
      <c r="I323" s="189">
        <v>1758</v>
      </c>
      <c r="J323" s="189">
        <v>1549</v>
      </c>
      <c r="K323" s="479"/>
      <c r="L323" s="479"/>
      <c r="M323" s="527"/>
    </row>
    <row r="324" spans="2:13" s="2" customFormat="1" ht="25" customHeight="1">
      <c r="B324" s="187"/>
      <c r="C324" s="462"/>
      <c r="D324" s="471"/>
      <c r="E324" s="163" t="s">
        <v>407</v>
      </c>
      <c r="F324" s="195" t="s">
        <v>27</v>
      </c>
      <c r="G324" s="222">
        <v>1284</v>
      </c>
      <c r="H324" s="222">
        <v>1852</v>
      </c>
      <c r="I324" s="223">
        <v>1131</v>
      </c>
      <c r="J324" s="223">
        <v>1070</v>
      </c>
      <c r="K324" s="479"/>
      <c r="L324" s="479"/>
      <c r="M324" s="528"/>
    </row>
    <row r="325" spans="2:13" s="2" customFormat="1" ht="25" customHeight="1">
      <c r="B325" s="187"/>
      <c r="C325" s="462"/>
      <c r="D325" s="470" t="s">
        <v>410</v>
      </c>
      <c r="E325" s="199" t="s">
        <v>406</v>
      </c>
      <c r="F325" s="188" t="s">
        <v>27</v>
      </c>
      <c r="G325" s="224">
        <v>80</v>
      </c>
      <c r="H325" s="224">
        <v>54</v>
      </c>
      <c r="I325" s="189">
        <v>84</v>
      </c>
      <c r="J325" s="189">
        <v>62</v>
      </c>
      <c r="K325" s="479"/>
      <c r="L325" s="479"/>
      <c r="M325" s="527"/>
    </row>
    <row r="326" spans="2:13" s="2" customFormat="1" ht="25" customHeight="1">
      <c r="B326" s="187"/>
      <c r="C326" s="462"/>
      <c r="D326" s="471"/>
      <c r="E326" s="163" t="s">
        <v>407</v>
      </c>
      <c r="F326" s="195" t="s">
        <v>27</v>
      </c>
      <c r="G326" s="222">
        <v>1092</v>
      </c>
      <c r="H326" s="222">
        <v>1053</v>
      </c>
      <c r="I326" s="223">
        <v>959</v>
      </c>
      <c r="J326" s="223">
        <v>891</v>
      </c>
      <c r="K326" s="479"/>
      <c r="L326" s="479"/>
      <c r="M326" s="528"/>
    </row>
    <row r="327" spans="2:13" s="2" customFormat="1" ht="25" customHeight="1">
      <c r="B327" s="187"/>
      <c r="C327" s="462"/>
      <c r="D327" s="470" t="s">
        <v>411</v>
      </c>
      <c r="E327" s="199" t="s">
        <v>406</v>
      </c>
      <c r="F327" s="188" t="s">
        <v>27</v>
      </c>
      <c r="G327" s="224">
        <v>1812</v>
      </c>
      <c r="H327" s="224">
        <v>1813</v>
      </c>
      <c r="I327" s="189">
        <v>1812</v>
      </c>
      <c r="J327" s="189">
        <v>1633</v>
      </c>
      <c r="K327" s="479"/>
      <c r="L327" s="479"/>
      <c r="M327" s="527"/>
    </row>
    <row r="328" spans="2:13" s="2" customFormat="1" ht="25" customHeight="1">
      <c r="B328" s="187"/>
      <c r="C328" s="462"/>
      <c r="D328" s="471"/>
      <c r="E328" s="163" t="s">
        <v>407</v>
      </c>
      <c r="F328" s="195" t="s">
        <v>27</v>
      </c>
      <c r="G328" s="222">
        <v>2443</v>
      </c>
      <c r="H328" s="222">
        <v>2944</v>
      </c>
      <c r="I328" s="223">
        <v>2184</v>
      </c>
      <c r="J328" s="223">
        <v>2029</v>
      </c>
      <c r="K328" s="479"/>
      <c r="L328" s="479"/>
      <c r="M328" s="528"/>
    </row>
    <row r="329" spans="2:13" s="2" customFormat="1" ht="25" customHeight="1">
      <c r="B329" s="187"/>
      <c r="C329" s="462"/>
      <c r="D329" s="470" t="s">
        <v>412</v>
      </c>
      <c r="E329" s="199" t="s">
        <v>406</v>
      </c>
      <c r="F329" s="188" t="s">
        <v>27</v>
      </c>
      <c r="G329" s="224">
        <v>1795</v>
      </c>
      <c r="H329" s="224">
        <v>1799</v>
      </c>
      <c r="I329" s="189">
        <v>1803</v>
      </c>
      <c r="J329" s="189">
        <v>1629</v>
      </c>
      <c r="K329" s="479"/>
      <c r="L329" s="479"/>
      <c r="M329" s="527"/>
    </row>
    <row r="330" spans="2:13" s="2" customFormat="1" ht="25" customHeight="1">
      <c r="B330" s="187"/>
      <c r="C330" s="462"/>
      <c r="D330" s="471"/>
      <c r="E330" s="163" t="s">
        <v>407</v>
      </c>
      <c r="F330" s="195" t="s">
        <v>27</v>
      </c>
      <c r="G330" s="222">
        <v>2433</v>
      </c>
      <c r="H330" s="222">
        <v>2923</v>
      </c>
      <c r="I330" s="223">
        <v>2169</v>
      </c>
      <c r="J330" s="223">
        <v>2007</v>
      </c>
      <c r="K330" s="479"/>
      <c r="L330" s="479"/>
      <c r="M330" s="528"/>
    </row>
    <row r="331" spans="2:13" s="2" customFormat="1" ht="25" customHeight="1">
      <c r="B331" s="187"/>
      <c r="C331" s="462"/>
      <c r="D331" s="470" t="s">
        <v>413</v>
      </c>
      <c r="E331" s="199" t="s">
        <v>406</v>
      </c>
      <c r="F331" s="188" t="s">
        <v>27</v>
      </c>
      <c r="G331" s="224">
        <v>17</v>
      </c>
      <c r="H331" s="224">
        <v>14</v>
      </c>
      <c r="I331" s="189">
        <v>9</v>
      </c>
      <c r="J331" s="189">
        <v>4</v>
      </c>
      <c r="K331" s="479"/>
      <c r="L331" s="479"/>
      <c r="M331" s="527"/>
    </row>
    <row r="332" spans="2:13" s="2" customFormat="1" ht="25" customHeight="1">
      <c r="B332" s="187"/>
      <c r="C332" s="462"/>
      <c r="D332" s="471"/>
      <c r="E332" s="163" t="s">
        <v>407</v>
      </c>
      <c r="F332" s="195" t="s">
        <v>27</v>
      </c>
      <c r="G332" s="222">
        <v>10</v>
      </c>
      <c r="H332" s="222">
        <v>21</v>
      </c>
      <c r="I332" s="223">
        <v>15</v>
      </c>
      <c r="J332" s="223">
        <v>22</v>
      </c>
      <c r="K332" s="479"/>
      <c r="L332" s="479"/>
      <c r="M332" s="528"/>
    </row>
    <row r="333" spans="2:13" s="2" customFormat="1" ht="25" customHeight="1">
      <c r="B333" s="187"/>
      <c r="C333" s="462"/>
      <c r="D333" s="470" t="s">
        <v>414</v>
      </c>
      <c r="E333" s="199" t="s">
        <v>406</v>
      </c>
      <c r="F333" s="188" t="s">
        <v>27</v>
      </c>
      <c r="G333" s="224">
        <v>1821</v>
      </c>
      <c r="H333" s="224">
        <v>1625</v>
      </c>
      <c r="I333" s="189">
        <v>1630</v>
      </c>
      <c r="J333" s="189">
        <v>1636</v>
      </c>
      <c r="K333" s="479"/>
      <c r="L333" s="479"/>
      <c r="M333" s="527"/>
    </row>
    <row r="334" spans="2:13" s="2" customFormat="1" ht="25" customHeight="1">
      <c r="B334" s="187"/>
      <c r="C334" s="462"/>
      <c r="D334" s="471"/>
      <c r="E334" s="163" t="s">
        <v>407</v>
      </c>
      <c r="F334" s="195" t="s">
        <v>27</v>
      </c>
      <c r="G334" s="222">
        <v>2118</v>
      </c>
      <c r="H334" s="222">
        <v>2087</v>
      </c>
      <c r="I334" s="223">
        <v>2547</v>
      </c>
      <c r="J334" s="223">
        <v>1880</v>
      </c>
      <c r="K334" s="479"/>
      <c r="L334" s="480"/>
      <c r="M334" s="528"/>
    </row>
    <row r="335" spans="2:13" s="2" customFormat="1" ht="25" customHeight="1">
      <c r="B335" s="187"/>
      <c r="C335" s="462"/>
      <c r="D335" s="470" t="s">
        <v>415</v>
      </c>
      <c r="E335" s="199" t="s">
        <v>406</v>
      </c>
      <c r="F335" s="188" t="s">
        <v>10</v>
      </c>
      <c r="G335" s="225">
        <v>99.06</v>
      </c>
      <c r="H335" s="225">
        <v>99.22999999999999</v>
      </c>
      <c r="I335" s="201">
        <v>99.5</v>
      </c>
      <c r="J335" s="201">
        <v>99.76</v>
      </c>
      <c r="K335" s="479"/>
      <c r="L335" s="447" t="s">
        <v>502</v>
      </c>
      <c r="M335" s="527"/>
    </row>
    <row r="336" spans="2:13" s="2" customFormat="1" ht="25" customHeight="1">
      <c r="B336" s="187"/>
      <c r="C336" s="462"/>
      <c r="D336" s="471"/>
      <c r="E336" s="163" t="s">
        <v>407</v>
      </c>
      <c r="F336" s="195" t="s">
        <v>10</v>
      </c>
      <c r="G336" s="226">
        <v>99.59</v>
      </c>
      <c r="H336" s="226">
        <v>99.29</v>
      </c>
      <c r="I336" s="196">
        <v>99.31</v>
      </c>
      <c r="J336" s="196">
        <v>98.92</v>
      </c>
      <c r="K336" s="479"/>
      <c r="L336" s="480"/>
      <c r="M336" s="528"/>
    </row>
    <row r="337" spans="2:13" s="2" customFormat="1" ht="25" customHeight="1">
      <c r="B337" s="187"/>
      <c r="C337" s="462"/>
      <c r="D337" s="470" t="s">
        <v>416</v>
      </c>
      <c r="E337" s="199" t="s">
        <v>406</v>
      </c>
      <c r="F337" s="188" t="s">
        <v>10</v>
      </c>
      <c r="G337" s="225">
        <v>91.97</v>
      </c>
      <c r="H337" s="225">
        <v>90.53</v>
      </c>
      <c r="I337" s="201">
        <v>90.61</v>
      </c>
      <c r="J337" s="201">
        <v>90.74</v>
      </c>
      <c r="K337" s="479"/>
      <c r="L337" s="477" t="s">
        <v>503</v>
      </c>
      <c r="M337" s="527"/>
    </row>
    <row r="338" spans="2:13" s="2" customFormat="1" ht="25" customHeight="1" thickBot="1">
      <c r="B338" s="187"/>
      <c r="C338" s="446"/>
      <c r="D338" s="471"/>
      <c r="E338" s="163" t="s">
        <v>407</v>
      </c>
      <c r="F338" s="195" t="s">
        <v>10</v>
      </c>
      <c r="G338" s="226">
        <v>87.22999999999999</v>
      </c>
      <c r="H338" s="226">
        <v>85.78</v>
      </c>
      <c r="I338" s="196">
        <v>87.14</v>
      </c>
      <c r="J338" s="196">
        <v>86.68</v>
      </c>
      <c r="K338" s="448"/>
      <c r="L338" s="478"/>
      <c r="M338" s="549"/>
    </row>
    <row r="339" spans="2:13" s="2" customFormat="1" ht="50" customHeight="1" thickBot="1">
      <c r="B339" s="187"/>
      <c r="C339" s="537" t="s">
        <v>66</v>
      </c>
      <c r="D339" s="538"/>
      <c r="E339" s="155" t="s">
        <v>67</v>
      </c>
      <c r="F339" s="176" t="s">
        <v>10</v>
      </c>
      <c r="G339" s="227">
        <v>4.04</v>
      </c>
      <c r="H339" s="227">
        <v>4.3899999999999997</v>
      </c>
      <c r="I339" s="227">
        <v>4.55</v>
      </c>
      <c r="J339" s="227">
        <v>5.24</v>
      </c>
      <c r="K339" s="155"/>
      <c r="L339" s="228" t="s">
        <v>509</v>
      </c>
      <c r="M339" s="178"/>
    </row>
    <row r="340" spans="2:13" s="2" customFormat="1" ht="20" customHeight="1">
      <c r="B340" s="187"/>
      <c r="C340" s="464" t="s">
        <v>122</v>
      </c>
      <c r="D340" s="459" t="s">
        <v>274</v>
      </c>
      <c r="E340" s="157" t="s">
        <v>49</v>
      </c>
      <c r="F340" s="91" t="s">
        <v>27</v>
      </c>
      <c r="G340" s="158">
        <v>30</v>
      </c>
      <c r="H340" s="158">
        <v>51</v>
      </c>
      <c r="I340" s="158">
        <v>33</v>
      </c>
      <c r="J340" s="158">
        <v>52.09</v>
      </c>
      <c r="K340" s="545" t="s">
        <v>94</v>
      </c>
      <c r="L340" s="529" t="s">
        <v>504</v>
      </c>
      <c r="M340" s="557"/>
    </row>
    <row r="341" spans="2:13" s="2" customFormat="1" ht="20" customHeight="1">
      <c r="B341" s="187"/>
      <c r="C341" s="462"/>
      <c r="D341" s="455"/>
      <c r="E341" s="159" t="s">
        <v>50</v>
      </c>
      <c r="F341" s="160" t="s">
        <v>27</v>
      </c>
      <c r="G341" s="161">
        <v>84</v>
      </c>
      <c r="H341" s="161">
        <v>81</v>
      </c>
      <c r="I341" s="161">
        <v>46</v>
      </c>
      <c r="J341" s="161">
        <v>63.74</v>
      </c>
      <c r="K341" s="546"/>
      <c r="L341" s="495"/>
      <c r="M341" s="558"/>
    </row>
    <row r="342" spans="2:13" s="2" customFormat="1" ht="20" customHeight="1">
      <c r="B342" s="187"/>
      <c r="C342" s="462"/>
      <c r="D342" s="455"/>
      <c r="E342" s="159" t="s">
        <v>51</v>
      </c>
      <c r="F342" s="160" t="s">
        <v>27</v>
      </c>
      <c r="G342" s="161">
        <v>53</v>
      </c>
      <c r="H342" s="161">
        <v>49</v>
      </c>
      <c r="I342" s="161">
        <v>39</v>
      </c>
      <c r="J342" s="161">
        <v>36.94</v>
      </c>
      <c r="K342" s="546"/>
      <c r="L342" s="495"/>
      <c r="M342" s="558"/>
    </row>
    <row r="343" spans="2:13" s="2" customFormat="1" ht="20" customHeight="1">
      <c r="B343" s="187"/>
      <c r="C343" s="462"/>
      <c r="D343" s="455"/>
      <c r="E343" s="159" t="s">
        <v>365</v>
      </c>
      <c r="F343" s="160" t="s">
        <v>27</v>
      </c>
      <c r="G343" s="161">
        <v>32</v>
      </c>
      <c r="H343" s="161">
        <v>32</v>
      </c>
      <c r="I343" s="161">
        <v>28</v>
      </c>
      <c r="J343" s="161">
        <v>22.31</v>
      </c>
      <c r="K343" s="546"/>
      <c r="L343" s="495"/>
      <c r="M343" s="558"/>
    </row>
    <row r="344" spans="2:13" s="2" customFormat="1" ht="20" customHeight="1">
      <c r="B344" s="187"/>
      <c r="C344" s="462"/>
      <c r="D344" s="455"/>
      <c r="E344" s="159" t="s">
        <v>366</v>
      </c>
      <c r="F344" s="160" t="s">
        <v>27</v>
      </c>
      <c r="G344" s="161">
        <v>51</v>
      </c>
      <c r="H344" s="161">
        <v>49</v>
      </c>
      <c r="I344" s="161">
        <v>38</v>
      </c>
      <c r="J344" s="161">
        <v>33.06</v>
      </c>
      <c r="K344" s="546"/>
      <c r="L344" s="495"/>
      <c r="M344" s="558"/>
    </row>
    <row r="345" spans="2:13" s="2" customFormat="1" ht="20" customHeight="1">
      <c r="B345" s="187"/>
      <c r="C345" s="462"/>
      <c r="D345" s="455"/>
      <c r="E345" s="159" t="s">
        <v>52</v>
      </c>
      <c r="F345" s="160" t="s">
        <v>27</v>
      </c>
      <c r="G345" s="161">
        <v>25</v>
      </c>
      <c r="H345" s="161">
        <v>29</v>
      </c>
      <c r="I345" s="161">
        <v>30.31</v>
      </c>
      <c r="J345" s="161">
        <v>22.2</v>
      </c>
      <c r="K345" s="546"/>
      <c r="L345" s="495"/>
      <c r="M345" s="558"/>
    </row>
    <row r="346" spans="2:13" s="2" customFormat="1" ht="20" customHeight="1">
      <c r="B346" s="187"/>
      <c r="C346" s="462"/>
      <c r="D346" s="455"/>
      <c r="E346" s="159" t="s">
        <v>53</v>
      </c>
      <c r="F346" s="160" t="s">
        <v>27</v>
      </c>
      <c r="G346" s="161">
        <v>12</v>
      </c>
      <c r="H346" s="161">
        <v>63</v>
      </c>
      <c r="I346" s="161">
        <v>29.04</v>
      </c>
      <c r="J346" s="161">
        <v>32.950000000000003</v>
      </c>
      <c r="K346" s="546"/>
      <c r="L346" s="495"/>
      <c r="M346" s="558"/>
    </row>
    <row r="347" spans="2:13" s="2" customFormat="1" ht="20" customHeight="1">
      <c r="B347" s="187"/>
      <c r="C347" s="462"/>
      <c r="D347" s="471"/>
      <c r="E347" s="163" t="s">
        <v>54</v>
      </c>
      <c r="F347" s="195" t="s">
        <v>27</v>
      </c>
      <c r="G347" s="223">
        <v>61</v>
      </c>
      <c r="H347" s="223">
        <v>53</v>
      </c>
      <c r="I347" s="223">
        <v>37.1</v>
      </c>
      <c r="J347" s="223">
        <v>45.33</v>
      </c>
      <c r="K347" s="544"/>
      <c r="L347" s="497"/>
      <c r="M347" s="559"/>
    </row>
    <row r="348" spans="2:13" s="2" customFormat="1" ht="20" customHeight="1">
      <c r="B348" s="187"/>
      <c r="C348" s="462"/>
      <c r="D348" s="454" t="s">
        <v>275</v>
      </c>
      <c r="E348" s="214" t="s">
        <v>60</v>
      </c>
      <c r="F348" s="190" t="s">
        <v>27</v>
      </c>
      <c r="G348" s="198">
        <v>38</v>
      </c>
      <c r="H348" s="198">
        <v>43</v>
      </c>
      <c r="I348" s="198">
        <v>35</v>
      </c>
      <c r="J348" s="198">
        <v>30</v>
      </c>
      <c r="K348" s="543" t="s">
        <v>94</v>
      </c>
      <c r="L348" s="496" t="s">
        <v>504</v>
      </c>
      <c r="M348" s="560"/>
    </row>
    <row r="349" spans="2:13" s="2" customFormat="1" ht="20" customHeight="1">
      <c r="B349" s="187"/>
      <c r="C349" s="462"/>
      <c r="D349" s="471"/>
      <c r="E349" s="163" t="s">
        <v>61</v>
      </c>
      <c r="F349" s="195" t="s">
        <v>27</v>
      </c>
      <c r="G349" s="223">
        <v>47</v>
      </c>
      <c r="H349" s="223">
        <v>42</v>
      </c>
      <c r="I349" s="223">
        <v>36</v>
      </c>
      <c r="J349" s="223">
        <v>31</v>
      </c>
      <c r="K349" s="544"/>
      <c r="L349" s="497"/>
      <c r="M349" s="559"/>
    </row>
    <row r="350" spans="2:13" s="2" customFormat="1" ht="20" customHeight="1">
      <c r="B350" s="187"/>
      <c r="C350" s="462"/>
      <c r="D350" s="470" t="s">
        <v>276</v>
      </c>
      <c r="E350" s="199" t="s">
        <v>46</v>
      </c>
      <c r="F350" s="188" t="s">
        <v>27</v>
      </c>
      <c r="G350" s="189">
        <v>34.54</v>
      </c>
      <c r="H350" s="189">
        <v>39.748346456692637</v>
      </c>
      <c r="I350" s="189">
        <v>37.277095503531072</v>
      </c>
      <c r="J350" s="189">
        <v>33.090000000000003</v>
      </c>
      <c r="K350" s="447" t="s">
        <v>368</v>
      </c>
      <c r="L350" s="447" t="s">
        <v>504</v>
      </c>
      <c r="M350" s="527"/>
    </row>
    <row r="351" spans="2:13" s="2" customFormat="1" ht="20" customHeight="1">
      <c r="B351" s="187"/>
      <c r="C351" s="462"/>
      <c r="D351" s="455"/>
      <c r="E351" s="159" t="s">
        <v>47</v>
      </c>
      <c r="F351" s="160" t="s">
        <v>27</v>
      </c>
      <c r="G351" s="161">
        <v>45.97</v>
      </c>
      <c r="H351" s="161">
        <v>46.111077563470509</v>
      </c>
      <c r="I351" s="161">
        <v>36.579757115749729</v>
      </c>
      <c r="J351" s="161">
        <v>30.98</v>
      </c>
      <c r="K351" s="479"/>
      <c r="L351" s="479"/>
      <c r="M351" s="550"/>
    </row>
    <row r="352" spans="2:13" s="2" customFormat="1" ht="20" customHeight="1">
      <c r="B352" s="187"/>
      <c r="C352" s="462"/>
      <c r="D352" s="471"/>
      <c r="E352" s="163" t="s">
        <v>48</v>
      </c>
      <c r="F352" s="195" t="s">
        <v>27</v>
      </c>
      <c r="G352" s="223">
        <v>46.96</v>
      </c>
      <c r="H352" s="223">
        <v>28.023011464365897</v>
      </c>
      <c r="I352" s="223">
        <v>21.770279452690048</v>
      </c>
      <c r="J352" s="223">
        <v>20.32</v>
      </c>
      <c r="K352" s="480"/>
      <c r="L352" s="480"/>
      <c r="M352" s="528"/>
    </row>
    <row r="353" spans="2:13" s="2" customFormat="1" ht="20" customHeight="1">
      <c r="B353" s="187"/>
      <c r="C353" s="462"/>
      <c r="D353" s="470" t="s">
        <v>277</v>
      </c>
      <c r="E353" s="199" t="s">
        <v>63</v>
      </c>
      <c r="F353" s="188" t="s">
        <v>27</v>
      </c>
      <c r="G353" s="229">
        <v>44.51</v>
      </c>
      <c r="H353" s="229">
        <v>44</v>
      </c>
      <c r="I353" s="189">
        <v>35.7233252754475</v>
      </c>
      <c r="J353" s="189">
        <v>31.27</v>
      </c>
      <c r="K353" s="540" t="s">
        <v>368</v>
      </c>
      <c r="L353" s="447" t="s">
        <v>504</v>
      </c>
      <c r="M353" s="516"/>
    </row>
    <row r="354" spans="2:13" s="2" customFormat="1" ht="20" customHeight="1">
      <c r="B354" s="187"/>
      <c r="C354" s="462"/>
      <c r="D354" s="455"/>
      <c r="E354" s="159" t="s">
        <v>64</v>
      </c>
      <c r="F354" s="160" t="s">
        <v>27</v>
      </c>
      <c r="G354" s="230">
        <v>36.11</v>
      </c>
      <c r="H354" s="230">
        <v>38</v>
      </c>
      <c r="I354" s="161">
        <v>34.189315571529299</v>
      </c>
      <c r="J354" s="161">
        <v>28.79</v>
      </c>
      <c r="K354" s="541"/>
      <c r="L354" s="479"/>
      <c r="M354" s="517"/>
    </row>
    <row r="355" spans="2:13" s="2" customFormat="1" ht="20" customHeight="1">
      <c r="B355" s="187"/>
      <c r="C355" s="462"/>
      <c r="D355" s="455"/>
      <c r="E355" s="159" t="s">
        <v>78</v>
      </c>
      <c r="F355" s="160" t="s">
        <v>27</v>
      </c>
      <c r="G355" s="161">
        <v>65.05</v>
      </c>
      <c r="H355" s="161">
        <v>49</v>
      </c>
      <c r="I355" s="161">
        <v>44.289896013864826</v>
      </c>
      <c r="J355" s="161">
        <v>35.590000000000003</v>
      </c>
      <c r="K355" s="541"/>
      <c r="L355" s="479"/>
      <c r="M355" s="517"/>
    </row>
    <row r="356" spans="2:13" s="2" customFormat="1" ht="20" customHeight="1">
      <c r="B356" s="187"/>
      <c r="C356" s="462"/>
      <c r="D356" s="455"/>
      <c r="E356" s="159" t="s">
        <v>149</v>
      </c>
      <c r="F356" s="160" t="s">
        <v>27</v>
      </c>
      <c r="G356" s="161">
        <v>35.21</v>
      </c>
      <c r="H356" s="161">
        <v>34</v>
      </c>
      <c r="I356" s="161">
        <v>25.419603174603186</v>
      </c>
      <c r="J356" s="161">
        <v>30.33</v>
      </c>
      <c r="K356" s="541"/>
      <c r="L356" s="479"/>
      <c r="M356" s="517"/>
    </row>
    <row r="357" spans="2:13" s="2" customFormat="1" ht="20" customHeight="1">
      <c r="B357" s="187"/>
      <c r="C357" s="462"/>
      <c r="D357" s="471"/>
      <c r="E357" s="163" t="s">
        <v>77</v>
      </c>
      <c r="F357" s="195" t="s">
        <v>27</v>
      </c>
      <c r="G357" s="223">
        <v>22.13</v>
      </c>
      <c r="H357" s="223">
        <v>28</v>
      </c>
      <c r="I357" s="223">
        <v>30.768882783882773</v>
      </c>
      <c r="J357" s="223">
        <v>18.38</v>
      </c>
      <c r="K357" s="542"/>
      <c r="L357" s="480"/>
      <c r="M357" s="518"/>
    </row>
    <row r="358" spans="2:13" s="2" customFormat="1" ht="20" customHeight="1">
      <c r="B358" s="187"/>
      <c r="C358" s="462"/>
      <c r="D358" s="470" t="s">
        <v>420</v>
      </c>
      <c r="E358" s="199" t="s">
        <v>80</v>
      </c>
      <c r="F358" s="188" t="s">
        <v>27</v>
      </c>
      <c r="G358" s="189">
        <v>83.55</v>
      </c>
      <c r="H358" s="189">
        <v>81.319999999999993</v>
      </c>
      <c r="I358" s="189">
        <v>45.97</v>
      </c>
      <c r="J358" s="189">
        <v>56.1</v>
      </c>
      <c r="K358" s="447" t="s">
        <v>368</v>
      </c>
      <c r="L358" s="447" t="s">
        <v>504</v>
      </c>
      <c r="M358" s="527"/>
    </row>
    <row r="359" spans="2:13" s="2" customFormat="1" ht="20" customHeight="1">
      <c r="B359" s="187"/>
      <c r="C359" s="462"/>
      <c r="D359" s="455"/>
      <c r="E359" s="159" t="s">
        <v>81</v>
      </c>
      <c r="F359" s="160" t="s">
        <v>27</v>
      </c>
      <c r="G359" s="161">
        <v>100.52</v>
      </c>
      <c r="H359" s="161">
        <v>66.13</v>
      </c>
      <c r="I359" s="161">
        <v>57.25</v>
      </c>
      <c r="J359" s="161">
        <v>62.21</v>
      </c>
      <c r="K359" s="479"/>
      <c r="L359" s="479"/>
      <c r="M359" s="550"/>
    </row>
    <row r="360" spans="2:13" s="2" customFormat="1" ht="20" customHeight="1">
      <c r="B360" s="187"/>
      <c r="C360" s="462"/>
      <c r="D360" s="471"/>
      <c r="E360" s="220" t="s">
        <v>82</v>
      </c>
      <c r="F360" s="193" t="s">
        <v>27</v>
      </c>
      <c r="G360" s="231">
        <v>41.99</v>
      </c>
      <c r="H360" s="231">
        <v>40.94</v>
      </c>
      <c r="I360" s="231">
        <v>33.64</v>
      </c>
      <c r="J360" s="231">
        <v>36.64</v>
      </c>
      <c r="K360" s="480"/>
      <c r="L360" s="480"/>
      <c r="M360" s="528"/>
    </row>
    <row r="361" spans="2:13" s="2" customFormat="1" ht="20" customHeight="1">
      <c r="B361" s="187"/>
      <c r="C361" s="462"/>
      <c r="D361" s="445" t="s">
        <v>466</v>
      </c>
      <c r="E361" s="447" t="s">
        <v>455</v>
      </c>
      <c r="F361" s="188" t="s">
        <v>27</v>
      </c>
      <c r="G361" s="189">
        <v>86423</v>
      </c>
      <c r="H361" s="189">
        <v>88779</v>
      </c>
      <c r="I361" s="189">
        <v>86197</v>
      </c>
      <c r="J361" s="189">
        <v>84428</v>
      </c>
      <c r="K361" s="447" t="s">
        <v>461</v>
      </c>
      <c r="L361" s="447" t="s">
        <v>510</v>
      </c>
      <c r="M361" s="527"/>
    </row>
    <row r="362" spans="2:13" s="2" customFormat="1" ht="20" customHeight="1">
      <c r="B362" s="187"/>
      <c r="C362" s="462"/>
      <c r="D362" s="462"/>
      <c r="E362" s="480"/>
      <c r="F362" s="195" t="s">
        <v>10</v>
      </c>
      <c r="G362" s="223">
        <v>97.017287831163003</v>
      </c>
      <c r="H362" s="232">
        <v>98.782726736617221</v>
      </c>
      <c r="I362" s="232">
        <v>97.692473337640109</v>
      </c>
      <c r="J362" s="232">
        <v>98.2</v>
      </c>
      <c r="K362" s="479"/>
      <c r="L362" s="479"/>
      <c r="M362" s="550"/>
    </row>
    <row r="363" spans="2:13" s="2" customFormat="1" ht="20" customHeight="1">
      <c r="B363" s="187"/>
      <c r="C363" s="462"/>
      <c r="D363" s="462"/>
      <c r="E363" s="447" t="s">
        <v>456</v>
      </c>
      <c r="F363" s="188" t="s">
        <v>27</v>
      </c>
      <c r="G363" s="189">
        <v>83564</v>
      </c>
      <c r="H363" s="189">
        <v>87358</v>
      </c>
      <c r="I363" s="189">
        <v>85775</v>
      </c>
      <c r="J363" s="189">
        <v>84180</v>
      </c>
      <c r="K363" s="479"/>
      <c r="L363" s="479"/>
      <c r="M363" s="550"/>
    </row>
    <row r="364" spans="2:13" s="2" customFormat="1" ht="20" customHeight="1">
      <c r="B364" s="187"/>
      <c r="C364" s="462"/>
      <c r="D364" s="462"/>
      <c r="E364" s="480"/>
      <c r="F364" s="195" t="s">
        <v>10</v>
      </c>
      <c r="G364" s="223">
        <v>93.807813201616526</v>
      </c>
      <c r="H364" s="232">
        <v>97.201606711693174</v>
      </c>
      <c r="I364" s="232">
        <v>97.214194235716803</v>
      </c>
      <c r="J364" s="232">
        <v>97.9</v>
      </c>
      <c r="K364" s="479"/>
      <c r="L364" s="479"/>
      <c r="M364" s="550"/>
    </row>
    <row r="365" spans="2:13" s="2" customFormat="1" ht="20" customHeight="1">
      <c r="B365" s="187"/>
      <c r="C365" s="462"/>
      <c r="D365" s="462"/>
      <c r="E365" s="447" t="s">
        <v>457</v>
      </c>
      <c r="F365" s="188" t="s">
        <v>27</v>
      </c>
      <c r="G365" s="189">
        <v>84640</v>
      </c>
      <c r="H365" s="189">
        <v>85994</v>
      </c>
      <c r="I365" s="189">
        <v>84873</v>
      </c>
      <c r="J365" s="189">
        <v>84039</v>
      </c>
      <c r="K365" s="479"/>
      <c r="L365" s="479"/>
      <c r="M365" s="550"/>
    </row>
    <row r="366" spans="2:13" s="2" customFormat="1" ht="20" customHeight="1">
      <c r="B366" s="187"/>
      <c r="C366" s="462"/>
      <c r="D366" s="462"/>
      <c r="E366" s="480"/>
      <c r="F366" s="195" t="s">
        <v>10</v>
      </c>
      <c r="G366" s="223">
        <v>95.015716210148184</v>
      </c>
      <c r="H366" s="232">
        <v>95.68390951676254</v>
      </c>
      <c r="I366" s="232">
        <v>96.191900989425733</v>
      </c>
      <c r="J366" s="232">
        <v>97.7</v>
      </c>
      <c r="K366" s="479"/>
      <c r="L366" s="479"/>
      <c r="M366" s="550"/>
    </row>
    <row r="367" spans="2:13" s="2" customFormat="1" ht="20" customHeight="1">
      <c r="B367" s="187"/>
      <c r="C367" s="462"/>
      <c r="D367" s="462"/>
      <c r="E367" s="447" t="s">
        <v>458</v>
      </c>
      <c r="F367" s="188" t="s">
        <v>27</v>
      </c>
      <c r="G367" s="189">
        <v>84903</v>
      </c>
      <c r="H367" s="189">
        <v>87660</v>
      </c>
      <c r="I367" s="189">
        <v>86033</v>
      </c>
      <c r="J367" s="189">
        <v>84370</v>
      </c>
      <c r="K367" s="479"/>
      <c r="L367" s="479"/>
      <c r="M367" s="550"/>
    </row>
    <row r="368" spans="2:13" s="2" customFormat="1" ht="20" customHeight="1">
      <c r="B368" s="187"/>
      <c r="C368" s="462"/>
      <c r="D368" s="462"/>
      <c r="E368" s="480"/>
      <c r="F368" s="195" t="s">
        <v>10</v>
      </c>
      <c r="G368" s="223">
        <v>95.310956443646148</v>
      </c>
      <c r="H368" s="232">
        <v>97.537636442535586</v>
      </c>
      <c r="I368" s="232">
        <v>97.506601838314467</v>
      </c>
      <c r="J368" s="232">
        <v>98.1</v>
      </c>
      <c r="K368" s="479"/>
      <c r="L368" s="479"/>
      <c r="M368" s="550"/>
    </row>
    <row r="369" spans="2:13" s="2" customFormat="1" ht="20" customHeight="1">
      <c r="B369" s="187"/>
      <c r="C369" s="462"/>
      <c r="D369" s="462"/>
      <c r="E369" s="447" t="s">
        <v>459</v>
      </c>
      <c r="F369" s="188" t="s">
        <v>27</v>
      </c>
      <c r="G369" s="189">
        <v>20587</v>
      </c>
      <c r="H369" s="189">
        <v>28834</v>
      </c>
      <c r="I369" s="189">
        <v>85805</v>
      </c>
      <c r="J369" s="189">
        <v>84220</v>
      </c>
      <c r="K369" s="479"/>
      <c r="L369" s="479"/>
      <c r="M369" s="550"/>
    </row>
    <row r="370" spans="2:13" s="2" customFormat="1" ht="20" customHeight="1">
      <c r="B370" s="187"/>
      <c r="C370" s="462"/>
      <c r="D370" s="462"/>
      <c r="E370" s="480"/>
      <c r="F370" s="195" t="s">
        <v>10</v>
      </c>
      <c r="G370" s="223">
        <v>23.110687022900763</v>
      </c>
      <c r="H370" s="232">
        <v>32.083050526854564</v>
      </c>
      <c r="I370" s="232">
        <v>97.248195119739776</v>
      </c>
      <c r="J370" s="232">
        <v>98</v>
      </c>
      <c r="K370" s="479"/>
      <c r="L370" s="479"/>
      <c r="M370" s="550"/>
    </row>
    <row r="371" spans="2:13" s="2" customFormat="1" ht="20" customHeight="1">
      <c r="B371" s="187"/>
      <c r="C371" s="462"/>
      <c r="D371" s="462"/>
      <c r="E371" s="447" t="s">
        <v>460</v>
      </c>
      <c r="F371" s="188" t="s">
        <v>27</v>
      </c>
      <c r="G371" s="189">
        <v>55890</v>
      </c>
      <c r="H371" s="189">
        <v>80820</v>
      </c>
      <c r="I371" s="189">
        <v>86109</v>
      </c>
      <c r="J371" s="189">
        <v>79480</v>
      </c>
      <c r="K371" s="479"/>
      <c r="L371" s="479"/>
      <c r="M371" s="550"/>
    </row>
    <row r="372" spans="2:13" s="2" customFormat="1" ht="20" customHeight="1">
      <c r="B372" s="187"/>
      <c r="C372" s="462"/>
      <c r="D372" s="462"/>
      <c r="E372" s="480"/>
      <c r="F372" s="195" t="s">
        <v>10</v>
      </c>
      <c r="G372" s="223">
        <v>62.741356084418499</v>
      </c>
      <c r="H372" s="232">
        <v>89.926896843323362</v>
      </c>
      <c r="I372" s="232">
        <v>97.592737411172692</v>
      </c>
      <c r="J372" s="232">
        <v>92.4</v>
      </c>
      <c r="K372" s="479"/>
      <c r="L372" s="479"/>
      <c r="M372" s="550"/>
    </row>
    <row r="373" spans="2:13" s="2" customFormat="1" ht="20" customHeight="1">
      <c r="B373" s="187"/>
      <c r="C373" s="462"/>
      <c r="D373" s="462"/>
      <c r="E373" s="447" t="s">
        <v>462</v>
      </c>
      <c r="F373" s="188" t="s">
        <v>27</v>
      </c>
      <c r="G373" s="189">
        <v>41323</v>
      </c>
      <c r="H373" s="189">
        <v>38962</v>
      </c>
      <c r="I373" s="189">
        <v>41076</v>
      </c>
      <c r="J373" s="189">
        <v>42175</v>
      </c>
      <c r="K373" s="479"/>
      <c r="L373" s="479"/>
      <c r="M373" s="550"/>
    </row>
    <row r="374" spans="2:13" s="2" customFormat="1" ht="20" customHeight="1">
      <c r="B374" s="187"/>
      <c r="C374" s="462"/>
      <c r="D374" s="462"/>
      <c r="E374" s="480"/>
      <c r="F374" s="195" t="s">
        <v>10</v>
      </c>
      <c r="G374" s="223">
        <v>46.388639425235745</v>
      </c>
      <c r="H374" s="232">
        <v>43.352286003582833</v>
      </c>
      <c r="I374" s="232">
        <v>46.554010404270514</v>
      </c>
      <c r="J374" s="232">
        <v>49</v>
      </c>
      <c r="K374" s="479"/>
      <c r="L374" s="479"/>
      <c r="M374" s="550"/>
    </row>
    <row r="375" spans="2:13" s="2" customFormat="1" ht="20" customHeight="1">
      <c r="B375" s="187"/>
      <c r="C375" s="462"/>
      <c r="D375" s="462"/>
      <c r="E375" s="447" t="s">
        <v>463</v>
      </c>
      <c r="F375" s="188" t="s">
        <v>27</v>
      </c>
      <c r="G375" s="189">
        <v>41871</v>
      </c>
      <c r="H375" s="189">
        <v>64460</v>
      </c>
      <c r="I375" s="189">
        <v>85595</v>
      </c>
      <c r="J375" s="189">
        <v>84043</v>
      </c>
      <c r="K375" s="479"/>
      <c r="L375" s="479"/>
      <c r="M375" s="550"/>
    </row>
    <row r="376" spans="2:13" s="2" customFormat="1" ht="20" customHeight="1">
      <c r="B376" s="187"/>
      <c r="C376" s="462"/>
      <c r="D376" s="462"/>
      <c r="E376" s="480"/>
      <c r="F376" s="195" t="s">
        <v>10</v>
      </c>
      <c r="G376" s="223">
        <v>47.003816793893129</v>
      </c>
      <c r="H376" s="232">
        <v>71.7234319539795</v>
      </c>
      <c r="I376" s="232">
        <v>97.010188931578895</v>
      </c>
      <c r="J376" s="232">
        <v>97.8</v>
      </c>
      <c r="K376" s="479"/>
      <c r="L376" s="479"/>
      <c r="M376" s="550"/>
    </row>
    <row r="377" spans="2:13" s="2" customFormat="1" ht="20" customHeight="1">
      <c r="B377" s="187"/>
      <c r="C377" s="462"/>
      <c r="D377" s="462"/>
      <c r="E377" s="447" t="s">
        <v>464</v>
      </c>
      <c r="F377" s="188" t="s">
        <v>27</v>
      </c>
      <c r="G377" s="189">
        <v>3733</v>
      </c>
      <c r="H377" s="189">
        <v>8623</v>
      </c>
      <c r="I377" s="189">
        <v>4753</v>
      </c>
      <c r="J377" s="189">
        <v>6089</v>
      </c>
      <c r="K377" s="479"/>
      <c r="L377" s="479"/>
      <c r="M377" s="550"/>
    </row>
    <row r="378" spans="2:13" s="2" customFormat="1" ht="20" customHeight="1">
      <c r="B378" s="187"/>
      <c r="C378" s="462"/>
      <c r="D378" s="462"/>
      <c r="E378" s="480"/>
      <c r="F378" s="195" t="s">
        <v>10</v>
      </c>
      <c r="G378" s="223">
        <v>4.1906151773686577</v>
      </c>
      <c r="H378" s="232">
        <v>9.5946502286559916</v>
      </c>
      <c r="I378" s="232">
        <v>5.3868733920415268</v>
      </c>
      <c r="J378" s="232">
        <v>7.1</v>
      </c>
      <c r="K378" s="479"/>
      <c r="L378" s="479"/>
      <c r="M378" s="550"/>
    </row>
    <row r="379" spans="2:13" s="2" customFormat="1" ht="20" customHeight="1">
      <c r="B379" s="187"/>
      <c r="C379" s="462"/>
      <c r="D379" s="462"/>
      <c r="E379" s="447" t="s">
        <v>465</v>
      </c>
      <c r="F379" s="188" t="s">
        <v>27</v>
      </c>
      <c r="G379" s="189">
        <v>84384</v>
      </c>
      <c r="H379" s="189">
        <v>87300</v>
      </c>
      <c r="I379" s="189">
        <v>87163</v>
      </c>
      <c r="J379" s="189">
        <v>85339</v>
      </c>
      <c r="K379" s="479"/>
      <c r="L379" s="479"/>
      <c r="M379" s="550"/>
    </row>
    <row r="380" spans="2:13" s="2" customFormat="1" ht="20" customHeight="1" thickBot="1">
      <c r="B380" s="187"/>
      <c r="C380" s="446"/>
      <c r="D380" s="446"/>
      <c r="E380" s="448"/>
      <c r="F380" s="213" t="s">
        <v>10</v>
      </c>
      <c r="G380" s="233">
        <v>94.728334081724299</v>
      </c>
      <c r="H380" s="233">
        <v>97.13707120047178</v>
      </c>
      <c r="I380" s="233">
        <v>98.787301803180213</v>
      </c>
      <c r="J380" s="233">
        <v>99.3</v>
      </c>
      <c r="K380" s="448"/>
      <c r="L380" s="448"/>
      <c r="M380" s="549"/>
    </row>
    <row r="381" spans="2:13" s="2" customFormat="1" ht="20" customHeight="1">
      <c r="B381" s="187"/>
      <c r="C381" s="464" t="s">
        <v>422</v>
      </c>
      <c r="D381" s="234" t="s">
        <v>423</v>
      </c>
      <c r="E381" s="235" t="s">
        <v>424</v>
      </c>
      <c r="F381" s="236" t="s">
        <v>10</v>
      </c>
      <c r="G381" s="237" t="s">
        <v>215</v>
      </c>
      <c r="H381" s="238">
        <v>88.4</v>
      </c>
      <c r="I381" s="238">
        <v>95</v>
      </c>
      <c r="J381" s="238">
        <v>95</v>
      </c>
      <c r="K381" s="239"/>
      <c r="L381" s="239" t="s">
        <v>506</v>
      </c>
      <c r="M381" s="240"/>
    </row>
    <row r="382" spans="2:13" s="2" customFormat="1" ht="26.5" customHeight="1" thickBot="1">
      <c r="B382" s="187"/>
      <c r="C382" s="446"/>
      <c r="D382" s="241" t="s">
        <v>422</v>
      </c>
      <c r="E382" s="242" t="s">
        <v>424</v>
      </c>
      <c r="F382" s="243" t="s">
        <v>10</v>
      </c>
      <c r="G382" s="244">
        <v>100</v>
      </c>
      <c r="H382" s="245">
        <v>97.2</v>
      </c>
      <c r="I382" s="245">
        <v>94.5</v>
      </c>
      <c r="J382" s="245">
        <v>99</v>
      </c>
      <c r="K382" s="242"/>
      <c r="L382" s="242" t="s">
        <v>642</v>
      </c>
      <c r="M382" s="246"/>
    </row>
    <row r="383" spans="2:13" s="2" customFormat="1" ht="25" customHeight="1">
      <c r="B383" s="187"/>
      <c r="C383" s="509" t="s">
        <v>278</v>
      </c>
      <c r="D383" s="510"/>
      <c r="E383" s="157" t="s">
        <v>49</v>
      </c>
      <c r="F383" s="91" t="s">
        <v>421</v>
      </c>
      <c r="G383" s="247">
        <v>0.87</v>
      </c>
      <c r="H383" s="247">
        <v>0.84</v>
      </c>
      <c r="I383" s="247">
        <v>0.76</v>
      </c>
      <c r="J383" s="247">
        <v>0.75</v>
      </c>
      <c r="K383" s="545" t="s">
        <v>93</v>
      </c>
      <c r="L383" s="529" t="s">
        <v>512</v>
      </c>
      <c r="M383" s="557"/>
    </row>
    <row r="384" spans="2:13" s="2" customFormat="1" ht="25" customHeight="1">
      <c r="B384" s="187"/>
      <c r="C384" s="539"/>
      <c r="D384" s="504"/>
      <c r="E384" s="159" t="s">
        <v>279</v>
      </c>
      <c r="F384" s="160" t="s">
        <v>421</v>
      </c>
      <c r="G384" s="192">
        <v>0.9</v>
      </c>
      <c r="H384" s="192">
        <v>0.85</v>
      </c>
      <c r="I384" s="192">
        <v>0.74</v>
      </c>
      <c r="J384" s="192">
        <v>0.78</v>
      </c>
      <c r="K384" s="546"/>
      <c r="L384" s="495"/>
      <c r="M384" s="558"/>
    </row>
    <row r="385" spans="2:13" s="2" customFormat="1" ht="25" customHeight="1">
      <c r="B385" s="187"/>
      <c r="C385" s="539"/>
      <c r="D385" s="504"/>
      <c r="E385" s="159" t="s">
        <v>50</v>
      </c>
      <c r="F385" s="160" t="s">
        <v>421</v>
      </c>
      <c r="G385" s="192">
        <v>1.03</v>
      </c>
      <c r="H385" s="192">
        <v>1</v>
      </c>
      <c r="I385" s="192">
        <v>0.98603754030540758</v>
      </c>
      <c r="J385" s="192">
        <v>0.97509138398956929</v>
      </c>
      <c r="K385" s="546"/>
      <c r="L385" s="495"/>
      <c r="M385" s="558"/>
    </row>
    <row r="386" spans="2:13" s="2" customFormat="1" ht="25" customHeight="1">
      <c r="B386" s="187"/>
      <c r="C386" s="539"/>
      <c r="D386" s="504"/>
      <c r="E386" s="159" t="s">
        <v>280</v>
      </c>
      <c r="F386" s="160" t="s">
        <v>421</v>
      </c>
      <c r="G386" s="192">
        <v>1.04</v>
      </c>
      <c r="H386" s="192">
        <v>1.0900000000000001</v>
      </c>
      <c r="I386" s="192">
        <v>1.04</v>
      </c>
      <c r="J386" s="192">
        <v>0.96</v>
      </c>
      <c r="K386" s="546"/>
      <c r="L386" s="495"/>
      <c r="M386" s="558"/>
    </row>
    <row r="387" spans="2:13" s="2" customFormat="1" ht="25" customHeight="1">
      <c r="B387" s="187"/>
      <c r="C387" s="539"/>
      <c r="D387" s="504"/>
      <c r="E387" s="159" t="s">
        <v>51</v>
      </c>
      <c r="F387" s="160" t="s">
        <v>421</v>
      </c>
      <c r="G387" s="192">
        <v>0.9</v>
      </c>
      <c r="H387" s="192">
        <v>0.92</v>
      </c>
      <c r="I387" s="192">
        <v>0.92064552379010312</v>
      </c>
      <c r="J387" s="192">
        <v>0.92291123140011444</v>
      </c>
      <c r="K387" s="546"/>
      <c r="L387" s="495"/>
      <c r="M387" s="558"/>
    </row>
    <row r="388" spans="2:13" s="2" customFormat="1" ht="25" customHeight="1">
      <c r="B388" s="187"/>
      <c r="C388" s="539"/>
      <c r="D388" s="504"/>
      <c r="E388" s="159" t="s">
        <v>281</v>
      </c>
      <c r="F388" s="160" t="s">
        <v>421</v>
      </c>
      <c r="G388" s="192">
        <v>0.88</v>
      </c>
      <c r="H388" s="192">
        <v>0.9</v>
      </c>
      <c r="I388" s="192">
        <v>0.9</v>
      </c>
      <c r="J388" s="192">
        <v>0.9</v>
      </c>
      <c r="K388" s="546"/>
      <c r="L388" s="495"/>
      <c r="M388" s="558"/>
    </row>
    <row r="389" spans="2:13" s="2" customFormat="1" ht="25" customHeight="1">
      <c r="B389" s="187"/>
      <c r="C389" s="539"/>
      <c r="D389" s="504"/>
      <c r="E389" s="159" t="s">
        <v>367</v>
      </c>
      <c r="F389" s="160" t="s">
        <v>421</v>
      </c>
      <c r="G389" s="192">
        <v>0.93853510214021796</v>
      </c>
      <c r="H389" s="192">
        <v>0.92808976564722501</v>
      </c>
      <c r="I389" s="192">
        <v>0.92411799870853795</v>
      </c>
      <c r="J389" s="192">
        <v>0.9046933763562891</v>
      </c>
      <c r="K389" s="546"/>
      <c r="L389" s="495"/>
      <c r="M389" s="558"/>
    </row>
    <row r="390" spans="2:13" s="2" customFormat="1" ht="25" customHeight="1">
      <c r="B390" s="187"/>
      <c r="C390" s="539"/>
      <c r="D390" s="504"/>
      <c r="E390" s="159" t="s">
        <v>366</v>
      </c>
      <c r="F390" s="160" t="s">
        <v>421</v>
      </c>
      <c r="G390" s="192">
        <v>0.88198411114749098</v>
      </c>
      <c r="H390" s="192">
        <v>0.88579020243476414</v>
      </c>
      <c r="I390" s="192">
        <v>0.88560870935091862</v>
      </c>
      <c r="J390" s="192">
        <v>0.8736836878147124</v>
      </c>
      <c r="K390" s="546"/>
      <c r="L390" s="495"/>
      <c r="M390" s="558"/>
    </row>
    <row r="391" spans="2:13" s="2" customFormat="1" ht="25" customHeight="1">
      <c r="B391" s="187"/>
      <c r="C391" s="539"/>
      <c r="D391" s="504"/>
      <c r="E391" s="159" t="s">
        <v>52</v>
      </c>
      <c r="F391" s="160" t="s">
        <v>421</v>
      </c>
      <c r="G391" s="192">
        <v>0.96</v>
      </c>
      <c r="H391" s="192">
        <v>0.96</v>
      </c>
      <c r="I391" s="192">
        <v>0.97231319365194246</v>
      </c>
      <c r="J391" s="192">
        <v>0.96658477331577253</v>
      </c>
      <c r="K391" s="546"/>
      <c r="L391" s="495"/>
      <c r="M391" s="558"/>
    </row>
    <row r="392" spans="2:13" s="2" customFormat="1" ht="25" customHeight="1">
      <c r="B392" s="187"/>
      <c r="C392" s="539"/>
      <c r="D392" s="504"/>
      <c r="E392" s="159" t="s">
        <v>53</v>
      </c>
      <c r="F392" s="160" t="s">
        <v>421</v>
      </c>
      <c r="G392" s="192">
        <v>1.02</v>
      </c>
      <c r="H392" s="192">
        <v>1.03</v>
      </c>
      <c r="I392" s="192">
        <v>1.0144272812076838</v>
      </c>
      <c r="J392" s="192">
        <v>1.0286599993178505</v>
      </c>
      <c r="K392" s="546"/>
      <c r="L392" s="495"/>
      <c r="M392" s="558"/>
    </row>
    <row r="393" spans="2:13" s="2" customFormat="1" ht="25" customHeight="1" thickBot="1">
      <c r="B393" s="187"/>
      <c r="C393" s="511"/>
      <c r="D393" s="505"/>
      <c r="E393" s="212" t="s">
        <v>54</v>
      </c>
      <c r="F393" s="213" t="s">
        <v>421</v>
      </c>
      <c r="G393" s="219">
        <v>0.98</v>
      </c>
      <c r="H393" s="219">
        <v>0.99</v>
      </c>
      <c r="I393" s="219">
        <v>1.0001658435380878</v>
      </c>
      <c r="J393" s="219">
        <v>0.99769721217583518</v>
      </c>
      <c r="K393" s="547"/>
      <c r="L393" s="551"/>
      <c r="M393" s="561"/>
    </row>
    <row r="394" spans="2:13" s="2" customFormat="1" ht="20" customHeight="1">
      <c r="B394" s="187"/>
      <c r="C394" s="504" t="s">
        <v>76</v>
      </c>
      <c r="D394" s="581" t="s">
        <v>282</v>
      </c>
      <c r="E394" s="214" t="s">
        <v>60</v>
      </c>
      <c r="F394" s="190" t="s">
        <v>10</v>
      </c>
      <c r="G394" s="191">
        <v>85</v>
      </c>
      <c r="H394" s="191">
        <v>83</v>
      </c>
      <c r="I394" s="191">
        <v>81.099999999999994</v>
      </c>
      <c r="J394" s="191">
        <v>80.900000000000006</v>
      </c>
      <c r="K394" s="553"/>
      <c r="L394" s="481" t="s">
        <v>524</v>
      </c>
      <c r="M394" s="570"/>
    </row>
    <row r="395" spans="2:13" s="2" customFormat="1" ht="20" customHeight="1">
      <c r="B395" s="187"/>
      <c r="C395" s="504"/>
      <c r="D395" s="578"/>
      <c r="E395" s="163" t="s">
        <v>61</v>
      </c>
      <c r="F395" s="195" t="s">
        <v>10</v>
      </c>
      <c r="G395" s="196">
        <v>86</v>
      </c>
      <c r="H395" s="196">
        <v>83</v>
      </c>
      <c r="I395" s="196">
        <v>80.5</v>
      </c>
      <c r="J395" s="196">
        <v>81.099999999999994</v>
      </c>
      <c r="K395" s="554"/>
      <c r="L395" s="479"/>
      <c r="M395" s="550"/>
    </row>
    <row r="396" spans="2:13" s="2" customFormat="1" ht="20" customHeight="1">
      <c r="B396" s="187"/>
      <c r="C396" s="504"/>
      <c r="D396" s="576" t="s">
        <v>283</v>
      </c>
      <c r="E396" s="214" t="s">
        <v>68</v>
      </c>
      <c r="F396" s="190" t="s">
        <v>10</v>
      </c>
      <c r="G396" s="191">
        <v>89.6</v>
      </c>
      <c r="H396" s="200">
        <v>90.1</v>
      </c>
      <c r="I396" s="128">
        <v>85.1</v>
      </c>
      <c r="J396" s="128">
        <v>86.1</v>
      </c>
      <c r="K396" s="554"/>
      <c r="L396" s="479"/>
      <c r="M396" s="550"/>
    </row>
    <row r="397" spans="2:13" s="2" customFormat="1" ht="20" customHeight="1">
      <c r="B397" s="187"/>
      <c r="C397" s="504"/>
      <c r="D397" s="577"/>
      <c r="E397" s="159" t="s">
        <v>69</v>
      </c>
      <c r="F397" s="160" t="s">
        <v>10</v>
      </c>
      <c r="G397" s="192">
        <v>85</v>
      </c>
      <c r="H397" s="128">
        <v>83.6</v>
      </c>
      <c r="I397" s="128">
        <v>80.3</v>
      </c>
      <c r="J397" s="128">
        <v>80.400000000000006</v>
      </c>
      <c r="K397" s="554"/>
      <c r="L397" s="479"/>
      <c r="M397" s="550"/>
    </row>
    <row r="398" spans="2:13" s="2" customFormat="1" ht="20" customHeight="1">
      <c r="B398" s="187"/>
      <c r="C398" s="504"/>
      <c r="D398" s="577"/>
      <c r="E398" s="159" t="s">
        <v>70</v>
      </c>
      <c r="F398" s="160" t="s">
        <v>10</v>
      </c>
      <c r="G398" s="192">
        <v>82.1</v>
      </c>
      <c r="H398" s="128">
        <v>80.599999999999994</v>
      </c>
      <c r="I398" s="128">
        <v>77.900000000000006</v>
      </c>
      <c r="J398" s="128">
        <v>79</v>
      </c>
      <c r="K398" s="554"/>
      <c r="L398" s="479"/>
      <c r="M398" s="550"/>
    </row>
    <row r="399" spans="2:13" s="2" customFormat="1" ht="20" customHeight="1">
      <c r="B399" s="187"/>
      <c r="C399" s="504"/>
      <c r="D399" s="577"/>
      <c r="E399" s="159" t="s">
        <v>71</v>
      </c>
      <c r="F399" s="160" t="s">
        <v>10</v>
      </c>
      <c r="G399" s="192">
        <v>82.9</v>
      </c>
      <c r="H399" s="128">
        <v>80.5</v>
      </c>
      <c r="I399" s="128">
        <v>78.7</v>
      </c>
      <c r="J399" s="128">
        <v>78.2</v>
      </c>
      <c r="K399" s="554"/>
      <c r="L399" s="479"/>
      <c r="M399" s="550"/>
    </row>
    <row r="400" spans="2:13" s="2" customFormat="1" ht="20" customHeight="1">
      <c r="B400" s="187"/>
      <c r="C400" s="504"/>
      <c r="D400" s="577"/>
      <c r="E400" s="159" t="s">
        <v>72</v>
      </c>
      <c r="F400" s="160" t="s">
        <v>10</v>
      </c>
      <c r="G400" s="192">
        <v>87.2</v>
      </c>
      <c r="H400" s="128">
        <v>84.5</v>
      </c>
      <c r="I400" s="128">
        <v>82.1</v>
      </c>
      <c r="J400" s="128">
        <v>82.3</v>
      </c>
      <c r="K400" s="554"/>
      <c r="L400" s="479"/>
      <c r="M400" s="550"/>
    </row>
    <row r="401" spans="2:13" s="2" customFormat="1" ht="20" customHeight="1">
      <c r="B401" s="187"/>
      <c r="C401" s="504"/>
      <c r="D401" s="578"/>
      <c r="E401" s="163" t="s">
        <v>73</v>
      </c>
      <c r="F401" s="195" t="s">
        <v>10</v>
      </c>
      <c r="G401" s="196">
        <v>90.4</v>
      </c>
      <c r="H401" s="205">
        <v>89.1</v>
      </c>
      <c r="I401" s="205">
        <v>87.5</v>
      </c>
      <c r="J401" s="205">
        <v>86.9</v>
      </c>
      <c r="K401" s="554"/>
      <c r="L401" s="479"/>
      <c r="M401" s="550"/>
    </row>
    <row r="402" spans="2:13" s="2" customFormat="1" ht="20" customHeight="1">
      <c r="B402" s="187"/>
      <c r="C402" s="504"/>
      <c r="D402" s="579" t="s">
        <v>284</v>
      </c>
      <c r="E402" s="199" t="s">
        <v>74</v>
      </c>
      <c r="F402" s="188" t="s">
        <v>10</v>
      </c>
      <c r="G402" s="201">
        <v>87.2</v>
      </c>
      <c r="H402" s="248">
        <v>85.2</v>
      </c>
      <c r="I402" s="248">
        <v>82.9</v>
      </c>
      <c r="J402" s="248">
        <v>82.8</v>
      </c>
      <c r="K402" s="554"/>
      <c r="L402" s="479"/>
      <c r="M402" s="550"/>
    </row>
    <row r="403" spans="2:13" s="2" customFormat="1" ht="20" customHeight="1" thickBot="1">
      <c r="B403" s="187"/>
      <c r="C403" s="505"/>
      <c r="D403" s="580"/>
      <c r="E403" s="212" t="s">
        <v>75</v>
      </c>
      <c r="F403" s="213" t="s">
        <v>10</v>
      </c>
      <c r="G403" s="219">
        <v>84.2</v>
      </c>
      <c r="H403" s="129">
        <v>82.3</v>
      </c>
      <c r="I403" s="129">
        <v>79.8</v>
      </c>
      <c r="J403" s="129">
        <v>80.2</v>
      </c>
      <c r="K403" s="555"/>
      <c r="L403" s="448"/>
      <c r="M403" s="549"/>
    </row>
    <row r="404" spans="2:13" s="2" customFormat="1" ht="20" customHeight="1">
      <c r="B404" s="187"/>
      <c r="C404" s="464" t="s">
        <v>425</v>
      </c>
      <c r="D404" s="464" t="s">
        <v>467</v>
      </c>
      <c r="E404" s="157" t="s">
        <v>426</v>
      </c>
      <c r="F404" s="91" t="s">
        <v>27</v>
      </c>
      <c r="G404" s="158">
        <v>175</v>
      </c>
      <c r="H404" s="97">
        <v>177</v>
      </c>
      <c r="I404" s="97">
        <v>174</v>
      </c>
      <c r="J404" s="97">
        <v>170.043735</v>
      </c>
      <c r="K404" s="481" t="s">
        <v>552</v>
      </c>
      <c r="L404" s="157"/>
      <c r="M404" s="249"/>
    </row>
    <row r="405" spans="2:13" s="2" customFormat="1" ht="20" customHeight="1">
      <c r="B405" s="187"/>
      <c r="C405" s="462"/>
      <c r="D405" s="462"/>
      <c r="E405" s="495" t="s">
        <v>427</v>
      </c>
      <c r="F405" s="160" t="s">
        <v>27</v>
      </c>
      <c r="G405" s="192">
        <v>0</v>
      </c>
      <c r="H405" s="98">
        <v>2</v>
      </c>
      <c r="I405" s="98">
        <v>3</v>
      </c>
      <c r="J405" s="98">
        <v>2</v>
      </c>
      <c r="K405" s="479"/>
      <c r="L405" s="159" t="s">
        <v>525</v>
      </c>
      <c r="M405" s="250"/>
    </row>
    <row r="406" spans="2:13" s="2" customFormat="1" ht="20" customHeight="1">
      <c r="B406" s="187"/>
      <c r="C406" s="462"/>
      <c r="D406" s="462"/>
      <c r="E406" s="495"/>
      <c r="F406" s="160" t="s">
        <v>428</v>
      </c>
      <c r="G406" s="192">
        <v>0</v>
      </c>
      <c r="H406" s="128">
        <v>0.01</v>
      </c>
      <c r="I406" s="128">
        <v>0.02</v>
      </c>
      <c r="J406" s="128">
        <v>0.01</v>
      </c>
      <c r="K406" s="479"/>
      <c r="L406" s="159"/>
      <c r="M406" s="250"/>
    </row>
    <row r="407" spans="2:13" s="2" customFormat="1" ht="20" customHeight="1">
      <c r="B407" s="187"/>
      <c r="C407" s="462"/>
      <c r="D407" s="462"/>
      <c r="E407" s="495" t="s">
        <v>429</v>
      </c>
      <c r="F407" s="160" t="s">
        <v>27</v>
      </c>
      <c r="G407" s="192">
        <v>0</v>
      </c>
      <c r="H407" s="192">
        <v>0</v>
      </c>
      <c r="I407" s="192">
        <v>0</v>
      </c>
      <c r="J407" s="192">
        <v>0</v>
      </c>
      <c r="K407" s="479"/>
      <c r="L407" s="159"/>
      <c r="M407" s="250"/>
    </row>
    <row r="408" spans="2:13" s="2" customFormat="1" ht="20" customHeight="1">
      <c r="B408" s="187"/>
      <c r="C408" s="462"/>
      <c r="D408" s="462"/>
      <c r="E408" s="495"/>
      <c r="F408" s="160" t="s">
        <v>428</v>
      </c>
      <c r="G408" s="192">
        <v>0</v>
      </c>
      <c r="H408" s="192">
        <v>0</v>
      </c>
      <c r="I408" s="192">
        <v>0</v>
      </c>
      <c r="J408" s="192">
        <v>0</v>
      </c>
      <c r="K408" s="479"/>
      <c r="L408" s="159"/>
      <c r="M408" s="250"/>
    </row>
    <row r="409" spans="2:13" s="2" customFormat="1" ht="50" customHeight="1">
      <c r="B409" s="187"/>
      <c r="C409" s="462"/>
      <c r="D409" s="462"/>
      <c r="E409" s="495" t="s">
        <v>430</v>
      </c>
      <c r="F409" s="160" t="s">
        <v>27</v>
      </c>
      <c r="G409" s="251">
        <v>125</v>
      </c>
      <c r="H409" s="252">
        <v>192</v>
      </c>
      <c r="I409" s="252">
        <v>161</v>
      </c>
      <c r="J409" s="252">
        <v>220</v>
      </c>
      <c r="K409" s="479"/>
      <c r="L409" s="159" t="s">
        <v>526</v>
      </c>
      <c r="M409" s="250"/>
    </row>
    <row r="410" spans="2:13" s="2" customFormat="1" ht="20" customHeight="1">
      <c r="B410" s="187"/>
      <c r="C410" s="462"/>
      <c r="D410" s="462"/>
      <c r="E410" s="495"/>
      <c r="F410" s="160" t="s">
        <v>428</v>
      </c>
      <c r="G410" s="192">
        <v>0.71</v>
      </c>
      <c r="H410" s="128">
        <v>1.08</v>
      </c>
      <c r="I410" s="128">
        <v>0.93</v>
      </c>
      <c r="J410" s="128">
        <v>1.29</v>
      </c>
      <c r="K410" s="479"/>
      <c r="L410" s="159"/>
      <c r="M410" s="250"/>
    </row>
    <row r="411" spans="2:13" s="2" customFormat="1" ht="20" customHeight="1">
      <c r="B411" s="187"/>
      <c r="C411" s="462"/>
      <c r="D411" s="506"/>
      <c r="E411" s="220" t="s">
        <v>431</v>
      </c>
      <c r="F411" s="193" t="s">
        <v>435</v>
      </c>
      <c r="G411" s="571" t="s">
        <v>436</v>
      </c>
      <c r="H411" s="572"/>
      <c r="I411" s="572"/>
      <c r="J411" s="573"/>
      <c r="K411" s="480"/>
      <c r="L411" s="163"/>
      <c r="M411" s="253"/>
    </row>
    <row r="412" spans="2:13" s="2" customFormat="1" ht="20" customHeight="1">
      <c r="B412" s="187"/>
      <c r="C412" s="462"/>
      <c r="D412" s="574" t="s">
        <v>468</v>
      </c>
      <c r="E412" s="254" t="s">
        <v>432</v>
      </c>
      <c r="F412" s="255" t="s">
        <v>27</v>
      </c>
      <c r="G412" s="256">
        <v>0</v>
      </c>
      <c r="H412" s="256">
        <v>0</v>
      </c>
      <c r="I412" s="256">
        <v>0</v>
      </c>
      <c r="J412" s="256">
        <v>0</v>
      </c>
      <c r="K412" s="447" t="s">
        <v>553</v>
      </c>
      <c r="L412" s="199"/>
      <c r="M412" s="257"/>
    </row>
    <row r="413" spans="2:13" s="2" customFormat="1" ht="50" customHeight="1">
      <c r="B413" s="187"/>
      <c r="C413" s="462"/>
      <c r="D413" s="574"/>
      <c r="E413" s="68" t="s">
        <v>433</v>
      </c>
      <c r="F413" s="160" t="s">
        <v>27</v>
      </c>
      <c r="G413" s="161">
        <v>12</v>
      </c>
      <c r="H413" s="98">
        <v>16</v>
      </c>
      <c r="I413" s="98">
        <v>13</v>
      </c>
      <c r="J413" s="98">
        <v>14</v>
      </c>
      <c r="K413" s="479"/>
      <c r="L413" s="258" t="s">
        <v>527</v>
      </c>
      <c r="M413" s="259"/>
    </row>
    <row r="414" spans="2:13" s="2" customFormat="1" ht="20" customHeight="1" thickBot="1">
      <c r="B414" s="187"/>
      <c r="C414" s="446"/>
      <c r="D414" s="575"/>
      <c r="E414" s="260" t="s">
        <v>434</v>
      </c>
      <c r="F414" s="261" t="s">
        <v>435</v>
      </c>
      <c r="G414" s="262" t="s">
        <v>438</v>
      </c>
      <c r="H414" s="262" t="s">
        <v>439</v>
      </c>
      <c r="I414" s="262" t="s">
        <v>437</v>
      </c>
      <c r="J414" s="262" t="s">
        <v>437</v>
      </c>
      <c r="K414" s="448"/>
      <c r="L414" s="212" t="s">
        <v>528</v>
      </c>
      <c r="M414" s="263"/>
    </row>
    <row r="415" spans="2:13" s="2" customFormat="1" ht="20" customHeight="1">
      <c r="B415" s="501" t="s">
        <v>333</v>
      </c>
      <c r="C415" s="562" t="s">
        <v>43</v>
      </c>
      <c r="D415" s="563"/>
      <c r="E415" s="397" t="s">
        <v>34</v>
      </c>
      <c r="F415" s="137" t="s">
        <v>643</v>
      </c>
      <c r="G415" s="398">
        <f>G416+G419</f>
        <v>158579.95543</v>
      </c>
      <c r="H415" s="398">
        <f>H416+H419</f>
        <v>187446</v>
      </c>
      <c r="I415" s="398">
        <f>I416+I419</f>
        <v>236809.70977000002</v>
      </c>
      <c r="J415" s="398">
        <f>J416+J419</f>
        <v>223506.59875</v>
      </c>
      <c r="K415" s="567" t="s">
        <v>96</v>
      </c>
      <c r="L415" s="264"/>
      <c r="M415" s="410" t="s">
        <v>718</v>
      </c>
    </row>
    <row r="416" spans="2:13" s="2" customFormat="1" ht="20" customHeight="1">
      <c r="B416" s="502"/>
      <c r="C416" s="541"/>
      <c r="D416" s="564"/>
      <c r="E416" s="265" t="s">
        <v>285</v>
      </c>
      <c r="F416" s="266" t="s">
        <v>643</v>
      </c>
      <c r="G416" s="267">
        <f>G417+G418</f>
        <v>67220.249519999998</v>
      </c>
      <c r="H416" s="267">
        <f>H417+H418</f>
        <v>90400</v>
      </c>
      <c r="I416" s="267">
        <f>I417+I418</f>
        <v>112590.93528999999</v>
      </c>
      <c r="J416" s="267">
        <f>J417+J418</f>
        <v>107974.29124999999</v>
      </c>
      <c r="K416" s="568"/>
      <c r="L416" s="268" t="s">
        <v>534</v>
      </c>
      <c r="M416" s="378"/>
    </row>
    <row r="417" spans="2:13" s="2" customFormat="1" ht="20" customHeight="1">
      <c r="B417" s="502"/>
      <c r="C417" s="541"/>
      <c r="D417" s="564"/>
      <c r="E417" s="87" t="s">
        <v>28</v>
      </c>
      <c r="F417" s="69" t="s">
        <v>643</v>
      </c>
      <c r="G417" s="98">
        <v>27171.587680000001</v>
      </c>
      <c r="H417" s="98">
        <v>13254</v>
      </c>
      <c r="I417" s="98">
        <v>21054</v>
      </c>
      <c r="J417" s="98">
        <v>7929.63519</v>
      </c>
      <c r="K417" s="568"/>
      <c r="L417" s="268"/>
      <c r="M417" s="378"/>
    </row>
    <row r="418" spans="2:13" s="2" customFormat="1" ht="20" customHeight="1">
      <c r="B418" s="502"/>
      <c r="C418" s="541"/>
      <c r="D418" s="564"/>
      <c r="E418" s="87" t="s">
        <v>38</v>
      </c>
      <c r="F418" s="69" t="s">
        <v>643</v>
      </c>
      <c r="G418" s="98">
        <v>40048.661840000001</v>
      </c>
      <c r="H418" s="98">
        <v>77146</v>
      </c>
      <c r="I418" s="98">
        <v>91536.935289999994</v>
      </c>
      <c r="J418" s="98">
        <v>100044.65605999999</v>
      </c>
      <c r="K418" s="568"/>
      <c r="L418" s="268"/>
      <c r="M418" s="378"/>
    </row>
    <row r="419" spans="2:13" s="2" customFormat="1" ht="20" customHeight="1">
      <c r="B419" s="502"/>
      <c r="C419" s="541"/>
      <c r="D419" s="564"/>
      <c r="E419" s="265" t="s">
        <v>286</v>
      </c>
      <c r="F419" s="266" t="s">
        <v>643</v>
      </c>
      <c r="G419" s="267">
        <f>SUM(G420:G424)</f>
        <v>91359.705910000004</v>
      </c>
      <c r="H419" s="267">
        <f>SUM(H420:H424)</f>
        <v>97046</v>
      </c>
      <c r="I419" s="267">
        <f>SUM(I420:I424)</f>
        <v>124218.77448000001</v>
      </c>
      <c r="J419" s="267">
        <f>SUM(J420:J424)</f>
        <v>115532.30750000001</v>
      </c>
      <c r="K419" s="568"/>
      <c r="L419" s="268" t="s">
        <v>535</v>
      </c>
      <c r="M419" s="378"/>
    </row>
    <row r="420" spans="2:13" s="2" customFormat="1" ht="20" customHeight="1">
      <c r="B420" s="502"/>
      <c r="C420" s="541"/>
      <c r="D420" s="564"/>
      <c r="E420" s="87" t="s">
        <v>29</v>
      </c>
      <c r="F420" s="69" t="s">
        <v>643</v>
      </c>
      <c r="G420" s="98">
        <v>49184.548859999995</v>
      </c>
      <c r="H420" s="98">
        <v>56087</v>
      </c>
      <c r="I420" s="98">
        <v>78017.710699999996</v>
      </c>
      <c r="J420" s="98">
        <v>53510.670579999998</v>
      </c>
      <c r="K420" s="568"/>
      <c r="L420" s="268"/>
      <c r="M420" s="378"/>
    </row>
    <row r="421" spans="2:13" s="2" customFormat="1" ht="20" customHeight="1">
      <c r="B421" s="502"/>
      <c r="C421" s="541"/>
      <c r="D421" s="564"/>
      <c r="E421" s="87" t="s">
        <v>30</v>
      </c>
      <c r="F421" s="69" t="s">
        <v>643</v>
      </c>
      <c r="G421" s="98">
        <v>5226.7259999999997</v>
      </c>
      <c r="H421" s="98">
        <v>1915</v>
      </c>
      <c r="I421" s="98">
        <v>3860</v>
      </c>
      <c r="J421" s="98">
        <v>9638.2982699999993</v>
      </c>
      <c r="K421" s="568"/>
      <c r="L421" s="268"/>
      <c r="M421" s="378"/>
    </row>
    <row r="422" spans="2:13" s="2" customFormat="1" ht="20" customHeight="1">
      <c r="B422" s="502"/>
      <c r="C422" s="541"/>
      <c r="D422" s="564"/>
      <c r="E422" s="87" t="s">
        <v>31</v>
      </c>
      <c r="F422" s="69" t="s">
        <v>643</v>
      </c>
      <c r="G422" s="98">
        <v>13980.064</v>
      </c>
      <c r="H422" s="98">
        <v>19665</v>
      </c>
      <c r="I422" s="98">
        <v>16186.953510000001</v>
      </c>
      <c r="J422" s="98">
        <v>15942</v>
      </c>
      <c r="K422" s="568"/>
      <c r="L422" s="268"/>
      <c r="M422" s="378"/>
    </row>
    <row r="423" spans="2:13" s="2" customFormat="1" ht="20" customHeight="1">
      <c r="B423" s="502"/>
      <c r="C423" s="541"/>
      <c r="D423" s="564"/>
      <c r="E423" s="87" t="s">
        <v>32</v>
      </c>
      <c r="F423" s="69" t="s">
        <v>643</v>
      </c>
      <c r="G423" s="98">
        <v>8990.0920399999995</v>
      </c>
      <c r="H423" s="98">
        <v>0</v>
      </c>
      <c r="I423" s="98">
        <v>9967.3856699999997</v>
      </c>
      <c r="J423" s="98">
        <v>20273.595650000003</v>
      </c>
      <c r="K423" s="568"/>
      <c r="L423" s="268"/>
      <c r="M423" s="378"/>
    </row>
    <row r="424" spans="2:13" s="2" customFormat="1" ht="20" customHeight="1" thickBot="1">
      <c r="B424" s="502"/>
      <c r="C424" s="565"/>
      <c r="D424" s="566"/>
      <c r="E424" s="84" t="s">
        <v>33</v>
      </c>
      <c r="F424" s="85" t="s">
        <v>643</v>
      </c>
      <c r="G424" s="216">
        <v>13978.275009999999</v>
      </c>
      <c r="H424" s="216">
        <v>19379</v>
      </c>
      <c r="I424" s="216">
        <v>16186.7246</v>
      </c>
      <c r="J424" s="216">
        <v>16167.743</v>
      </c>
      <c r="K424" s="569"/>
      <c r="L424" s="399"/>
      <c r="M424" s="379"/>
    </row>
    <row r="425" spans="2:13" s="2" customFormat="1" ht="30" customHeight="1" thickBot="1">
      <c r="B425" s="502"/>
      <c r="C425" s="565" t="s">
        <v>287</v>
      </c>
      <c r="D425" s="566"/>
      <c r="E425" s="111" t="s">
        <v>287</v>
      </c>
      <c r="F425" s="101" t="s">
        <v>643</v>
      </c>
      <c r="G425" s="102">
        <v>715000</v>
      </c>
      <c r="H425" s="102">
        <v>794686</v>
      </c>
      <c r="I425" s="102">
        <v>894484</v>
      </c>
      <c r="J425" s="102">
        <v>1264905</v>
      </c>
      <c r="K425" s="390" t="s">
        <v>96</v>
      </c>
      <c r="L425" s="337" t="s">
        <v>533</v>
      </c>
      <c r="M425" s="379"/>
    </row>
    <row r="426" spans="2:13" s="2" customFormat="1" ht="30" customHeight="1">
      <c r="B426" s="502"/>
      <c r="C426" s="509" t="s">
        <v>507</v>
      </c>
      <c r="D426" s="510"/>
      <c r="E426" s="81" t="s">
        <v>288</v>
      </c>
      <c r="F426" s="82" t="s">
        <v>27</v>
      </c>
      <c r="G426" s="97">
        <v>215</v>
      </c>
      <c r="H426" s="97">
        <v>202</v>
      </c>
      <c r="I426" s="97">
        <v>235</v>
      </c>
      <c r="J426" s="97">
        <v>202</v>
      </c>
      <c r="K426" s="529" t="s">
        <v>96</v>
      </c>
      <c r="L426" s="215" t="s">
        <v>537</v>
      </c>
      <c r="M426" s="536"/>
    </row>
    <row r="427" spans="2:13" s="2" customFormat="1" ht="30" customHeight="1">
      <c r="B427" s="502"/>
      <c r="C427" s="539"/>
      <c r="D427" s="504"/>
      <c r="E427" s="87" t="s">
        <v>289</v>
      </c>
      <c r="F427" s="69" t="s">
        <v>27</v>
      </c>
      <c r="G427" s="98">
        <v>38388</v>
      </c>
      <c r="H427" s="98">
        <v>16656</v>
      </c>
      <c r="I427" s="98">
        <v>12437</v>
      </c>
      <c r="J427" s="98">
        <v>6988</v>
      </c>
      <c r="K427" s="495"/>
      <c r="L427" s="269" t="s">
        <v>538</v>
      </c>
      <c r="M427" s="533"/>
    </row>
    <row r="428" spans="2:13" s="2" customFormat="1" ht="30" customHeight="1">
      <c r="B428" s="502"/>
      <c r="C428" s="539"/>
      <c r="D428" s="504"/>
      <c r="E428" s="87" t="s">
        <v>290</v>
      </c>
      <c r="F428" s="69" t="s">
        <v>27</v>
      </c>
      <c r="G428" s="98">
        <v>57100</v>
      </c>
      <c r="H428" s="98">
        <v>42918</v>
      </c>
      <c r="I428" s="98">
        <v>50357</v>
      </c>
      <c r="J428" s="98">
        <v>27587</v>
      </c>
      <c r="K428" s="495"/>
      <c r="L428" s="269" t="s">
        <v>539</v>
      </c>
      <c r="M428" s="533"/>
    </row>
    <row r="429" spans="2:13" s="2" customFormat="1" ht="30" customHeight="1" thickBot="1">
      <c r="B429" s="503"/>
      <c r="C429" s="511"/>
      <c r="D429" s="505"/>
      <c r="E429" s="84" t="s">
        <v>291</v>
      </c>
      <c r="F429" s="85" t="s">
        <v>27</v>
      </c>
      <c r="G429" s="216">
        <v>200686</v>
      </c>
      <c r="H429" s="216">
        <v>151251</v>
      </c>
      <c r="I429" s="216">
        <v>89177</v>
      </c>
      <c r="J429" s="216">
        <v>109715</v>
      </c>
      <c r="K429" s="551"/>
      <c r="L429" s="270" t="s">
        <v>540</v>
      </c>
      <c r="M429" s="548"/>
    </row>
    <row r="430" spans="2:13" s="2" customFormat="1">
      <c r="B430" s="271"/>
      <c r="C430" s="271"/>
      <c r="D430" s="271"/>
      <c r="E430" s="272"/>
      <c r="F430" s="273"/>
      <c r="G430" s="273"/>
      <c r="H430" s="273"/>
      <c r="I430" s="274"/>
      <c r="J430" s="274"/>
      <c r="K430" s="275"/>
      <c r="L430" s="276"/>
      <c r="M430" s="275"/>
    </row>
    <row r="431" spans="2:13" s="2" customFormat="1">
      <c r="B431" s="271" t="s">
        <v>505</v>
      </c>
      <c r="C431" s="271"/>
      <c r="D431" s="271"/>
      <c r="E431" s="272"/>
      <c r="F431" s="273"/>
      <c r="G431" s="273"/>
      <c r="H431" s="273"/>
      <c r="I431" s="274"/>
      <c r="J431" s="274"/>
      <c r="K431" s="275"/>
      <c r="L431" s="276"/>
      <c r="M431" s="275"/>
    </row>
    <row r="432" spans="2:13" s="2" customFormat="1">
      <c r="B432" s="271" t="s">
        <v>603</v>
      </c>
      <c r="C432" s="271"/>
      <c r="D432" s="271"/>
      <c r="E432" s="272"/>
      <c r="F432" s="273"/>
      <c r="G432" s="273"/>
      <c r="H432" s="273"/>
      <c r="I432" s="274"/>
      <c r="J432" s="274"/>
      <c r="K432" s="275"/>
      <c r="L432" s="276"/>
      <c r="M432" s="275"/>
    </row>
    <row r="433" spans="2:13" s="2" customFormat="1">
      <c r="B433" s="271" t="s">
        <v>511</v>
      </c>
      <c r="C433" s="271"/>
      <c r="D433" s="271"/>
      <c r="E433" s="272"/>
      <c r="F433" s="273"/>
      <c r="G433" s="273"/>
      <c r="H433" s="273"/>
      <c r="I433" s="274"/>
      <c r="J433" s="274"/>
      <c r="K433" s="275"/>
      <c r="L433" s="276"/>
      <c r="M433" s="275"/>
    </row>
    <row r="434" spans="2:13" s="2" customFormat="1">
      <c r="B434" s="271" t="s">
        <v>508</v>
      </c>
      <c r="C434" s="271"/>
      <c r="D434" s="271"/>
      <c r="E434" s="273"/>
      <c r="F434" s="273"/>
      <c r="G434" s="273"/>
      <c r="H434" s="273"/>
      <c r="I434" s="274"/>
      <c r="J434" s="274"/>
      <c r="K434" s="275"/>
      <c r="L434" s="276"/>
      <c r="M434" s="275"/>
    </row>
  </sheetData>
  <mergeCells count="370">
    <mergeCell ref="C415:D424"/>
    <mergeCell ref="C425:D425"/>
    <mergeCell ref="K415:K424"/>
    <mergeCell ref="L394:L403"/>
    <mergeCell ref="M394:M403"/>
    <mergeCell ref="K426:K429"/>
    <mergeCell ref="E407:E408"/>
    <mergeCell ref="E409:E410"/>
    <mergeCell ref="G411:J411"/>
    <mergeCell ref="C404:C414"/>
    <mergeCell ref="D404:D411"/>
    <mergeCell ref="D412:D414"/>
    <mergeCell ref="D396:D401"/>
    <mergeCell ref="D402:D403"/>
    <mergeCell ref="D394:D395"/>
    <mergeCell ref="C426:D429"/>
    <mergeCell ref="M353:M357"/>
    <mergeCell ref="L353:L357"/>
    <mergeCell ref="L358:L360"/>
    <mergeCell ref="M358:M360"/>
    <mergeCell ref="L350:L352"/>
    <mergeCell ref="M350:M352"/>
    <mergeCell ref="M340:M347"/>
    <mergeCell ref="M348:M349"/>
    <mergeCell ref="M383:M393"/>
    <mergeCell ref="M10:M21"/>
    <mergeCell ref="K394:K403"/>
    <mergeCell ref="K227:K229"/>
    <mergeCell ref="K230:K235"/>
    <mergeCell ref="C220:C235"/>
    <mergeCell ref="D230:D235"/>
    <mergeCell ref="D227:D229"/>
    <mergeCell ref="D222:D226"/>
    <mergeCell ref="D220:D221"/>
    <mergeCell ref="K220:K221"/>
    <mergeCell ref="K222:K226"/>
    <mergeCell ref="K278:K279"/>
    <mergeCell ref="K280:K281"/>
    <mergeCell ref="D299:D301"/>
    <mergeCell ref="K299:K301"/>
    <mergeCell ref="D313:D318"/>
    <mergeCell ref="K313:K318"/>
    <mergeCell ref="M284:M285"/>
    <mergeCell ref="K284:K285"/>
    <mergeCell ref="K282:K283"/>
    <mergeCell ref="K291:K295"/>
    <mergeCell ref="K286:K290"/>
    <mergeCell ref="K296:K298"/>
    <mergeCell ref="K302:K306"/>
    <mergeCell ref="M319:M320"/>
    <mergeCell ref="M321:M322"/>
    <mergeCell ref="E276:E277"/>
    <mergeCell ref="K404:K411"/>
    <mergeCell ref="K412:K414"/>
    <mergeCell ref="M426:M429"/>
    <mergeCell ref="M337:M338"/>
    <mergeCell ref="M361:M380"/>
    <mergeCell ref="D282:D283"/>
    <mergeCell ref="D286:D290"/>
    <mergeCell ref="D284:D285"/>
    <mergeCell ref="D302:D306"/>
    <mergeCell ref="D296:D298"/>
    <mergeCell ref="M331:M332"/>
    <mergeCell ref="M333:M334"/>
    <mergeCell ref="M335:M336"/>
    <mergeCell ref="M323:M324"/>
    <mergeCell ref="M325:M326"/>
    <mergeCell ref="M327:M328"/>
    <mergeCell ref="L340:L347"/>
    <mergeCell ref="L348:L349"/>
    <mergeCell ref="L383:L393"/>
    <mergeCell ref="L361:L380"/>
    <mergeCell ref="L335:L336"/>
    <mergeCell ref="K307:K312"/>
    <mergeCell ref="C339:D339"/>
    <mergeCell ref="C383:D393"/>
    <mergeCell ref="K350:K352"/>
    <mergeCell ref="K353:K357"/>
    <mergeCell ref="K358:K360"/>
    <mergeCell ref="D331:D332"/>
    <mergeCell ref="D333:D334"/>
    <mergeCell ref="D335:D336"/>
    <mergeCell ref="C381:C382"/>
    <mergeCell ref="K348:K349"/>
    <mergeCell ref="K340:K347"/>
    <mergeCell ref="K383:K393"/>
    <mergeCell ref="K361:K380"/>
    <mergeCell ref="K319:K338"/>
    <mergeCell ref="C340:C380"/>
    <mergeCell ref="C278:C312"/>
    <mergeCell ref="C319:C338"/>
    <mergeCell ref="M307:M312"/>
    <mergeCell ref="M236:M239"/>
    <mergeCell ref="M240:M249"/>
    <mergeCell ref="M250:M259"/>
    <mergeCell ref="M260:M265"/>
    <mergeCell ref="M266:M277"/>
    <mergeCell ref="M278:M281"/>
    <mergeCell ref="M282:M283"/>
    <mergeCell ref="M208:M219"/>
    <mergeCell ref="L222:L226"/>
    <mergeCell ref="M329:M330"/>
    <mergeCell ref="L178:L181"/>
    <mergeCell ref="L182:L191"/>
    <mergeCell ref="L250:L259"/>
    <mergeCell ref="L307:L312"/>
    <mergeCell ref="L260:L265"/>
    <mergeCell ref="L266:L277"/>
    <mergeCell ref="L278:L281"/>
    <mergeCell ref="L282:L283"/>
    <mergeCell ref="L284:L285"/>
    <mergeCell ref="L286:L290"/>
    <mergeCell ref="L291:L295"/>
    <mergeCell ref="L296:L298"/>
    <mergeCell ref="L302:L306"/>
    <mergeCell ref="L319:L320"/>
    <mergeCell ref="M178:M181"/>
    <mergeCell ref="M182:M191"/>
    <mergeCell ref="M192:M201"/>
    <mergeCell ref="M202:M207"/>
    <mergeCell ref="M286:M290"/>
    <mergeCell ref="M291:M295"/>
    <mergeCell ref="M296:M298"/>
    <mergeCell ref="M302:M306"/>
    <mergeCell ref="M152:M159"/>
    <mergeCell ref="K144:K151"/>
    <mergeCell ref="K136:K143"/>
    <mergeCell ref="M161:M168"/>
    <mergeCell ref="M169:M170"/>
    <mergeCell ref="M171:M175"/>
    <mergeCell ref="M176:M177"/>
    <mergeCell ref="L171:L175"/>
    <mergeCell ref="L169:L170"/>
    <mergeCell ref="L161:L168"/>
    <mergeCell ref="M92:M95"/>
    <mergeCell ref="M96:M103"/>
    <mergeCell ref="M104:M106"/>
    <mergeCell ref="M107:M114"/>
    <mergeCell ref="M115:M122"/>
    <mergeCell ref="M123:M130"/>
    <mergeCell ref="M131:M135"/>
    <mergeCell ref="M136:M143"/>
    <mergeCell ref="M144:M151"/>
    <mergeCell ref="M26:M35"/>
    <mergeCell ref="M36:M45"/>
    <mergeCell ref="M46:M55"/>
    <mergeCell ref="M56:M65"/>
    <mergeCell ref="M66:M75"/>
    <mergeCell ref="M76:M79"/>
    <mergeCell ref="M80:M83"/>
    <mergeCell ref="M84:M87"/>
    <mergeCell ref="M88:M91"/>
    <mergeCell ref="E64:E65"/>
    <mergeCell ref="D136:D143"/>
    <mergeCell ref="D144:D151"/>
    <mergeCell ref="K152:K159"/>
    <mergeCell ref="K169:K170"/>
    <mergeCell ref="K171:K175"/>
    <mergeCell ref="E178:E179"/>
    <mergeCell ref="C176:D177"/>
    <mergeCell ref="K123:K130"/>
    <mergeCell ref="K161:K168"/>
    <mergeCell ref="K176:K177"/>
    <mergeCell ref="K178:K181"/>
    <mergeCell ref="K131:K135"/>
    <mergeCell ref="K107:K114"/>
    <mergeCell ref="K104:K106"/>
    <mergeCell ref="E180:E181"/>
    <mergeCell ref="E74:E75"/>
    <mergeCell ref="E34:E35"/>
    <mergeCell ref="K10:K21"/>
    <mergeCell ref="D92:D95"/>
    <mergeCell ref="E92:E93"/>
    <mergeCell ref="K92:K95"/>
    <mergeCell ref="E94:E95"/>
    <mergeCell ref="K36:K45"/>
    <mergeCell ref="K46:K55"/>
    <mergeCell ref="K56:K65"/>
    <mergeCell ref="K66:K75"/>
    <mergeCell ref="D84:D87"/>
    <mergeCell ref="E84:E85"/>
    <mergeCell ref="K84:K87"/>
    <mergeCell ref="E86:E87"/>
    <mergeCell ref="D88:D91"/>
    <mergeCell ref="E88:E89"/>
    <mergeCell ref="K88:K91"/>
    <mergeCell ref="E90:E91"/>
    <mergeCell ref="E26:E27"/>
    <mergeCell ref="E28:E29"/>
    <mergeCell ref="D80:D83"/>
    <mergeCell ref="E80:E81"/>
    <mergeCell ref="E82:E83"/>
    <mergeCell ref="K80:K83"/>
    <mergeCell ref="D7:E7"/>
    <mergeCell ref="AC143:AF143"/>
    <mergeCell ref="Q143:T143"/>
    <mergeCell ref="U143:X143"/>
    <mergeCell ref="Y143:AB143"/>
    <mergeCell ref="L96:L103"/>
    <mergeCell ref="L66:L75"/>
    <mergeCell ref="L56:L65"/>
    <mergeCell ref="L46:L55"/>
    <mergeCell ref="L26:L35"/>
    <mergeCell ref="L36:L45"/>
    <mergeCell ref="L10:L21"/>
    <mergeCell ref="L115:L122"/>
    <mergeCell ref="L92:L95"/>
    <mergeCell ref="L88:L91"/>
    <mergeCell ref="L84:L87"/>
    <mergeCell ref="L80:L83"/>
    <mergeCell ref="E36:E37"/>
    <mergeCell ref="E38:E39"/>
    <mergeCell ref="E30:E31"/>
    <mergeCell ref="E32:E33"/>
    <mergeCell ref="E76:E77"/>
    <mergeCell ref="E78:E79"/>
    <mergeCell ref="E60:E61"/>
    <mergeCell ref="D240:D249"/>
    <mergeCell ref="D250:D259"/>
    <mergeCell ref="E200:E201"/>
    <mergeCell ref="D96:D103"/>
    <mergeCell ref="D26:D35"/>
    <mergeCell ref="K26:K35"/>
    <mergeCell ref="E56:E57"/>
    <mergeCell ref="E58:E59"/>
    <mergeCell ref="K76:K79"/>
    <mergeCell ref="D46:D55"/>
    <mergeCell ref="E46:E47"/>
    <mergeCell ref="E48:E49"/>
    <mergeCell ref="E50:E51"/>
    <mergeCell ref="E52:E53"/>
    <mergeCell ref="E54:E55"/>
    <mergeCell ref="E40:E41"/>
    <mergeCell ref="D56:D65"/>
    <mergeCell ref="D36:D45"/>
    <mergeCell ref="E42:E43"/>
    <mergeCell ref="E44:E45"/>
    <mergeCell ref="E66:E67"/>
    <mergeCell ref="E68:E69"/>
    <mergeCell ref="E70:E71"/>
    <mergeCell ref="E72:E73"/>
    <mergeCell ref="E62:E63"/>
    <mergeCell ref="D66:D75"/>
    <mergeCell ref="E218:E219"/>
    <mergeCell ref="E204:E205"/>
    <mergeCell ref="B415:B429"/>
    <mergeCell ref="D161:D168"/>
    <mergeCell ref="D169:D170"/>
    <mergeCell ref="D291:D295"/>
    <mergeCell ref="C394:C403"/>
    <mergeCell ref="D76:D79"/>
    <mergeCell ref="D104:D106"/>
    <mergeCell ref="D131:D135"/>
    <mergeCell ref="D358:D360"/>
    <mergeCell ref="D340:D347"/>
    <mergeCell ref="D350:D352"/>
    <mergeCell ref="D348:D349"/>
    <mergeCell ref="D353:D357"/>
    <mergeCell ref="D307:D312"/>
    <mergeCell ref="C236:C277"/>
    <mergeCell ref="D192:D201"/>
    <mergeCell ref="D182:D191"/>
    <mergeCell ref="D202:D207"/>
    <mergeCell ref="D236:D239"/>
    <mergeCell ref="D260:D265"/>
    <mergeCell ref="B8:B24"/>
    <mergeCell ref="D10:D11"/>
    <mergeCell ref="D12:D13"/>
    <mergeCell ref="D14:D15"/>
    <mergeCell ref="D20:D21"/>
    <mergeCell ref="D16:D17"/>
    <mergeCell ref="D18:D19"/>
    <mergeCell ref="C10:C23"/>
    <mergeCell ref="D208:D219"/>
    <mergeCell ref="D152:D159"/>
    <mergeCell ref="D171:D175"/>
    <mergeCell ref="D178:D181"/>
    <mergeCell ref="D123:D130"/>
    <mergeCell ref="D115:D122"/>
    <mergeCell ref="D107:D114"/>
    <mergeCell ref="C178:C219"/>
    <mergeCell ref="C25:C175"/>
    <mergeCell ref="E268:E269"/>
    <mergeCell ref="E270:E271"/>
    <mergeCell ref="E274:E275"/>
    <mergeCell ref="D323:D324"/>
    <mergeCell ref="D321:D322"/>
    <mergeCell ref="D319:D320"/>
    <mergeCell ref="D325:D326"/>
    <mergeCell ref="D361:D380"/>
    <mergeCell ref="E365:E366"/>
    <mergeCell ref="E363:E364"/>
    <mergeCell ref="E361:E362"/>
    <mergeCell ref="D278:D281"/>
    <mergeCell ref="D327:D328"/>
    <mergeCell ref="D329:D330"/>
    <mergeCell ref="D266:D277"/>
    <mergeCell ref="D337:D338"/>
    <mergeCell ref="E196:E197"/>
    <mergeCell ref="E198:E199"/>
    <mergeCell ref="E258:E259"/>
    <mergeCell ref="E260:E261"/>
    <mergeCell ref="E262:E263"/>
    <mergeCell ref="E405:E406"/>
    <mergeCell ref="E272:E273"/>
    <mergeCell ref="E264:E265"/>
    <mergeCell ref="K250:K259"/>
    <mergeCell ref="K266:K277"/>
    <mergeCell ref="K260:K265"/>
    <mergeCell ref="E280:E281"/>
    <mergeCell ref="E278:E279"/>
    <mergeCell ref="E266:E267"/>
    <mergeCell ref="E379:E380"/>
    <mergeCell ref="E377:E378"/>
    <mergeCell ref="E375:E376"/>
    <mergeCell ref="E373:E374"/>
    <mergeCell ref="E371:E372"/>
    <mergeCell ref="E369:E370"/>
    <mergeCell ref="E367:E368"/>
    <mergeCell ref="E202:E203"/>
    <mergeCell ref="E214:E215"/>
    <mergeCell ref="E236:E237"/>
    <mergeCell ref="L230:L235"/>
    <mergeCell ref="L227:L229"/>
    <mergeCell ref="E238:E239"/>
    <mergeCell ref="E250:E251"/>
    <mergeCell ref="E252:E253"/>
    <mergeCell ref="E254:E255"/>
    <mergeCell ref="E256:E257"/>
    <mergeCell ref="E182:E183"/>
    <mergeCell ref="E184:E185"/>
    <mergeCell ref="E186:E187"/>
    <mergeCell ref="E188:E189"/>
    <mergeCell ref="E190:E191"/>
    <mergeCell ref="E192:E193"/>
    <mergeCell ref="E194:E195"/>
    <mergeCell ref="E240:E241"/>
    <mergeCell ref="E242:E243"/>
    <mergeCell ref="E244:E245"/>
    <mergeCell ref="E246:E247"/>
    <mergeCell ref="E248:E249"/>
    <mergeCell ref="E206:E207"/>
    <mergeCell ref="E208:E209"/>
    <mergeCell ref="E210:E211"/>
    <mergeCell ref="E212:E213"/>
    <mergeCell ref="E216:E217"/>
    <mergeCell ref="L337:L338"/>
    <mergeCell ref="L321:L334"/>
    <mergeCell ref="L76:L79"/>
    <mergeCell ref="K236:K239"/>
    <mergeCell ref="K240:K249"/>
    <mergeCell ref="K115:K122"/>
    <mergeCell ref="L192:L201"/>
    <mergeCell ref="L202:L207"/>
    <mergeCell ref="L208:L219"/>
    <mergeCell ref="L236:L239"/>
    <mergeCell ref="L240:L249"/>
    <mergeCell ref="L104:L106"/>
    <mergeCell ref="L107:L114"/>
    <mergeCell ref="K202:K207"/>
    <mergeCell ref="K208:K219"/>
    <mergeCell ref="L123:L130"/>
    <mergeCell ref="L131:L135"/>
    <mergeCell ref="L136:L143"/>
    <mergeCell ref="L144:L151"/>
    <mergeCell ref="L152:L159"/>
    <mergeCell ref="K182:K191"/>
    <mergeCell ref="K192:K201"/>
    <mergeCell ref="K96:K103"/>
    <mergeCell ref="L220:L221"/>
  </mergeCells>
  <phoneticPr fontId="9" type="noConversion"/>
  <printOptions horizontalCentered="1"/>
  <pageMargins left="0.23622047244094491" right="0.23622047244094491" top="0.35433070866141736" bottom="0.35433070866141736" header="0.31496062992125984" footer="0.31496062992125984"/>
  <pageSetup paperSize="9" scale="40" fitToHeight="1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20000"/>
  </sheetPr>
  <dimension ref="B6:L104"/>
  <sheetViews>
    <sheetView showGridLines="0" tabSelected="1" topLeftCell="D1" zoomScaleNormal="100" workbookViewId="0">
      <pane ySplit="7" topLeftCell="A43" activePane="bottomLeft" state="frozen"/>
      <selection activeCell="P44" sqref="P44"/>
      <selection pane="bottomLeft" activeCell="I45" sqref="I45:I49"/>
    </sheetView>
  </sheetViews>
  <sheetFormatPr defaultColWidth="8" defaultRowHeight="13"/>
  <cols>
    <col min="1" max="1" width="2.69140625" style="21" customWidth="1"/>
    <col min="2" max="2" width="14.765625" style="1" customWidth="1"/>
    <col min="3" max="3" width="21.3046875" style="349" customWidth="1"/>
    <col min="4" max="4" width="54.84375" style="1" customWidth="1"/>
    <col min="5" max="5" width="13.921875" style="9" bestFit="1" customWidth="1"/>
    <col min="6" max="7" width="11.69140625" style="9" customWidth="1"/>
    <col min="8" max="9" width="11.69140625" style="21" customWidth="1"/>
    <col min="10" max="10" width="17.4609375" style="12" customWidth="1"/>
    <col min="11" max="11" width="42" style="12" customWidth="1"/>
    <col min="12" max="12" width="38.69140625" style="12" customWidth="1"/>
    <col min="13" max="16384" width="8" style="21"/>
  </cols>
  <sheetData>
    <row r="6" spans="2:12" ht="13.5" thickBot="1"/>
    <row r="7" spans="2:12" s="2" customFormat="1" ht="21.65" customHeight="1" thickBot="1">
      <c r="B7" s="33" t="s">
        <v>11</v>
      </c>
      <c r="C7" s="345" t="s">
        <v>6</v>
      </c>
      <c r="D7" s="34" t="s">
        <v>125</v>
      </c>
      <c r="E7" s="345" t="s">
        <v>7</v>
      </c>
      <c r="F7" s="345">
        <v>2021</v>
      </c>
      <c r="G7" s="345">
        <v>2022</v>
      </c>
      <c r="H7" s="345">
        <v>2023</v>
      </c>
      <c r="I7" s="34">
        <v>2024</v>
      </c>
      <c r="J7" s="35" t="s">
        <v>37</v>
      </c>
      <c r="K7" s="35" t="s">
        <v>531</v>
      </c>
      <c r="L7" s="36" t="s">
        <v>530</v>
      </c>
    </row>
    <row r="8" spans="2:12" s="2" customFormat="1" ht="30" customHeight="1">
      <c r="B8" s="624" t="s">
        <v>331</v>
      </c>
      <c r="C8" s="629" t="s">
        <v>330</v>
      </c>
      <c r="D8" s="277" t="s">
        <v>300</v>
      </c>
      <c r="E8" s="278" t="s">
        <v>20</v>
      </c>
      <c r="F8" s="279">
        <v>63.98</v>
      </c>
      <c r="G8" s="279">
        <v>66.382000000000005</v>
      </c>
      <c r="H8" s="279">
        <v>65.195999999999998</v>
      </c>
      <c r="I8" s="279">
        <v>63.7</v>
      </c>
      <c r="J8" s="614" t="s">
        <v>644</v>
      </c>
      <c r="K8" s="614"/>
      <c r="L8" s="610"/>
    </row>
    <row r="9" spans="2:12" s="2" customFormat="1" ht="30" customHeight="1">
      <c r="B9" s="624"/>
      <c r="C9" s="629"/>
      <c r="D9" s="280" t="s">
        <v>301</v>
      </c>
      <c r="E9" s="69" t="s">
        <v>20</v>
      </c>
      <c r="F9" s="281">
        <v>-15.035</v>
      </c>
      <c r="G9" s="281">
        <v>-32.296999999999997</v>
      </c>
      <c r="H9" s="281">
        <v>-39.545000000000002</v>
      </c>
      <c r="I9" s="281">
        <v>-29.7</v>
      </c>
      <c r="J9" s="614"/>
      <c r="K9" s="614"/>
      <c r="L9" s="610"/>
    </row>
    <row r="10" spans="2:12" s="2" customFormat="1" ht="30" customHeight="1">
      <c r="B10" s="624"/>
      <c r="C10" s="629"/>
      <c r="D10" s="280" t="s">
        <v>381</v>
      </c>
      <c r="E10" s="69" t="s">
        <v>20</v>
      </c>
      <c r="F10" s="94">
        <v>48.9</v>
      </c>
      <c r="G10" s="94">
        <v>34.085000000000001</v>
      </c>
      <c r="H10" s="94">
        <v>25.651</v>
      </c>
      <c r="I10" s="94">
        <f>I8+I9</f>
        <v>34</v>
      </c>
      <c r="J10" s="614"/>
      <c r="K10" s="614"/>
      <c r="L10" s="610"/>
    </row>
    <row r="11" spans="2:12" s="2" customFormat="1" ht="30" customHeight="1">
      <c r="B11" s="624"/>
      <c r="C11" s="629"/>
      <c r="D11" s="280" t="s">
        <v>382</v>
      </c>
      <c r="E11" s="69" t="s">
        <v>20</v>
      </c>
      <c r="F11" s="94">
        <v>11.451000000000001</v>
      </c>
      <c r="G11" s="94">
        <v>14.760999999999999</v>
      </c>
      <c r="H11" s="94">
        <v>17.879000000000001</v>
      </c>
      <c r="I11" s="94">
        <v>19.2</v>
      </c>
      <c r="J11" s="614"/>
      <c r="K11" s="614"/>
      <c r="L11" s="610"/>
    </row>
    <row r="12" spans="2:12" s="2" customFormat="1" ht="30" customHeight="1">
      <c r="B12" s="624"/>
      <c r="C12" s="629"/>
      <c r="D12" s="280" t="s">
        <v>383</v>
      </c>
      <c r="E12" s="69" t="s">
        <v>20</v>
      </c>
      <c r="F12" s="94">
        <v>34.098999999999997</v>
      </c>
      <c r="G12" s="94">
        <v>35.694000000000003</v>
      </c>
      <c r="H12" s="94">
        <v>35.642000000000003</v>
      </c>
      <c r="I12" s="94">
        <v>38.299999999999997</v>
      </c>
      <c r="J12" s="614"/>
      <c r="K12" s="614"/>
      <c r="L12" s="610"/>
    </row>
    <row r="13" spans="2:12" s="2" customFormat="1" ht="30" customHeight="1">
      <c r="B13" s="624"/>
      <c r="C13" s="629"/>
      <c r="D13" s="280" t="s">
        <v>384</v>
      </c>
      <c r="E13" s="69" t="s">
        <v>20</v>
      </c>
      <c r="F13" s="281">
        <v>-21.396999999999998</v>
      </c>
      <c r="G13" s="281">
        <v>-23.405000000000001</v>
      </c>
      <c r="H13" s="281">
        <v>-24.908000000000001</v>
      </c>
      <c r="I13" s="281">
        <v>-25.5</v>
      </c>
      <c r="J13" s="614"/>
      <c r="K13" s="614"/>
      <c r="L13" s="610"/>
    </row>
    <row r="14" spans="2:12" s="2" customFormat="1" ht="30" customHeight="1">
      <c r="B14" s="624"/>
      <c r="C14" s="629"/>
      <c r="D14" s="280" t="s">
        <v>385</v>
      </c>
      <c r="E14" s="69" t="s">
        <v>20</v>
      </c>
      <c r="F14" s="281">
        <v>-20.722000000000001</v>
      </c>
      <c r="G14" s="281">
        <v>-22.055</v>
      </c>
      <c r="H14" s="281">
        <v>-22.6</v>
      </c>
      <c r="I14" s="281">
        <v>-23.3</v>
      </c>
      <c r="J14" s="614"/>
      <c r="K14" s="614"/>
      <c r="L14" s="610"/>
    </row>
    <row r="15" spans="2:12" s="2" customFormat="1" ht="30" customHeight="1">
      <c r="B15" s="624"/>
      <c r="C15" s="629"/>
      <c r="D15" s="280" t="s">
        <v>386</v>
      </c>
      <c r="E15" s="69" t="s">
        <v>20</v>
      </c>
      <c r="F15" s="281">
        <v>-4.8230000000000004</v>
      </c>
      <c r="G15" s="281">
        <v>-3.68</v>
      </c>
      <c r="H15" s="281">
        <v>-6.7220000000000004</v>
      </c>
      <c r="I15" s="281">
        <v>-10.5</v>
      </c>
      <c r="J15" s="614"/>
      <c r="K15" s="614"/>
      <c r="L15" s="610"/>
    </row>
    <row r="16" spans="2:12" s="2" customFormat="1" ht="30" customHeight="1">
      <c r="B16" s="624"/>
      <c r="C16" s="629"/>
      <c r="D16" s="280" t="s">
        <v>387</v>
      </c>
      <c r="E16" s="69" t="s">
        <v>20</v>
      </c>
      <c r="F16" s="281">
        <v>-7.5350000000000001</v>
      </c>
      <c r="G16" s="281">
        <v>-7.9930000000000003</v>
      </c>
      <c r="H16" s="281">
        <v>-7.9420000000000002</v>
      </c>
      <c r="I16" s="281">
        <v>-8.1</v>
      </c>
      <c r="J16" s="614"/>
      <c r="K16" s="614"/>
      <c r="L16" s="610"/>
    </row>
    <row r="17" spans="2:12" s="2" customFormat="1" ht="30" customHeight="1">
      <c r="B17" s="624"/>
      <c r="C17" s="629"/>
      <c r="D17" s="280" t="s">
        <v>388</v>
      </c>
      <c r="E17" s="69" t="s">
        <v>20</v>
      </c>
      <c r="F17" s="94">
        <v>0.14399999999999999</v>
      </c>
      <c r="G17" s="94">
        <v>0.23300000000000001</v>
      </c>
      <c r="H17" s="94">
        <v>0.57299999999999995</v>
      </c>
      <c r="I17" s="94">
        <v>0.4</v>
      </c>
      <c r="J17" s="614"/>
      <c r="K17" s="614"/>
      <c r="L17" s="610"/>
    </row>
    <row r="18" spans="2:12" s="2" customFormat="1" ht="30" customHeight="1">
      <c r="B18" s="624"/>
      <c r="C18" s="630"/>
      <c r="D18" s="282" t="s">
        <v>299</v>
      </c>
      <c r="E18" s="71" t="s">
        <v>20</v>
      </c>
      <c r="F18" s="283">
        <v>26.215</v>
      </c>
      <c r="G18" s="283">
        <v>20.68</v>
      </c>
      <c r="H18" s="283">
        <v>16.297000000000001</v>
      </c>
      <c r="I18" s="283">
        <v>19.600000000000001</v>
      </c>
      <c r="J18" s="615"/>
      <c r="K18" s="615"/>
      <c r="L18" s="611"/>
    </row>
    <row r="19" spans="2:12" s="2" customFormat="1" ht="30" customHeight="1">
      <c r="B19" s="624"/>
      <c r="C19" s="629" t="s">
        <v>304</v>
      </c>
      <c r="D19" s="277" t="s">
        <v>302</v>
      </c>
      <c r="E19" s="66" t="s">
        <v>84</v>
      </c>
      <c r="F19" s="279">
        <v>1.695217</v>
      </c>
      <c r="G19" s="279">
        <v>1.830247</v>
      </c>
      <c r="H19" s="279">
        <v>1.9640519999999999</v>
      </c>
      <c r="I19" s="279">
        <v>2.1</v>
      </c>
      <c r="J19" s="614" t="s">
        <v>644</v>
      </c>
      <c r="K19" s="614"/>
      <c r="L19" s="610"/>
    </row>
    <row r="20" spans="2:12" s="2" customFormat="1" ht="30" customHeight="1" thickBot="1">
      <c r="B20" s="625"/>
      <c r="C20" s="631"/>
      <c r="D20" s="284" t="s">
        <v>303</v>
      </c>
      <c r="E20" s="85" t="s">
        <v>20</v>
      </c>
      <c r="F20" s="96">
        <v>812.65700000000004</v>
      </c>
      <c r="G20" s="96">
        <v>891.93299999999999</v>
      </c>
      <c r="H20" s="96">
        <v>877.28499999999997</v>
      </c>
      <c r="I20" s="96">
        <v>981.7</v>
      </c>
      <c r="J20" s="616"/>
      <c r="K20" s="616"/>
      <c r="L20" s="612"/>
    </row>
    <row r="21" spans="2:12" ht="30" customHeight="1">
      <c r="B21" s="591" t="s">
        <v>305</v>
      </c>
      <c r="C21" s="285" t="s">
        <v>360</v>
      </c>
      <c r="D21" s="285" t="s">
        <v>376</v>
      </c>
      <c r="E21" s="286" t="s">
        <v>19</v>
      </c>
      <c r="F21" s="287">
        <v>69892</v>
      </c>
      <c r="G21" s="287">
        <v>60059</v>
      </c>
      <c r="H21" s="287">
        <v>50343</v>
      </c>
      <c r="I21" s="287">
        <v>58970</v>
      </c>
      <c r="J21" s="545" t="s">
        <v>109</v>
      </c>
      <c r="K21" s="545"/>
      <c r="L21" s="557"/>
    </row>
    <row r="22" spans="2:12" ht="30" customHeight="1">
      <c r="B22" s="591"/>
      <c r="C22" s="626" t="s">
        <v>360</v>
      </c>
      <c r="D22" s="288" t="s">
        <v>36</v>
      </c>
      <c r="E22" s="289" t="s">
        <v>19</v>
      </c>
      <c r="F22" s="290">
        <v>18794</v>
      </c>
      <c r="G22" s="290">
        <v>20484</v>
      </c>
      <c r="H22" s="290">
        <v>20806</v>
      </c>
      <c r="I22" s="290">
        <v>22197</v>
      </c>
      <c r="J22" s="546"/>
      <c r="K22" s="546"/>
      <c r="L22" s="558"/>
    </row>
    <row r="23" spans="2:12" ht="30" customHeight="1">
      <c r="B23" s="591"/>
      <c r="C23" s="627"/>
      <c r="D23" s="280" t="s">
        <v>363</v>
      </c>
      <c r="E23" s="69" t="s">
        <v>19</v>
      </c>
      <c r="F23" s="98">
        <v>23616</v>
      </c>
      <c r="G23" s="98">
        <v>17672</v>
      </c>
      <c r="H23" s="98">
        <v>12051</v>
      </c>
      <c r="I23" s="98">
        <v>16140</v>
      </c>
      <c r="J23" s="546"/>
      <c r="K23" s="546"/>
      <c r="L23" s="558"/>
    </row>
    <row r="24" spans="2:12" ht="30" customHeight="1">
      <c r="B24" s="591"/>
      <c r="C24" s="627"/>
      <c r="D24" s="280" t="s">
        <v>364</v>
      </c>
      <c r="E24" s="69" t="s">
        <v>19</v>
      </c>
      <c r="F24" s="98">
        <v>9240</v>
      </c>
      <c r="G24" s="98">
        <v>10172</v>
      </c>
      <c r="H24" s="98">
        <v>11311</v>
      </c>
      <c r="I24" s="98">
        <v>11283</v>
      </c>
      <c r="J24" s="556"/>
      <c r="K24" s="556"/>
      <c r="L24" s="613"/>
    </row>
    <row r="25" spans="2:12" ht="30" customHeight="1">
      <c r="B25" s="591"/>
      <c r="C25" s="628"/>
      <c r="D25" s="282" t="s">
        <v>362</v>
      </c>
      <c r="E25" s="71" t="s">
        <v>19</v>
      </c>
      <c r="F25" s="99">
        <v>1267</v>
      </c>
      <c r="G25" s="99">
        <v>1223</v>
      </c>
      <c r="H25" s="99">
        <v>1189</v>
      </c>
      <c r="I25" s="99">
        <v>1079</v>
      </c>
      <c r="J25" s="556"/>
      <c r="K25" s="556"/>
      <c r="L25" s="613"/>
    </row>
    <row r="26" spans="2:12" ht="30" customHeight="1" thickBot="1">
      <c r="B26" s="592"/>
      <c r="C26" s="346" t="s">
        <v>361</v>
      </c>
      <c r="D26" s="291" t="s">
        <v>0</v>
      </c>
      <c r="E26" s="148" t="s">
        <v>19</v>
      </c>
      <c r="F26" s="149">
        <v>16975</v>
      </c>
      <c r="G26" s="149">
        <v>10508</v>
      </c>
      <c r="H26" s="149">
        <v>4986</v>
      </c>
      <c r="I26" s="149">
        <v>8271</v>
      </c>
      <c r="J26" s="547"/>
      <c r="K26" s="547"/>
      <c r="L26" s="561"/>
    </row>
    <row r="27" spans="2:12" ht="30" customHeight="1">
      <c r="B27" s="588" t="s">
        <v>372</v>
      </c>
      <c r="C27" s="529" t="s">
        <v>373</v>
      </c>
      <c r="D27" s="81" t="s">
        <v>374</v>
      </c>
      <c r="E27" s="82" t="s">
        <v>19</v>
      </c>
      <c r="F27" s="97">
        <v>638</v>
      </c>
      <c r="G27" s="103">
        <v>1458</v>
      </c>
      <c r="H27" s="103">
        <v>1967</v>
      </c>
      <c r="I27" s="103">
        <v>3353</v>
      </c>
      <c r="J27" s="481" t="s">
        <v>646</v>
      </c>
      <c r="K27" s="619" t="s">
        <v>659</v>
      </c>
      <c r="L27" s="617" t="s">
        <v>661</v>
      </c>
    </row>
    <row r="28" spans="2:12" ht="30" customHeight="1">
      <c r="B28" s="588"/>
      <c r="C28" s="497"/>
      <c r="D28" s="89" t="s">
        <v>375</v>
      </c>
      <c r="E28" s="71" t="s">
        <v>19</v>
      </c>
      <c r="F28" s="99">
        <v>579</v>
      </c>
      <c r="G28" s="292">
        <v>949</v>
      </c>
      <c r="H28" s="293">
        <v>805.4</v>
      </c>
      <c r="I28" s="293">
        <v>7434</v>
      </c>
      <c r="J28" s="479"/>
      <c r="K28" s="620"/>
      <c r="L28" s="523"/>
    </row>
    <row r="29" spans="2:12" ht="30" customHeight="1">
      <c r="B29" s="588"/>
      <c r="C29" s="496" t="s">
        <v>42</v>
      </c>
      <c r="D29" s="141" t="s">
        <v>374</v>
      </c>
      <c r="E29" s="66" t="s">
        <v>19</v>
      </c>
      <c r="F29" s="122">
        <v>715</v>
      </c>
      <c r="G29" s="348">
        <v>495</v>
      </c>
      <c r="H29" s="348">
        <v>369</v>
      </c>
      <c r="I29" s="412">
        <v>1854</v>
      </c>
      <c r="J29" s="479"/>
      <c r="K29" s="620"/>
      <c r="L29" s="523"/>
    </row>
    <row r="30" spans="2:12" s="2" customFormat="1" ht="30" customHeight="1" thickBot="1">
      <c r="B30" s="588"/>
      <c r="C30" s="551"/>
      <c r="D30" s="147" t="s">
        <v>375</v>
      </c>
      <c r="E30" s="85" t="s">
        <v>19</v>
      </c>
      <c r="F30" s="216">
        <v>326</v>
      </c>
      <c r="G30" s="216">
        <v>121</v>
      </c>
      <c r="H30" s="216">
        <v>170</v>
      </c>
      <c r="I30" s="216">
        <v>491</v>
      </c>
      <c r="J30" s="448"/>
      <c r="K30" s="621"/>
      <c r="L30" s="618"/>
    </row>
    <row r="31" spans="2:12" s="2" customFormat="1" ht="30" customHeight="1">
      <c r="B31" s="587" t="s">
        <v>292</v>
      </c>
      <c r="C31" s="607" t="s">
        <v>293</v>
      </c>
      <c r="D31" s="239" t="s">
        <v>17</v>
      </c>
      <c r="E31" s="294" t="s">
        <v>20</v>
      </c>
      <c r="F31" s="295">
        <v>540.6</v>
      </c>
      <c r="G31" s="295">
        <v>569.20000000000005</v>
      </c>
      <c r="H31" s="296">
        <v>659.2</v>
      </c>
      <c r="I31" s="296">
        <v>856</v>
      </c>
      <c r="J31" s="297" t="s">
        <v>124</v>
      </c>
      <c r="K31" s="297"/>
      <c r="L31" s="298"/>
    </row>
    <row r="32" spans="2:12" s="2" customFormat="1" ht="30" customHeight="1">
      <c r="B32" s="588"/>
      <c r="C32" s="608"/>
      <c r="D32" s="404" t="s">
        <v>389</v>
      </c>
      <c r="E32" s="289" t="s">
        <v>10</v>
      </c>
      <c r="F32" s="299">
        <v>99.77</v>
      </c>
      <c r="G32" s="299">
        <v>99.88</v>
      </c>
      <c r="H32" s="299">
        <v>99.931117339368996</v>
      </c>
      <c r="I32" s="299">
        <v>99.94</v>
      </c>
      <c r="J32" s="447" t="s">
        <v>645</v>
      </c>
      <c r="K32" s="447"/>
      <c r="L32" s="516"/>
    </row>
    <row r="33" spans="2:12" ht="30" customHeight="1">
      <c r="B33" s="588"/>
      <c r="C33" s="608"/>
      <c r="D33" s="163" t="s">
        <v>306</v>
      </c>
      <c r="E33" s="71" t="s">
        <v>10</v>
      </c>
      <c r="F33" s="300">
        <v>100</v>
      </c>
      <c r="G33" s="300">
        <v>100</v>
      </c>
      <c r="H33" s="300">
        <v>100</v>
      </c>
      <c r="I33" s="300">
        <v>100</v>
      </c>
      <c r="J33" s="480"/>
      <c r="K33" s="480"/>
      <c r="L33" s="518"/>
    </row>
    <row r="34" spans="2:12" ht="30" customHeight="1">
      <c r="B34" s="588"/>
      <c r="C34" s="608"/>
      <c r="D34" s="214" t="s">
        <v>327</v>
      </c>
      <c r="E34" s="66" t="s">
        <v>10</v>
      </c>
      <c r="F34" s="301">
        <v>6.9999999999999993E-2</v>
      </c>
      <c r="G34" s="301">
        <v>0.09</v>
      </c>
      <c r="H34" s="301">
        <v>0.05</v>
      </c>
      <c r="I34" s="301">
        <v>0.03</v>
      </c>
      <c r="J34" s="302" t="s">
        <v>647</v>
      </c>
      <c r="K34" s="302"/>
      <c r="L34" s="303"/>
    </row>
    <row r="35" spans="2:12" ht="30" customHeight="1">
      <c r="B35" s="588"/>
      <c r="C35" s="608"/>
      <c r="D35" s="159" t="s">
        <v>328</v>
      </c>
      <c r="E35" s="69" t="s">
        <v>10</v>
      </c>
      <c r="F35" s="304">
        <v>1.05</v>
      </c>
      <c r="G35" s="304">
        <v>1.05</v>
      </c>
      <c r="H35" s="304">
        <v>0.76</v>
      </c>
      <c r="I35" s="304">
        <v>0.86</v>
      </c>
      <c r="J35" s="302" t="s">
        <v>648</v>
      </c>
      <c r="K35" s="302"/>
      <c r="L35" s="303"/>
    </row>
    <row r="36" spans="2:12" ht="30" customHeight="1" thickBot="1">
      <c r="B36" s="589"/>
      <c r="C36" s="609"/>
      <c r="D36" s="220" t="s">
        <v>329</v>
      </c>
      <c r="E36" s="105" t="s">
        <v>10</v>
      </c>
      <c r="F36" s="305">
        <v>0.19</v>
      </c>
      <c r="G36" s="305">
        <v>0.11</v>
      </c>
      <c r="H36" s="305">
        <v>0.06</v>
      </c>
      <c r="I36" s="305">
        <v>0.22</v>
      </c>
      <c r="J36" s="302"/>
      <c r="K36" s="302"/>
      <c r="L36" s="303"/>
    </row>
    <row r="37" spans="2:12" ht="30" customHeight="1">
      <c r="B37" s="587" t="s">
        <v>371</v>
      </c>
      <c r="C37" s="481" t="s">
        <v>441</v>
      </c>
      <c r="D37" s="157" t="s">
        <v>442</v>
      </c>
      <c r="E37" s="82" t="s">
        <v>10</v>
      </c>
      <c r="F37" s="306">
        <v>31.45</v>
      </c>
      <c r="G37" s="306">
        <v>37.29</v>
      </c>
      <c r="H37" s="306">
        <v>42.46</v>
      </c>
      <c r="I37" s="306">
        <v>49.48</v>
      </c>
      <c r="J37" s="488" t="s">
        <v>445</v>
      </c>
      <c r="K37" s="488"/>
      <c r="L37" s="552"/>
    </row>
    <row r="38" spans="2:12" ht="30" customHeight="1">
      <c r="B38" s="588"/>
      <c r="C38" s="479"/>
      <c r="D38" s="159" t="s">
        <v>443</v>
      </c>
      <c r="E38" s="69" t="s">
        <v>10</v>
      </c>
      <c r="F38" s="304">
        <v>67.489999999999995</v>
      </c>
      <c r="G38" s="304">
        <v>61.55</v>
      </c>
      <c r="H38" s="304">
        <v>56.23</v>
      </c>
      <c r="I38" s="304">
        <v>49.07</v>
      </c>
      <c r="J38" s="483"/>
      <c r="K38" s="483"/>
      <c r="L38" s="514"/>
    </row>
    <row r="39" spans="2:12" ht="30" customHeight="1">
      <c r="B39" s="588"/>
      <c r="C39" s="480"/>
      <c r="D39" s="163" t="s">
        <v>444</v>
      </c>
      <c r="E39" s="71" t="s">
        <v>10</v>
      </c>
      <c r="F39" s="300">
        <v>1.06</v>
      </c>
      <c r="G39" s="300">
        <v>1.1599999999999999</v>
      </c>
      <c r="H39" s="300">
        <v>1.31</v>
      </c>
      <c r="I39" s="300">
        <v>1.45</v>
      </c>
      <c r="J39" s="484"/>
      <c r="K39" s="484"/>
      <c r="L39" s="515"/>
    </row>
    <row r="40" spans="2:12" ht="40" customHeight="1" thickBot="1">
      <c r="B40" s="589"/>
      <c r="C40" s="344" t="s">
        <v>370</v>
      </c>
      <c r="D40" s="260" t="s">
        <v>380</v>
      </c>
      <c r="E40" s="148" t="s">
        <v>10</v>
      </c>
      <c r="F40" s="307">
        <v>241.66</v>
      </c>
      <c r="G40" s="307">
        <v>238.23</v>
      </c>
      <c r="H40" s="307">
        <v>197.88</v>
      </c>
      <c r="I40" s="307">
        <v>180.66</v>
      </c>
      <c r="J40" s="217" t="s">
        <v>369</v>
      </c>
      <c r="K40" s="217" t="s">
        <v>541</v>
      </c>
      <c r="L40" s="308"/>
    </row>
    <row r="41" spans="2:12" ht="30" customHeight="1">
      <c r="B41" s="602" t="s">
        <v>294</v>
      </c>
      <c r="C41" s="529" t="s">
        <v>314</v>
      </c>
      <c r="D41" s="401" t="s">
        <v>22</v>
      </c>
      <c r="E41" s="82" t="s">
        <v>27</v>
      </c>
      <c r="F41" s="97">
        <v>5166</v>
      </c>
      <c r="G41" s="97">
        <v>7543</v>
      </c>
      <c r="H41" s="97">
        <v>7172</v>
      </c>
      <c r="I41" s="97">
        <v>9492</v>
      </c>
      <c r="J41" s="488" t="s">
        <v>605</v>
      </c>
      <c r="K41" s="215" t="s">
        <v>542</v>
      </c>
      <c r="L41" s="552"/>
    </row>
    <row r="42" spans="2:12" ht="30" customHeight="1">
      <c r="B42" s="603"/>
      <c r="C42" s="495"/>
      <c r="D42" s="402" t="s">
        <v>313</v>
      </c>
      <c r="E42" s="69" t="s">
        <v>27</v>
      </c>
      <c r="F42" s="98">
        <v>1589</v>
      </c>
      <c r="G42" s="98">
        <v>1972</v>
      </c>
      <c r="H42" s="98">
        <v>1696</v>
      </c>
      <c r="I42" s="98">
        <v>1597</v>
      </c>
      <c r="J42" s="483"/>
      <c r="K42" s="269" t="s">
        <v>543</v>
      </c>
      <c r="L42" s="514"/>
    </row>
    <row r="43" spans="2:12" ht="30" customHeight="1">
      <c r="B43" s="603"/>
      <c r="C43" s="495"/>
      <c r="D43" s="405" t="s">
        <v>23</v>
      </c>
      <c r="E43" s="71" t="s">
        <v>27</v>
      </c>
      <c r="F43" s="99">
        <v>2421</v>
      </c>
      <c r="G43" s="99">
        <v>2291</v>
      </c>
      <c r="H43" s="99">
        <v>1772</v>
      </c>
      <c r="I43" s="99">
        <v>1661</v>
      </c>
      <c r="J43" s="484"/>
      <c r="K43" s="209" t="s">
        <v>544</v>
      </c>
      <c r="L43" s="515"/>
    </row>
    <row r="44" spans="2:12" ht="40" customHeight="1" thickBot="1">
      <c r="B44" s="603"/>
      <c r="C44" s="551"/>
      <c r="D44" s="147" t="s">
        <v>2</v>
      </c>
      <c r="E44" s="148" t="s">
        <v>20</v>
      </c>
      <c r="F44" s="309">
        <v>18.7</v>
      </c>
      <c r="G44" s="309">
        <v>21.7</v>
      </c>
      <c r="H44" s="309">
        <v>22.5</v>
      </c>
      <c r="I44" s="309">
        <v>25.1</v>
      </c>
      <c r="J44" s="217" t="s">
        <v>106</v>
      </c>
      <c r="K44" s="217" t="s">
        <v>545</v>
      </c>
      <c r="L44" s="308"/>
    </row>
    <row r="45" spans="2:12" ht="30" customHeight="1">
      <c r="B45" s="603"/>
      <c r="C45" s="479" t="s">
        <v>298</v>
      </c>
      <c r="D45" s="81" t="s">
        <v>317</v>
      </c>
      <c r="E45" s="82" t="s">
        <v>10</v>
      </c>
      <c r="F45" s="93">
        <v>2.67</v>
      </c>
      <c r="G45" s="92">
        <v>0.74</v>
      </c>
      <c r="H45" s="92">
        <v>0.8</v>
      </c>
      <c r="I45" s="92">
        <v>0.9</v>
      </c>
      <c r="J45" s="488" t="s">
        <v>106</v>
      </c>
      <c r="K45" s="488" t="s">
        <v>649</v>
      </c>
      <c r="L45" s="552"/>
    </row>
    <row r="46" spans="2:12" ht="30" customHeight="1">
      <c r="B46" s="603"/>
      <c r="C46" s="479"/>
      <c r="D46" s="87" t="s">
        <v>318</v>
      </c>
      <c r="E46" s="69" t="s">
        <v>10</v>
      </c>
      <c r="F46" s="95">
        <v>2.41</v>
      </c>
      <c r="G46" s="94">
        <v>2.21</v>
      </c>
      <c r="H46" s="94">
        <v>2.2000000000000002</v>
      </c>
      <c r="I46" s="94">
        <v>2.2000000000000002</v>
      </c>
      <c r="J46" s="483"/>
      <c r="K46" s="483"/>
      <c r="L46" s="514"/>
    </row>
    <row r="47" spans="2:12" ht="30" customHeight="1">
      <c r="B47" s="603"/>
      <c r="C47" s="479"/>
      <c r="D47" s="87" t="s">
        <v>319</v>
      </c>
      <c r="E47" s="69" t="s">
        <v>10</v>
      </c>
      <c r="F47" s="95">
        <v>2.3800000000000003</v>
      </c>
      <c r="G47" s="94">
        <v>1.76</v>
      </c>
      <c r="H47" s="94">
        <v>1.6</v>
      </c>
      <c r="I47" s="94">
        <v>1.4</v>
      </c>
      <c r="J47" s="483"/>
      <c r="K47" s="483"/>
      <c r="L47" s="514"/>
    </row>
    <row r="48" spans="2:12" ht="30" customHeight="1">
      <c r="B48" s="603"/>
      <c r="C48" s="479"/>
      <c r="D48" s="87" t="s">
        <v>320</v>
      </c>
      <c r="E48" s="69" t="s">
        <v>10</v>
      </c>
      <c r="F48" s="95">
        <v>88.52</v>
      </c>
      <c r="G48" s="94">
        <v>91.01</v>
      </c>
      <c r="H48" s="94">
        <v>90.2</v>
      </c>
      <c r="I48" s="94">
        <v>91.2</v>
      </c>
      <c r="J48" s="483"/>
      <c r="K48" s="483"/>
      <c r="L48" s="514"/>
    </row>
    <row r="49" spans="2:12" ht="30" customHeight="1" thickBot="1">
      <c r="B49" s="603"/>
      <c r="C49" s="593"/>
      <c r="D49" s="84" t="s">
        <v>321</v>
      </c>
      <c r="E49" s="85" t="s">
        <v>10</v>
      </c>
      <c r="F49" s="310">
        <v>4.0199999999999996</v>
      </c>
      <c r="G49" s="96">
        <v>4.21</v>
      </c>
      <c r="H49" s="96">
        <v>4.2</v>
      </c>
      <c r="I49" s="96">
        <v>3.4</v>
      </c>
      <c r="J49" s="512"/>
      <c r="K49" s="512"/>
      <c r="L49" s="633"/>
    </row>
    <row r="50" spans="2:12" ht="30" customHeight="1">
      <c r="B50" s="603"/>
      <c r="C50" s="488" t="s">
        <v>315</v>
      </c>
      <c r="D50" s="401" t="s">
        <v>308</v>
      </c>
      <c r="E50" s="82" t="s">
        <v>27</v>
      </c>
      <c r="F50" s="97">
        <v>929</v>
      </c>
      <c r="G50" s="97">
        <v>1066</v>
      </c>
      <c r="H50" s="97">
        <v>1696</v>
      </c>
      <c r="I50" s="97">
        <v>1597</v>
      </c>
      <c r="J50" s="488" t="s">
        <v>105</v>
      </c>
      <c r="K50" s="488" t="s">
        <v>546</v>
      </c>
      <c r="L50" s="552"/>
    </row>
    <row r="51" spans="2:12" ht="30" customHeight="1">
      <c r="B51" s="603"/>
      <c r="C51" s="483"/>
      <c r="D51" s="402" t="s">
        <v>309</v>
      </c>
      <c r="E51" s="69" t="s">
        <v>27</v>
      </c>
      <c r="F51" s="98">
        <v>929</v>
      </c>
      <c r="G51" s="98">
        <v>1066</v>
      </c>
      <c r="H51" s="98">
        <v>1696</v>
      </c>
      <c r="I51" s="98">
        <v>1597</v>
      </c>
      <c r="J51" s="483"/>
      <c r="K51" s="483"/>
      <c r="L51" s="514"/>
    </row>
    <row r="52" spans="2:12" ht="30" customHeight="1" thickBot="1">
      <c r="B52" s="603"/>
      <c r="C52" s="512"/>
      <c r="D52" s="403" t="s">
        <v>307</v>
      </c>
      <c r="E52" s="85" t="s">
        <v>10</v>
      </c>
      <c r="F52" s="96">
        <v>100</v>
      </c>
      <c r="G52" s="96">
        <v>100</v>
      </c>
      <c r="H52" s="96">
        <v>100</v>
      </c>
      <c r="I52" s="96">
        <v>100</v>
      </c>
      <c r="J52" s="512"/>
      <c r="K52" s="512"/>
      <c r="L52" s="633"/>
    </row>
    <row r="53" spans="2:12" ht="38.5" customHeight="1">
      <c r="B53" s="603"/>
      <c r="C53" s="483" t="s">
        <v>316</v>
      </c>
      <c r="D53" s="401" t="s">
        <v>606</v>
      </c>
      <c r="E53" s="82" t="s">
        <v>27</v>
      </c>
      <c r="F53" s="97">
        <v>0</v>
      </c>
      <c r="G53" s="97">
        <v>0</v>
      </c>
      <c r="H53" s="97">
        <v>0</v>
      </c>
      <c r="I53" s="97">
        <v>0</v>
      </c>
      <c r="J53" s="351" t="s">
        <v>108</v>
      </c>
      <c r="K53" s="351" t="s">
        <v>548</v>
      </c>
      <c r="L53" s="352"/>
    </row>
    <row r="54" spans="2:12" ht="42" customHeight="1" thickBot="1">
      <c r="B54" s="603"/>
      <c r="C54" s="582"/>
      <c r="D54" s="409" t="s">
        <v>379</v>
      </c>
      <c r="E54" s="311" t="s">
        <v>27</v>
      </c>
      <c r="F54" s="312">
        <v>14</v>
      </c>
      <c r="G54" s="312">
        <v>15</v>
      </c>
      <c r="H54" s="313">
        <v>12</v>
      </c>
      <c r="I54" s="313">
        <v>9</v>
      </c>
      <c r="J54" s="314" t="s">
        <v>107</v>
      </c>
      <c r="K54" s="314" t="s">
        <v>547</v>
      </c>
      <c r="L54" s="315"/>
    </row>
    <row r="55" spans="2:12" ht="30" customHeight="1">
      <c r="B55" s="603"/>
      <c r="C55" s="605" t="s">
        <v>391</v>
      </c>
      <c r="D55" s="132" t="s">
        <v>24</v>
      </c>
      <c r="E55" s="133" t="s">
        <v>27</v>
      </c>
      <c r="F55" s="134">
        <v>80</v>
      </c>
      <c r="G55" s="134">
        <v>85</v>
      </c>
      <c r="H55" s="316">
        <v>90</v>
      </c>
      <c r="I55" s="316">
        <v>78</v>
      </c>
      <c r="J55" s="338" t="s">
        <v>311</v>
      </c>
      <c r="K55" s="635" t="s">
        <v>549</v>
      </c>
      <c r="L55" s="632"/>
    </row>
    <row r="56" spans="2:12" ht="30" customHeight="1">
      <c r="B56" s="603"/>
      <c r="C56" s="495"/>
      <c r="D56" s="87" t="s">
        <v>25</v>
      </c>
      <c r="E56" s="69" t="s">
        <v>27</v>
      </c>
      <c r="F56" s="98">
        <v>80</v>
      </c>
      <c r="G56" s="98">
        <v>85</v>
      </c>
      <c r="H56" s="317">
        <v>90</v>
      </c>
      <c r="I56" s="317">
        <v>78</v>
      </c>
      <c r="J56" s="269" t="s">
        <v>312</v>
      </c>
      <c r="K56" s="479"/>
      <c r="L56" s="514"/>
    </row>
    <row r="57" spans="2:12" ht="30" customHeight="1">
      <c r="B57" s="603"/>
      <c r="C57" s="493"/>
      <c r="D57" s="87" t="s">
        <v>26</v>
      </c>
      <c r="E57" s="69" t="s">
        <v>27</v>
      </c>
      <c r="F57" s="98">
        <v>80</v>
      </c>
      <c r="G57" s="98">
        <v>85</v>
      </c>
      <c r="H57" s="317">
        <v>90</v>
      </c>
      <c r="I57" s="317">
        <v>78</v>
      </c>
      <c r="J57" s="269" t="s">
        <v>311</v>
      </c>
      <c r="K57" s="479"/>
      <c r="L57" s="514"/>
    </row>
    <row r="58" spans="2:12" ht="30" customHeight="1" thickBot="1">
      <c r="B58" s="604"/>
      <c r="C58" s="606"/>
      <c r="D58" s="318" t="s">
        <v>378</v>
      </c>
      <c r="E58" s="319" t="s">
        <v>27</v>
      </c>
      <c r="F58" s="320">
        <v>80</v>
      </c>
      <c r="G58" s="320">
        <v>85</v>
      </c>
      <c r="H58" s="321">
        <v>90</v>
      </c>
      <c r="I58" s="321">
        <v>78</v>
      </c>
      <c r="J58" s="339" t="s">
        <v>310</v>
      </c>
      <c r="K58" s="593"/>
      <c r="L58" s="622"/>
    </row>
    <row r="59" spans="2:12" ht="30" customHeight="1">
      <c r="B59" s="599" t="s">
        <v>295</v>
      </c>
      <c r="C59" s="529" t="s">
        <v>297</v>
      </c>
      <c r="D59" s="406" t="s">
        <v>322</v>
      </c>
      <c r="E59" s="82" t="s">
        <v>27</v>
      </c>
      <c r="F59" s="97">
        <v>30</v>
      </c>
      <c r="G59" s="97">
        <v>22</v>
      </c>
      <c r="H59" s="97">
        <v>23</v>
      </c>
      <c r="I59" s="97">
        <v>21</v>
      </c>
      <c r="J59" s="598" t="s">
        <v>650</v>
      </c>
      <c r="K59" s="598"/>
      <c r="L59" s="632"/>
    </row>
    <row r="60" spans="2:12" ht="30" customHeight="1">
      <c r="B60" s="600"/>
      <c r="C60" s="496"/>
      <c r="D60" s="400" t="s">
        <v>325</v>
      </c>
      <c r="E60" s="69" t="s">
        <v>19</v>
      </c>
      <c r="F60" s="122">
        <v>8432</v>
      </c>
      <c r="G60" s="122">
        <v>9847</v>
      </c>
      <c r="H60" s="122">
        <v>10917</v>
      </c>
      <c r="I60" s="413">
        <v>10752</v>
      </c>
      <c r="J60" s="483"/>
      <c r="K60" s="483"/>
      <c r="L60" s="514"/>
    </row>
    <row r="61" spans="2:12" ht="30" customHeight="1">
      <c r="B61" s="600"/>
      <c r="C61" s="495"/>
      <c r="D61" s="407" t="s">
        <v>323</v>
      </c>
      <c r="E61" s="69" t="s">
        <v>27</v>
      </c>
      <c r="F61" s="98">
        <v>17</v>
      </c>
      <c r="G61" s="98">
        <v>13</v>
      </c>
      <c r="H61" s="98">
        <v>13</v>
      </c>
      <c r="I61" s="98">
        <v>13</v>
      </c>
      <c r="J61" s="483"/>
      <c r="K61" s="483"/>
      <c r="L61" s="514"/>
    </row>
    <row r="62" spans="2:12" ht="30" customHeight="1">
      <c r="B62" s="600"/>
      <c r="C62" s="495"/>
      <c r="D62" s="407" t="s">
        <v>85</v>
      </c>
      <c r="E62" s="69" t="s">
        <v>19</v>
      </c>
      <c r="F62" s="98">
        <v>6349</v>
      </c>
      <c r="G62" s="98">
        <v>5893</v>
      </c>
      <c r="H62" s="98">
        <f>3478+2415</f>
        <v>5893</v>
      </c>
      <c r="I62" s="98">
        <v>6138</v>
      </c>
      <c r="J62" s="483"/>
      <c r="K62" s="483"/>
      <c r="L62" s="514"/>
    </row>
    <row r="63" spans="2:12" ht="30" customHeight="1">
      <c r="B63" s="600"/>
      <c r="C63" s="495"/>
      <c r="D63" s="407" t="s">
        <v>324</v>
      </c>
      <c r="E63" s="69" t="s">
        <v>27</v>
      </c>
      <c r="F63" s="98">
        <v>13</v>
      </c>
      <c r="G63" s="98">
        <v>9</v>
      </c>
      <c r="H63" s="98">
        <v>10</v>
      </c>
      <c r="I63" s="98">
        <v>8</v>
      </c>
      <c r="J63" s="483"/>
      <c r="K63" s="483"/>
      <c r="L63" s="514"/>
    </row>
    <row r="64" spans="2:12" ht="30" customHeight="1">
      <c r="B64" s="600"/>
      <c r="C64" s="495"/>
      <c r="D64" s="407" t="s">
        <v>21</v>
      </c>
      <c r="E64" s="69" t="s">
        <v>19</v>
      </c>
      <c r="F64" s="98">
        <v>2082</v>
      </c>
      <c r="G64" s="98">
        <v>3953</v>
      </c>
      <c r="H64" s="98">
        <v>5023</v>
      </c>
      <c r="I64" s="98">
        <v>4614</v>
      </c>
      <c r="J64" s="483"/>
      <c r="K64" s="483"/>
      <c r="L64" s="514"/>
    </row>
    <row r="65" spans="2:12" ht="30" customHeight="1" thickBot="1">
      <c r="B65" s="601"/>
      <c r="C65" s="551"/>
      <c r="D65" s="408" t="s">
        <v>18</v>
      </c>
      <c r="E65" s="85" t="s">
        <v>10</v>
      </c>
      <c r="F65" s="350">
        <f>F61/F59*100</f>
        <v>56.666666666666664</v>
      </c>
      <c r="G65" s="350">
        <f>G61/G59*100</f>
        <v>59.090909090909093</v>
      </c>
      <c r="H65" s="350">
        <f>H61/H59*100</f>
        <v>56.521739130434781</v>
      </c>
      <c r="I65" s="350">
        <f>I61/I59*100</f>
        <v>61.904761904761905</v>
      </c>
      <c r="J65" s="512"/>
      <c r="K65" s="512"/>
      <c r="L65" s="633"/>
    </row>
    <row r="66" spans="2:12" ht="30" customHeight="1">
      <c r="B66" s="590" t="s">
        <v>607</v>
      </c>
      <c r="C66" s="529" t="s">
        <v>608</v>
      </c>
      <c r="D66" s="322" t="s">
        <v>609</v>
      </c>
      <c r="E66" s="82" t="s">
        <v>27</v>
      </c>
      <c r="F66" s="360">
        <v>373</v>
      </c>
      <c r="G66" s="103">
        <v>48</v>
      </c>
      <c r="H66" s="103">
        <v>75</v>
      </c>
      <c r="I66" s="103">
        <v>182</v>
      </c>
      <c r="J66" s="481" t="s">
        <v>610</v>
      </c>
      <c r="K66" s="488"/>
      <c r="L66" s="552" t="s">
        <v>651</v>
      </c>
    </row>
    <row r="67" spans="2:12" ht="30" customHeight="1">
      <c r="B67" s="591"/>
      <c r="C67" s="495"/>
      <c r="D67" s="280" t="s">
        <v>611</v>
      </c>
      <c r="E67" s="69" t="s">
        <v>27</v>
      </c>
      <c r="F67" s="348"/>
      <c r="G67" s="104">
        <v>578</v>
      </c>
      <c r="H67" s="104">
        <v>706</v>
      </c>
      <c r="I67" s="104">
        <v>390</v>
      </c>
      <c r="J67" s="479"/>
      <c r="K67" s="483"/>
      <c r="L67" s="514"/>
    </row>
    <row r="68" spans="2:12" ht="30" customHeight="1">
      <c r="B68" s="591"/>
      <c r="C68" s="495"/>
      <c r="D68" s="280" t="s">
        <v>612</v>
      </c>
      <c r="E68" s="69" t="s">
        <v>27</v>
      </c>
      <c r="F68" s="88" t="s">
        <v>215</v>
      </c>
      <c r="G68" s="104">
        <v>29</v>
      </c>
      <c r="H68" s="104">
        <v>9</v>
      </c>
      <c r="I68" s="104">
        <v>125</v>
      </c>
      <c r="J68" s="479"/>
      <c r="K68" s="483"/>
      <c r="L68" s="514"/>
    </row>
    <row r="69" spans="2:12" ht="30" customHeight="1">
      <c r="B69" s="591"/>
      <c r="C69" s="495"/>
      <c r="D69" s="280" t="s">
        <v>657</v>
      </c>
      <c r="E69" s="69" t="s">
        <v>27</v>
      </c>
      <c r="F69" s="88" t="s">
        <v>215</v>
      </c>
      <c r="G69" s="88" t="s">
        <v>215</v>
      </c>
      <c r="H69" s="88" t="s">
        <v>215</v>
      </c>
      <c r="I69" s="104">
        <v>138</v>
      </c>
      <c r="J69" s="479"/>
      <c r="K69" s="483"/>
      <c r="L69" s="514"/>
    </row>
    <row r="70" spans="2:12" ht="30" customHeight="1">
      <c r="B70" s="591"/>
      <c r="C70" s="495"/>
      <c r="D70" s="280" t="s">
        <v>613</v>
      </c>
      <c r="E70" s="69" t="s">
        <v>27</v>
      </c>
      <c r="F70" s="104">
        <v>209</v>
      </c>
      <c r="G70" s="104">
        <v>348</v>
      </c>
      <c r="H70" s="104">
        <v>713</v>
      </c>
      <c r="I70" s="104">
        <v>879</v>
      </c>
      <c r="J70" s="479"/>
      <c r="K70" s="483"/>
      <c r="L70" s="514"/>
    </row>
    <row r="71" spans="2:12" ht="30" customHeight="1">
      <c r="B71" s="591"/>
      <c r="C71" s="495"/>
      <c r="D71" s="280" t="s">
        <v>614</v>
      </c>
      <c r="E71" s="69" t="s">
        <v>27</v>
      </c>
      <c r="F71" s="104">
        <v>19</v>
      </c>
      <c r="G71" s="104">
        <v>33</v>
      </c>
      <c r="H71" s="104">
        <v>71</v>
      </c>
      <c r="I71" s="104">
        <v>65</v>
      </c>
      <c r="J71" s="479"/>
      <c r="K71" s="483"/>
      <c r="L71" s="514"/>
    </row>
    <row r="72" spans="2:12" ht="30" customHeight="1">
      <c r="B72" s="591"/>
      <c r="C72" s="495"/>
      <c r="D72" s="280" t="s">
        <v>446</v>
      </c>
      <c r="E72" s="69" t="s">
        <v>27</v>
      </c>
      <c r="F72" s="104">
        <v>5</v>
      </c>
      <c r="G72" s="104">
        <v>8</v>
      </c>
      <c r="H72" s="104">
        <v>14</v>
      </c>
      <c r="I72" s="104">
        <v>34</v>
      </c>
      <c r="J72" s="479"/>
      <c r="K72" s="483"/>
      <c r="L72" s="514"/>
    </row>
    <row r="73" spans="2:12" ht="30" customHeight="1">
      <c r="B73" s="591"/>
      <c r="C73" s="493"/>
      <c r="D73" s="357" t="s">
        <v>454</v>
      </c>
      <c r="E73" s="69" t="s">
        <v>27</v>
      </c>
      <c r="F73" s="347">
        <v>3</v>
      </c>
      <c r="G73" s="347">
        <v>0</v>
      </c>
      <c r="H73" s="347">
        <v>0</v>
      </c>
      <c r="I73" s="347">
        <v>0</v>
      </c>
      <c r="J73" s="479"/>
      <c r="K73" s="483"/>
      <c r="L73" s="514"/>
    </row>
    <row r="74" spans="2:12" ht="30" customHeight="1">
      <c r="B74" s="591"/>
      <c r="C74" s="493"/>
      <c r="D74" s="357" t="s">
        <v>653</v>
      </c>
      <c r="E74" s="69" t="s">
        <v>27</v>
      </c>
      <c r="F74" s="411" t="s">
        <v>215</v>
      </c>
      <c r="G74" s="411" t="s">
        <v>215</v>
      </c>
      <c r="H74" s="347">
        <v>0</v>
      </c>
      <c r="I74" s="347">
        <v>3</v>
      </c>
      <c r="J74" s="479"/>
      <c r="K74" s="483"/>
      <c r="L74" s="514"/>
    </row>
    <row r="75" spans="2:12" ht="30" customHeight="1">
      <c r="B75" s="591"/>
      <c r="C75" s="497"/>
      <c r="D75" s="282" t="s">
        <v>615</v>
      </c>
      <c r="E75" s="71" t="s">
        <v>27</v>
      </c>
      <c r="F75" s="292">
        <v>0</v>
      </c>
      <c r="G75" s="292">
        <v>0</v>
      </c>
      <c r="H75" s="292">
        <v>0</v>
      </c>
      <c r="I75" s="292">
        <v>0</v>
      </c>
      <c r="J75" s="479"/>
      <c r="K75" s="484"/>
      <c r="L75" s="515"/>
    </row>
    <row r="76" spans="2:12" ht="30" customHeight="1">
      <c r="B76" s="591"/>
      <c r="C76" s="494" t="s">
        <v>616</v>
      </c>
      <c r="D76" s="288" t="s">
        <v>447</v>
      </c>
      <c r="E76" s="289" t="s">
        <v>27</v>
      </c>
      <c r="F76" s="358">
        <v>0</v>
      </c>
      <c r="G76" s="290" t="s">
        <v>665</v>
      </c>
      <c r="H76" s="290" t="s">
        <v>665</v>
      </c>
      <c r="I76" s="358">
        <v>191</v>
      </c>
      <c r="J76" s="479"/>
      <c r="K76" s="482"/>
      <c r="L76" s="636" t="s">
        <v>666</v>
      </c>
    </row>
    <row r="77" spans="2:12" ht="30" customHeight="1">
      <c r="B77" s="591"/>
      <c r="C77" s="495"/>
      <c r="D77" s="280" t="s">
        <v>448</v>
      </c>
      <c r="E77" s="69" t="s">
        <v>27</v>
      </c>
      <c r="F77" s="104">
        <v>264</v>
      </c>
      <c r="G77" s="104">
        <v>477</v>
      </c>
      <c r="H77" s="104">
        <v>791</v>
      </c>
      <c r="I77" s="104">
        <v>820</v>
      </c>
      <c r="J77" s="479"/>
      <c r="K77" s="483"/>
      <c r="L77" s="637"/>
    </row>
    <row r="78" spans="2:12" ht="30" customHeight="1">
      <c r="B78" s="591"/>
      <c r="C78" s="495"/>
      <c r="D78" s="280" t="s">
        <v>449</v>
      </c>
      <c r="E78" s="69" t="s">
        <v>27</v>
      </c>
      <c r="F78" s="104">
        <v>230</v>
      </c>
      <c r="G78" s="104">
        <v>318</v>
      </c>
      <c r="H78" s="104">
        <v>499</v>
      </c>
      <c r="I78" s="104">
        <v>508</v>
      </c>
      <c r="J78" s="479"/>
      <c r="K78" s="483"/>
      <c r="L78" s="637"/>
    </row>
    <row r="79" spans="2:12" ht="30" customHeight="1">
      <c r="B79" s="591"/>
      <c r="C79" s="497"/>
      <c r="D79" s="282" t="s">
        <v>450</v>
      </c>
      <c r="E79" s="71" t="s">
        <v>27</v>
      </c>
      <c r="F79" s="292">
        <v>115</v>
      </c>
      <c r="G79" s="292">
        <v>249</v>
      </c>
      <c r="H79" s="292">
        <v>298</v>
      </c>
      <c r="I79" s="292">
        <v>297</v>
      </c>
      <c r="J79" s="479"/>
      <c r="K79" s="484"/>
      <c r="L79" s="638"/>
    </row>
    <row r="80" spans="2:12" ht="56" customHeight="1">
      <c r="B80" s="591"/>
      <c r="C80" s="447" t="s">
        <v>617</v>
      </c>
      <c r="D80" s="288" t="s">
        <v>654</v>
      </c>
      <c r="E80" s="289" t="s">
        <v>27</v>
      </c>
      <c r="F80" s="583">
        <v>76</v>
      </c>
      <c r="G80" s="583">
        <v>64</v>
      </c>
      <c r="H80" s="585">
        <v>29</v>
      </c>
      <c r="I80" s="358">
        <v>37</v>
      </c>
      <c r="J80" s="479"/>
      <c r="K80" s="482"/>
      <c r="L80" s="513" t="s">
        <v>658</v>
      </c>
    </row>
    <row r="81" spans="2:12" ht="56" customHeight="1">
      <c r="B81" s="591"/>
      <c r="C81" s="479"/>
      <c r="D81" s="277" t="s">
        <v>655</v>
      </c>
      <c r="E81" s="66" t="s">
        <v>27</v>
      </c>
      <c r="F81" s="584"/>
      <c r="G81" s="584"/>
      <c r="H81" s="586"/>
      <c r="I81" s="412">
        <v>46</v>
      </c>
      <c r="J81" s="479"/>
      <c r="K81" s="483"/>
      <c r="L81" s="514"/>
    </row>
    <row r="82" spans="2:12" ht="56" customHeight="1">
      <c r="B82" s="591"/>
      <c r="C82" s="479"/>
      <c r="D82" s="277" t="s">
        <v>656</v>
      </c>
      <c r="E82" s="66" t="s">
        <v>27</v>
      </c>
      <c r="F82" s="411" t="s">
        <v>215</v>
      </c>
      <c r="G82" s="411" t="s">
        <v>215</v>
      </c>
      <c r="H82" s="411" t="s">
        <v>215</v>
      </c>
      <c r="I82" s="412">
        <v>9</v>
      </c>
      <c r="J82" s="479"/>
      <c r="K82" s="483"/>
      <c r="L82" s="514"/>
    </row>
    <row r="83" spans="2:12" ht="56" customHeight="1">
      <c r="B83" s="591"/>
      <c r="C83" s="479"/>
      <c r="D83" s="280" t="s">
        <v>452</v>
      </c>
      <c r="E83" s="69" t="s">
        <v>27</v>
      </c>
      <c r="F83" s="104">
        <v>211</v>
      </c>
      <c r="G83" s="104">
        <v>180</v>
      </c>
      <c r="H83" s="104">
        <v>225</v>
      </c>
      <c r="I83" s="104">
        <v>334</v>
      </c>
      <c r="J83" s="479"/>
      <c r="K83" s="483"/>
      <c r="L83" s="514"/>
    </row>
    <row r="84" spans="2:12" ht="56" customHeight="1" thickBot="1">
      <c r="B84" s="591"/>
      <c r="C84" s="448"/>
      <c r="D84" s="284" t="s">
        <v>453</v>
      </c>
      <c r="E84" s="85" t="s">
        <v>27</v>
      </c>
      <c r="F84" s="359">
        <v>89</v>
      </c>
      <c r="G84" s="359">
        <v>52</v>
      </c>
      <c r="H84" s="359">
        <v>82</v>
      </c>
      <c r="I84" s="359">
        <v>100</v>
      </c>
      <c r="J84" s="593"/>
      <c r="K84" s="582"/>
      <c r="L84" s="622"/>
    </row>
    <row r="85" spans="2:12" s="2" customFormat="1" ht="30" customHeight="1">
      <c r="B85" s="591"/>
      <c r="C85" s="481" t="s">
        <v>618</v>
      </c>
      <c r="D85" s="121" t="s">
        <v>469</v>
      </c>
      <c r="E85" s="353" t="s">
        <v>27</v>
      </c>
      <c r="F85" s="348">
        <v>3</v>
      </c>
      <c r="G85" s="348">
        <v>8</v>
      </c>
      <c r="H85" s="348">
        <v>8</v>
      </c>
      <c r="I85" s="348">
        <v>12</v>
      </c>
      <c r="J85" s="594" t="s">
        <v>619</v>
      </c>
      <c r="K85" s="623" t="s">
        <v>652</v>
      </c>
      <c r="L85" s="632"/>
    </row>
    <row r="86" spans="2:12" s="2" customFormat="1" ht="30" customHeight="1">
      <c r="B86" s="591"/>
      <c r="C86" s="479"/>
      <c r="D86" s="87" t="s">
        <v>470</v>
      </c>
      <c r="E86" s="354" t="s">
        <v>27</v>
      </c>
      <c r="F86" s="104">
        <v>5</v>
      </c>
      <c r="G86" s="104">
        <v>10</v>
      </c>
      <c r="H86" s="104">
        <v>2</v>
      </c>
      <c r="I86" s="104">
        <v>4</v>
      </c>
      <c r="J86" s="595"/>
      <c r="K86" s="554"/>
      <c r="L86" s="514"/>
    </row>
    <row r="87" spans="2:12" s="2" customFormat="1" ht="30" customHeight="1">
      <c r="B87" s="591"/>
      <c r="C87" s="479"/>
      <c r="D87" s="87" t="s">
        <v>471</v>
      </c>
      <c r="E87" s="354" t="s">
        <v>27</v>
      </c>
      <c r="F87" s="104">
        <v>0</v>
      </c>
      <c r="G87" s="104">
        <v>1</v>
      </c>
      <c r="H87" s="104">
        <v>1</v>
      </c>
      <c r="I87" s="104">
        <v>3</v>
      </c>
      <c r="J87" s="595"/>
      <c r="K87" s="554"/>
      <c r="L87" s="514"/>
    </row>
    <row r="88" spans="2:12" s="2" customFormat="1" ht="30" customHeight="1">
      <c r="B88" s="591"/>
      <c r="C88" s="479"/>
      <c r="D88" s="87" t="s">
        <v>472</v>
      </c>
      <c r="E88" s="354" t="s">
        <v>27</v>
      </c>
      <c r="F88" s="104">
        <v>0</v>
      </c>
      <c r="G88" s="104">
        <v>0</v>
      </c>
      <c r="H88" s="104">
        <v>0</v>
      </c>
      <c r="I88" s="104">
        <v>0</v>
      </c>
      <c r="J88" s="595"/>
      <c r="K88" s="554"/>
      <c r="L88" s="514"/>
    </row>
    <row r="89" spans="2:12" s="2" customFormat="1" ht="30" customHeight="1">
      <c r="B89" s="591"/>
      <c r="C89" s="479"/>
      <c r="D89" s="87" t="s">
        <v>473</v>
      </c>
      <c r="E89" s="354" t="s">
        <v>27</v>
      </c>
      <c r="F89" s="104">
        <v>0</v>
      </c>
      <c r="G89" s="104">
        <v>5</v>
      </c>
      <c r="H89" s="104">
        <v>0</v>
      </c>
      <c r="I89" s="104">
        <v>1</v>
      </c>
      <c r="J89" s="595"/>
      <c r="K89" s="554"/>
      <c r="L89" s="514"/>
    </row>
    <row r="90" spans="2:12" s="2" customFormat="1" ht="30" customHeight="1">
      <c r="B90" s="591"/>
      <c r="C90" s="480"/>
      <c r="D90" s="89" t="s">
        <v>454</v>
      </c>
      <c r="E90" s="195" t="s">
        <v>27</v>
      </c>
      <c r="F90" s="292">
        <v>5</v>
      </c>
      <c r="G90" s="292">
        <v>8</v>
      </c>
      <c r="H90" s="292">
        <v>6</v>
      </c>
      <c r="I90" s="292">
        <v>14</v>
      </c>
      <c r="J90" s="595"/>
      <c r="K90" s="554"/>
      <c r="L90" s="514"/>
    </row>
    <row r="91" spans="2:12" s="2" customFormat="1" ht="30" customHeight="1">
      <c r="B91" s="591"/>
      <c r="C91" s="479" t="s">
        <v>620</v>
      </c>
      <c r="D91" s="121" t="s">
        <v>450</v>
      </c>
      <c r="E91" s="353" t="s">
        <v>27</v>
      </c>
      <c r="F91" s="348">
        <v>1</v>
      </c>
      <c r="G91" s="348">
        <v>8</v>
      </c>
      <c r="H91" s="348">
        <v>3</v>
      </c>
      <c r="I91" s="348">
        <v>6</v>
      </c>
      <c r="J91" s="595"/>
      <c r="K91" s="554"/>
      <c r="L91" s="514"/>
    </row>
    <row r="92" spans="2:12" s="2" customFormat="1" ht="30" customHeight="1">
      <c r="B92" s="591"/>
      <c r="C92" s="479"/>
      <c r="D92" s="87" t="s">
        <v>449</v>
      </c>
      <c r="E92" s="354" t="s">
        <v>27</v>
      </c>
      <c r="F92" s="104">
        <v>4</v>
      </c>
      <c r="G92" s="104">
        <v>3</v>
      </c>
      <c r="H92" s="104">
        <v>3</v>
      </c>
      <c r="I92" s="104">
        <v>11</v>
      </c>
      <c r="J92" s="595"/>
      <c r="K92" s="554"/>
      <c r="L92" s="514"/>
    </row>
    <row r="93" spans="2:12" s="2" customFormat="1" ht="30" customHeight="1">
      <c r="B93" s="591"/>
      <c r="C93" s="479"/>
      <c r="D93" s="87" t="s">
        <v>448</v>
      </c>
      <c r="E93" s="354" t="s">
        <v>27</v>
      </c>
      <c r="F93" s="104">
        <v>7</v>
      </c>
      <c r="G93" s="104">
        <v>14</v>
      </c>
      <c r="H93" s="104">
        <v>9</v>
      </c>
      <c r="I93" s="104">
        <v>14</v>
      </c>
      <c r="J93" s="595"/>
      <c r="K93" s="554"/>
      <c r="L93" s="514"/>
    </row>
    <row r="94" spans="2:12" s="2" customFormat="1" ht="30" customHeight="1">
      <c r="B94" s="591"/>
      <c r="C94" s="479"/>
      <c r="D94" s="87" t="s">
        <v>621</v>
      </c>
      <c r="E94" s="354" t="s">
        <v>27</v>
      </c>
      <c r="F94" s="104">
        <v>1</v>
      </c>
      <c r="G94" s="104">
        <v>7</v>
      </c>
      <c r="H94" s="104">
        <v>1</v>
      </c>
      <c r="I94" s="104">
        <v>0</v>
      </c>
      <c r="J94" s="595"/>
      <c r="K94" s="554"/>
      <c r="L94" s="514"/>
    </row>
    <row r="95" spans="2:12" s="2" customFormat="1" ht="30" customHeight="1">
      <c r="B95" s="591"/>
      <c r="C95" s="480"/>
      <c r="D95" s="89" t="s">
        <v>622</v>
      </c>
      <c r="E95" s="195" t="s">
        <v>27</v>
      </c>
      <c r="F95" s="292">
        <v>0</v>
      </c>
      <c r="G95" s="292">
        <v>0</v>
      </c>
      <c r="H95" s="292">
        <v>1</v>
      </c>
      <c r="I95" s="292">
        <v>3</v>
      </c>
      <c r="J95" s="595"/>
      <c r="K95" s="554"/>
      <c r="L95" s="514"/>
    </row>
    <row r="96" spans="2:12" s="2" customFormat="1" ht="30" customHeight="1">
      <c r="B96" s="591"/>
      <c r="C96" s="447" t="s">
        <v>623</v>
      </c>
      <c r="D96" s="141" t="s">
        <v>451</v>
      </c>
      <c r="E96" s="188" t="s">
        <v>27</v>
      </c>
      <c r="F96" s="358">
        <v>2</v>
      </c>
      <c r="G96" s="358">
        <v>2</v>
      </c>
      <c r="H96" s="358">
        <v>1</v>
      </c>
      <c r="I96" s="358">
        <v>1</v>
      </c>
      <c r="J96" s="595"/>
      <c r="K96" s="554"/>
      <c r="L96" s="514"/>
    </row>
    <row r="97" spans="2:12" s="2" customFormat="1" ht="30" customHeight="1">
      <c r="B97" s="591"/>
      <c r="C97" s="479"/>
      <c r="D97" s="87" t="s">
        <v>624</v>
      </c>
      <c r="E97" s="354" t="s">
        <v>27</v>
      </c>
      <c r="F97" s="104">
        <v>4</v>
      </c>
      <c r="G97" s="104">
        <v>14</v>
      </c>
      <c r="H97" s="104">
        <v>6</v>
      </c>
      <c r="I97" s="104">
        <v>7</v>
      </c>
      <c r="J97" s="595"/>
      <c r="K97" s="554"/>
      <c r="L97" s="514"/>
    </row>
    <row r="98" spans="2:12" s="2" customFormat="1" ht="30" customHeight="1">
      <c r="B98" s="591"/>
      <c r="C98" s="479"/>
      <c r="D98" s="87" t="s">
        <v>453</v>
      </c>
      <c r="E98" s="354" t="s">
        <v>27</v>
      </c>
      <c r="F98" s="104">
        <v>1</v>
      </c>
      <c r="G98" s="104">
        <v>2</v>
      </c>
      <c r="H98" s="104">
        <v>1</v>
      </c>
      <c r="I98" s="104">
        <v>3</v>
      </c>
      <c r="J98" s="595"/>
      <c r="K98" s="554"/>
      <c r="L98" s="514"/>
    </row>
    <row r="99" spans="2:12" s="2" customFormat="1" ht="30" customHeight="1">
      <c r="B99" s="591"/>
      <c r="C99" s="479"/>
      <c r="D99" s="87" t="s">
        <v>625</v>
      </c>
      <c r="E99" s="354" t="s">
        <v>27</v>
      </c>
      <c r="F99" s="104">
        <v>1</v>
      </c>
      <c r="G99" s="104">
        <v>0</v>
      </c>
      <c r="H99" s="104">
        <v>0</v>
      </c>
      <c r="I99" s="104">
        <v>0</v>
      </c>
      <c r="J99" s="595"/>
      <c r="K99" s="554"/>
      <c r="L99" s="514"/>
    </row>
    <row r="100" spans="2:12" s="2" customFormat="1" ht="30" customHeight="1" thickBot="1">
      <c r="B100" s="592"/>
      <c r="C100" s="448"/>
      <c r="D100" s="84" t="s">
        <v>454</v>
      </c>
      <c r="E100" s="355" t="s">
        <v>27</v>
      </c>
      <c r="F100" s="359">
        <v>5</v>
      </c>
      <c r="G100" s="359">
        <v>14</v>
      </c>
      <c r="H100" s="359">
        <v>8</v>
      </c>
      <c r="I100" s="359">
        <v>0</v>
      </c>
      <c r="J100" s="596"/>
      <c r="K100" s="555"/>
      <c r="L100" s="633"/>
    </row>
    <row r="101" spans="2:12" ht="30" customHeight="1">
      <c r="B101" s="600" t="s">
        <v>296</v>
      </c>
      <c r="C101" s="496" t="s">
        <v>44</v>
      </c>
      <c r="D101" s="277" t="s">
        <v>35</v>
      </c>
      <c r="E101" s="190" t="s">
        <v>550</v>
      </c>
      <c r="F101" s="122">
        <v>55169</v>
      </c>
      <c r="G101" s="122">
        <v>50978</v>
      </c>
      <c r="H101" s="122">
        <v>50239</v>
      </c>
      <c r="I101" s="122">
        <v>55517</v>
      </c>
      <c r="J101" s="496" t="s">
        <v>110</v>
      </c>
      <c r="K101" s="496"/>
      <c r="L101" s="634"/>
    </row>
    <row r="102" spans="2:12" ht="30" customHeight="1">
      <c r="B102" s="600"/>
      <c r="C102" s="495"/>
      <c r="D102" s="280" t="s">
        <v>377</v>
      </c>
      <c r="E102" s="69" t="s">
        <v>550</v>
      </c>
      <c r="F102" s="98">
        <v>0</v>
      </c>
      <c r="G102" s="98">
        <v>0</v>
      </c>
      <c r="H102" s="98">
        <v>0</v>
      </c>
      <c r="I102" s="98">
        <v>0</v>
      </c>
      <c r="J102" s="495"/>
      <c r="K102" s="495"/>
      <c r="L102" s="533"/>
    </row>
    <row r="103" spans="2:12" ht="30" customHeight="1" thickBot="1">
      <c r="B103" s="601"/>
      <c r="C103" s="551"/>
      <c r="D103" s="270" t="s">
        <v>390</v>
      </c>
      <c r="E103" s="85" t="s">
        <v>550</v>
      </c>
      <c r="F103" s="216">
        <v>0</v>
      </c>
      <c r="G103" s="216">
        <v>0</v>
      </c>
      <c r="H103" s="216">
        <v>0</v>
      </c>
      <c r="I103" s="216">
        <v>0</v>
      </c>
      <c r="J103" s="551"/>
      <c r="K103" s="551"/>
      <c r="L103" s="548"/>
    </row>
    <row r="104" spans="2:12" ht="26.4" customHeight="1">
      <c r="B104" s="597" t="s">
        <v>326</v>
      </c>
      <c r="C104" s="597"/>
      <c r="D104" s="597"/>
      <c r="E104" s="597"/>
      <c r="F104" s="597"/>
      <c r="G104" s="597"/>
      <c r="H104" s="597"/>
      <c r="I104" s="597"/>
      <c r="J104" s="597"/>
      <c r="K104" s="275"/>
      <c r="L104" s="275"/>
    </row>
  </sheetData>
  <mergeCells count="77">
    <mergeCell ref="L85:L100"/>
    <mergeCell ref="L50:L52"/>
    <mergeCell ref="L101:L103"/>
    <mergeCell ref="K32:K33"/>
    <mergeCell ref="K45:K49"/>
    <mergeCell ref="K50:K52"/>
    <mergeCell ref="K59:K65"/>
    <mergeCell ref="K101:K103"/>
    <mergeCell ref="K55:K58"/>
    <mergeCell ref="L32:L33"/>
    <mergeCell ref="L41:L43"/>
    <mergeCell ref="L45:L49"/>
    <mergeCell ref="L55:L58"/>
    <mergeCell ref="L59:L65"/>
    <mergeCell ref="L66:L75"/>
    <mergeCell ref="L76:L79"/>
    <mergeCell ref="L37:L39"/>
    <mergeCell ref="L80:L84"/>
    <mergeCell ref="K37:K39"/>
    <mergeCell ref="K85:K100"/>
    <mergeCell ref="B8:B20"/>
    <mergeCell ref="J21:J26"/>
    <mergeCell ref="J32:J33"/>
    <mergeCell ref="C22:C25"/>
    <mergeCell ref="J27:J30"/>
    <mergeCell ref="C8:C18"/>
    <mergeCell ref="C19:C20"/>
    <mergeCell ref="B31:B36"/>
    <mergeCell ref="J8:J18"/>
    <mergeCell ref="J19:J20"/>
    <mergeCell ref="B21:B26"/>
    <mergeCell ref="B27:B30"/>
    <mergeCell ref="C29:C30"/>
    <mergeCell ref="C31:C36"/>
    <mergeCell ref="L8:L18"/>
    <mergeCell ref="L19:L20"/>
    <mergeCell ref="L21:L26"/>
    <mergeCell ref="K8:K18"/>
    <mergeCell ref="K19:K20"/>
    <mergeCell ref="K21:K26"/>
    <mergeCell ref="L27:L30"/>
    <mergeCell ref="K27:K30"/>
    <mergeCell ref="C27:C28"/>
    <mergeCell ref="B104:J104"/>
    <mergeCell ref="J101:J103"/>
    <mergeCell ref="J50:J52"/>
    <mergeCell ref="J45:J49"/>
    <mergeCell ref="J59:J65"/>
    <mergeCell ref="B59:B65"/>
    <mergeCell ref="C59:C65"/>
    <mergeCell ref="C45:C49"/>
    <mergeCell ref="B41:B58"/>
    <mergeCell ref="C50:C52"/>
    <mergeCell ref="C53:C54"/>
    <mergeCell ref="C41:C44"/>
    <mergeCell ref="C55:C58"/>
    <mergeCell ref="J41:J43"/>
    <mergeCell ref="B101:B103"/>
    <mergeCell ref="C101:C103"/>
    <mergeCell ref="B37:B40"/>
    <mergeCell ref="C37:C39"/>
    <mergeCell ref="B66:B100"/>
    <mergeCell ref="C66:C75"/>
    <mergeCell ref="J66:J84"/>
    <mergeCell ref="C85:C90"/>
    <mergeCell ref="C91:C95"/>
    <mergeCell ref="C96:C100"/>
    <mergeCell ref="J85:J100"/>
    <mergeCell ref="J37:J39"/>
    <mergeCell ref="K66:K75"/>
    <mergeCell ref="C76:C79"/>
    <mergeCell ref="K76:K79"/>
    <mergeCell ref="C80:C84"/>
    <mergeCell ref="K80:K84"/>
    <mergeCell ref="F80:F81"/>
    <mergeCell ref="G80:G81"/>
    <mergeCell ref="H80:H81"/>
  </mergeCells>
  <phoneticPr fontId="9" type="noConversion"/>
  <conditionalFormatting sqref="F19:I52 F19:H65 G53:I54 F68:I80 I81:I82 F83:I103">
    <cfRule type="cellIs" dxfId="3" priority="7" operator="lessThan">
      <formula>0</formula>
    </cfRule>
  </conditionalFormatting>
  <conditionalFormatting sqref="F55:I66 F82:H82">
    <cfRule type="cellIs" dxfId="2" priority="2" operator="lessThan">
      <formula>0</formula>
    </cfRule>
  </conditionalFormatting>
  <conditionalFormatting sqref="G67:I67 F67:F70 F69:H69">
    <cfRule type="cellIs" dxfId="1" priority="4" operator="lessThan">
      <formula>0</formula>
    </cfRule>
  </conditionalFormatting>
  <conditionalFormatting sqref="I65">
    <cfRule type="cellIs" dxfId="0" priority="1" operator="lessThan">
      <formula>0</formula>
    </cfRule>
  </conditionalFormatting>
  <printOptions horizontalCentered="1"/>
  <pageMargins left="0.23622047244094491" right="0.23622047244094491" top="0.35433070866141736" bottom="0.35433070866141736"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D3B3-34DD-4E4E-88D3-F5752ACC6BC0}">
  <dimension ref="B7:I28"/>
  <sheetViews>
    <sheetView showGridLines="0" workbookViewId="0">
      <selection activeCell="P44" sqref="P44"/>
    </sheetView>
  </sheetViews>
  <sheetFormatPr defaultRowHeight="13"/>
  <cols>
    <col min="1" max="1" width="2.69140625" customWidth="1"/>
    <col min="2" max="2" width="52.23046875" customWidth="1"/>
    <col min="3" max="9" width="14.69140625" customWidth="1"/>
  </cols>
  <sheetData>
    <row r="7" spans="2:9" ht="13.5" thickBot="1"/>
    <row r="8" spans="2:9" s="1" customFormat="1" ht="30" customHeight="1" thickBot="1">
      <c r="B8" s="642" t="s">
        <v>475</v>
      </c>
      <c r="C8" s="643"/>
      <c r="D8" s="643"/>
      <c r="E8" s="643"/>
      <c r="F8" s="643"/>
      <c r="G8" s="643"/>
      <c r="H8" s="644"/>
      <c r="I8" s="645"/>
    </row>
    <row r="9" spans="2:9" ht="30" customHeight="1" thickBot="1">
      <c r="B9" s="49"/>
      <c r="C9" s="50" t="s">
        <v>554</v>
      </c>
      <c r="D9" s="50" t="s">
        <v>555</v>
      </c>
      <c r="E9" s="50" t="s">
        <v>556</v>
      </c>
      <c r="F9" s="50" t="s">
        <v>557</v>
      </c>
      <c r="G9" s="50" t="s">
        <v>558</v>
      </c>
      <c r="H9" s="50" t="s">
        <v>559</v>
      </c>
      <c r="I9" s="51" t="s">
        <v>560</v>
      </c>
    </row>
    <row r="10" spans="2:9" ht="30" customHeight="1">
      <c r="B10" s="52" t="s">
        <v>476</v>
      </c>
      <c r="C10" s="53">
        <v>194337.41200000001</v>
      </c>
      <c r="D10" s="53">
        <v>3285.0970000000002</v>
      </c>
      <c r="E10" s="53">
        <v>20.46</v>
      </c>
      <c r="F10" s="53">
        <v>836.13499999999999</v>
      </c>
      <c r="G10" s="53">
        <v>4386.7669999999998</v>
      </c>
      <c r="H10" s="53">
        <v>700.60400000000004</v>
      </c>
      <c r="I10" s="54">
        <v>8.2249999999999996</v>
      </c>
    </row>
    <row r="11" spans="2:9" ht="30" customHeight="1">
      <c r="B11" s="55" t="s">
        <v>477</v>
      </c>
      <c r="C11" s="56">
        <v>-151474.57199999999</v>
      </c>
      <c r="D11" s="56">
        <v>-1826.5409999999999</v>
      </c>
      <c r="E11" s="57">
        <v>0</v>
      </c>
      <c r="F11" s="56">
        <v>-628.62900000000002</v>
      </c>
      <c r="G11" s="56">
        <v>-2076.1869999999999</v>
      </c>
      <c r="H11" s="56">
        <v>-428.47300000000001</v>
      </c>
      <c r="I11" s="58">
        <v>-4.5999999999999999E-2</v>
      </c>
    </row>
    <row r="12" spans="2:9" ht="30" customHeight="1">
      <c r="B12" s="55" t="str">
        <f>[2]Plan1!$B$7</f>
        <v>Resultado bruto da intermediação financeira</v>
      </c>
      <c r="C12" s="56">
        <v>42862.84</v>
      </c>
      <c r="D12" s="56">
        <v>1458.556</v>
      </c>
      <c r="E12" s="56">
        <v>20.46</v>
      </c>
      <c r="F12" s="56">
        <v>207.506</v>
      </c>
      <c r="G12" s="56">
        <v>2310.58</v>
      </c>
      <c r="H12" s="56">
        <v>272.13099999999997</v>
      </c>
      <c r="I12" s="59">
        <v>8.1790000000000003</v>
      </c>
    </row>
    <row r="13" spans="2:9" ht="30" customHeight="1">
      <c r="B13" s="55" t="str">
        <f>[2]Plan1!$B$8</f>
        <v>Resultado das operações de seguros, previdência e capitalização</v>
      </c>
      <c r="C13" s="56">
        <v>11523.234</v>
      </c>
      <c r="D13" s="56">
        <v>0</v>
      </c>
      <c r="E13" s="56">
        <v>0.307</v>
      </c>
      <c r="F13" s="56">
        <v>24.047000000000001</v>
      </c>
      <c r="G13" s="56">
        <v>0</v>
      </c>
      <c r="H13" s="56">
        <v>0</v>
      </c>
      <c r="I13" s="59">
        <v>0</v>
      </c>
    </row>
    <row r="14" spans="2:9" ht="30" customHeight="1">
      <c r="B14" s="55" t="str">
        <f>[2]Plan1!$B$9</f>
        <v>Receitas de prestação de serviços</v>
      </c>
      <c r="C14" s="56">
        <v>28878.014999999999</v>
      </c>
      <c r="D14" s="56">
        <v>301.67200000000003</v>
      </c>
      <c r="E14" s="56">
        <v>0</v>
      </c>
      <c r="F14" s="56">
        <v>536.94500000000005</v>
      </c>
      <c r="G14" s="56">
        <v>31.744</v>
      </c>
      <c r="H14" s="56">
        <v>2.6720000000000002</v>
      </c>
      <c r="I14" s="59">
        <v>34.960999999999999</v>
      </c>
    </row>
    <row r="15" spans="2:9" ht="30" customHeight="1">
      <c r="B15" s="55" t="str">
        <f>[2]Plan1!$B$10</f>
        <v>Despesas de pessoal</v>
      </c>
      <c r="C15" s="56">
        <v>-23747.528999999999</v>
      </c>
      <c r="D15" s="56">
        <v>-411.54700000000003</v>
      </c>
      <c r="E15" s="60">
        <v>-0.49</v>
      </c>
      <c r="F15" s="56">
        <v>-78.602999999999994</v>
      </c>
      <c r="G15" s="60">
        <v>-13.428000000000001</v>
      </c>
      <c r="H15" s="56">
        <v>-85.292000000000002</v>
      </c>
      <c r="I15" s="58">
        <v>-20.725000000000001</v>
      </c>
    </row>
    <row r="16" spans="2:9" ht="30" customHeight="1">
      <c r="B16" s="55" t="str">
        <f>[2]Plan1!$B$11</f>
        <v>Outras despesas administrativas</v>
      </c>
      <c r="C16" s="56">
        <v>-21915.543000000001</v>
      </c>
      <c r="D16" s="56">
        <v>-294.93599999999998</v>
      </c>
      <c r="E16" s="60">
        <v>-2.2490000000000001</v>
      </c>
      <c r="F16" s="56">
        <v>-279.97199999999998</v>
      </c>
      <c r="G16" s="56">
        <v>-62.415999999999997</v>
      </c>
      <c r="H16" s="56">
        <v>-59.472000000000001</v>
      </c>
      <c r="I16" s="59">
        <v>-18.952999999999999</v>
      </c>
    </row>
    <row r="17" spans="2:9" ht="30" customHeight="1">
      <c r="B17" s="55" t="str">
        <f>[2]Plan1!$B$12</f>
        <v>Despesas tributárias</v>
      </c>
      <c r="C17" s="56">
        <v>-6861.7240000000002</v>
      </c>
      <c r="D17" s="56">
        <v>-2.4430000000000001</v>
      </c>
      <c r="E17" s="60">
        <v>-0.245</v>
      </c>
      <c r="F17" s="56">
        <v>-2.3940000000000001</v>
      </c>
      <c r="G17" s="56">
        <v>0</v>
      </c>
      <c r="H17" s="56">
        <v>-8.1530000000000005</v>
      </c>
      <c r="I17" s="61">
        <v>0</v>
      </c>
    </row>
    <row r="18" spans="2:9" ht="30" customHeight="1">
      <c r="B18" s="55" t="str">
        <f>[2]Plan1!$B$13</f>
        <v>Resultado de participação em coligadas e de controle compartilhado</v>
      </c>
      <c r="C18" s="56">
        <v>1241.3050000000001</v>
      </c>
      <c r="D18" s="56">
        <v>13.632</v>
      </c>
      <c r="E18" s="60">
        <v>0</v>
      </c>
      <c r="F18" s="56">
        <v>-35.405000000000001</v>
      </c>
      <c r="G18" s="56">
        <v>2.9590000000000001</v>
      </c>
      <c r="H18" s="56">
        <v>0</v>
      </c>
      <c r="I18" s="61">
        <v>0</v>
      </c>
    </row>
    <row r="19" spans="2:9" ht="30" customHeight="1">
      <c r="B19" s="55" t="str">
        <f>[2]Plan1!$B$14</f>
        <v>IR/CS e Outras receitas/despesas</v>
      </c>
      <c r="C19" s="56">
        <v>-16005.375</v>
      </c>
      <c r="D19" s="56">
        <v>-95.334999999999994</v>
      </c>
      <c r="E19" s="60">
        <v>-6.484</v>
      </c>
      <c r="F19" s="56">
        <v>-280.20400000000001</v>
      </c>
      <c r="G19" s="56">
        <v>-241.29499999999999</v>
      </c>
      <c r="H19" s="56">
        <v>5.9320000000000004</v>
      </c>
      <c r="I19" s="58">
        <v>1.583</v>
      </c>
    </row>
    <row r="20" spans="2:9" ht="30" customHeight="1">
      <c r="B20" s="55" t="str">
        <f>[2]Plan1!$B$15</f>
        <v xml:space="preserve">Lucro líquido/(prejuízo) </v>
      </c>
      <c r="C20" s="56">
        <v>15975.223</v>
      </c>
      <c r="D20" s="56">
        <v>969.59900000000005</v>
      </c>
      <c r="E20" s="60">
        <v>11.298999999999999</v>
      </c>
      <c r="F20" s="56">
        <v>91.92</v>
      </c>
      <c r="G20" s="56">
        <v>2028.144</v>
      </c>
      <c r="H20" s="56">
        <v>127.818</v>
      </c>
      <c r="I20" s="58">
        <v>5.0449999999999999</v>
      </c>
    </row>
    <row r="21" spans="2:9" ht="30" customHeight="1" thickBot="1">
      <c r="B21" s="62" t="s">
        <v>478</v>
      </c>
      <c r="C21" s="63">
        <v>83285</v>
      </c>
      <c r="D21" s="64">
        <v>319</v>
      </c>
      <c r="E21" s="64">
        <v>1</v>
      </c>
      <c r="F21" s="64">
        <v>309</v>
      </c>
      <c r="G21" s="64">
        <v>18</v>
      </c>
      <c r="H21" s="64">
        <v>73</v>
      </c>
      <c r="I21" s="65">
        <v>17</v>
      </c>
    </row>
    <row r="22" spans="2:9">
      <c r="B22" s="646" t="s">
        <v>479</v>
      </c>
      <c r="C22" s="647"/>
      <c r="D22" s="647"/>
      <c r="E22" s="647"/>
      <c r="F22" s="647"/>
      <c r="G22" s="647"/>
      <c r="H22" s="647"/>
      <c r="I22" s="648"/>
    </row>
    <row r="23" spans="2:9">
      <c r="B23" s="639" t="s">
        <v>480</v>
      </c>
      <c r="C23" s="640"/>
      <c r="D23" s="640"/>
      <c r="E23" s="640"/>
      <c r="F23" s="640"/>
      <c r="G23" s="640"/>
      <c r="H23" s="640"/>
      <c r="I23" s="641"/>
    </row>
    <row r="24" spans="2:9">
      <c r="B24" s="639" t="s">
        <v>481</v>
      </c>
      <c r="C24" s="640"/>
      <c r="D24" s="640"/>
      <c r="E24" s="640"/>
      <c r="F24" s="640"/>
      <c r="G24" s="640"/>
      <c r="H24" s="640"/>
      <c r="I24" s="641"/>
    </row>
    <row r="25" spans="2:9">
      <c r="B25" s="639" t="s">
        <v>482</v>
      </c>
      <c r="C25" s="640"/>
      <c r="D25" s="640"/>
      <c r="E25" s="640"/>
      <c r="F25" s="640"/>
      <c r="G25" s="640"/>
      <c r="H25" s="640"/>
      <c r="I25" s="641"/>
    </row>
    <row r="26" spans="2:9">
      <c r="B26" s="639" t="s">
        <v>483</v>
      </c>
      <c r="C26" s="640"/>
      <c r="D26" s="640"/>
      <c r="E26" s="640"/>
      <c r="F26" s="640"/>
      <c r="G26" s="640"/>
      <c r="H26" s="640"/>
      <c r="I26" s="641"/>
    </row>
    <row r="27" spans="2:9">
      <c r="B27" s="639" t="s">
        <v>484</v>
      </c>
      <c r="C27" s="640"/>
      <c r="D27" s="640"/>
      <c r="E27" s="640"/>
      <c r="F27" s="640"/>
      <c r="G27" s="640"/>
      <c r="H27" s="640"/>
      <c r="I27" s="641"/>
    </row>
    <row r="28" spans="2:9">
      <c r="B28" s="639" t="s">
        <v>485</v>
      </c>
      <c r="C28" s="640"/>
      <c r="D28" s="640"/>
      <c r="E28" s="640"/>
      <c r="F28" s="640"/>
      <c r="G28" s="640"/>
      <c r="H28" s="640"/>
      <c r="I28" s="641"/>
    </row>
  </sheetData>
  <mergeCells count="8">
    <mergeCell ref="B27:I27"/>
    <mergeCell ref="B28:I28"/>
    <mergeCell ref="B8:I8"/>
    <mergeCell ref="B22:I22"/>
    <mergeCell ref="B23:I23"/>
    <mergeCell ref="B24:I24"/>
    <mergeCell ref="B25:I25"/>
    <mergeCell ref="B26:I26"/>
  </mergeCells>
  <printOptions horizontalCentered="1"/>
  <pageMargins left="0.23622047244094491" right="0.23622047244094491" top="0.35433070866141736" bottom="0.35433070866141736" header="0.31496062992125984" footer="0.31496062992125984"/>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E1F30-E8A0-40AC-98B7-2A5E005CDE70}">
  <sheetPr>
    <tabColor theme="0" tint="-4.9989318521683403E-2"/>
  </sheetPr>
  <dimension ref="B1:E28"/>
  <sheetViews>
    <sheetView showGridLines="0" topLeftCell="A13" zoomScale="85" zoomScaleNormal="85" workbookViewId="0">
      <selection activeCell="D10" sqref="D10:D14"/>
    </sheetView>
  </sheetViews>
  <sheetFormatPr defaultColWidth="8.69140625" defaultRowHeight="13"/>
  <cols>
    <col min="1" max="1" width="2.69140625" customWidth="1"/>
    <col min="2" max="2" width="12.3828125" customWidth="1"/>
    <col min="3" max="3" width="45.921875" style="8" customWidth="1"/>
    <col min="4" max="5" width="38.23046875" style="8" customWidth="1"/>
  </cols>
  <sheetData>
    <row r="1" spans="2:5" ht="12.9" customHeight="1"/>
    <row r="2" spans="2:5" ht="12.9" customHeight="1"/>
    <row r="3" spans="2:5" ht="12.9" customHeight="1"/>
    <row r="4" spans="2:5" ht="12.9" customHeight="1"/>
    <row r="5" spans="2:5" ht="12.9" customHeight="1"/>
    <row r="6" spans="2:5" ht="12.9" customHeight="1" thickBot="1"/>
    <row r="7" spans="2:5" s="9" customFormat="1" ht="21.65" customHeight="1" thickBot="1">
      <c r="B7" s="45" t="s">
        <v>193</v>
      </c>
      <c r="C7" s="46" t="s">
        <v>194</v>
      </c>
      <c r="D7" s="47" t="s">
        <v>488</v>
      </c>
      <c r="E7" s="48" t="s">
        <v>489</v>
      </c>
    </row>
    <row r="8" spans="2:5" ht="52">
      <c r="B8" s="649"/>
      <c r="C8" s="17" t="s">
        <v>338</v>
      </c>
      <c r="D8" s="651" t="s">
        <v>703</v>
      </c>
      <c r="E8" s="653" t="s">
        <v>708</v>
      </c>
    </row>
    <row r="9" spans="2:5" ht="65.5" thickBot="1">
      <c r="B9" s="650"/>
      <c r="C9" s="13" t="s">
        <v>341</v>
      </c>
      <c r="D9" s="652"/>
      <c r="E9" s="654"/>
    </row>
    <row r="10" spans="2:5" ht="26">
      <c r="B10" s="649"/>
      <c r="C10" s="14" t="s">
        <v>339</v>
      </c>
      <c r="D10" s="656" t="s">
        <v>704</v>
      </c>
      <c r="E10" s="659" t="s">
        <v>709</v>
      </c>
    </row>
    <row r="11" spans="2:5" ht="52">
      <c r="B11" s="655"/>
      <c r="C11" s="15" t="s">
        <v>340</v>
      </c>
      <c r="D11" s="657"/>
      <c r="E11" s="660"/>
    </row>
    <row r="12" spans="2:5" ht="65">
      <c r="B12" s="655"/>
      <c r="C12" s="15" t="s">
        <v>342</v>
      </c>
      <c r="D12" s="657"/>
      <c r="E12" s="660"/>
    </row>
    <row r="13" spans="2:5" ht="39">
      <c r="B13" s="655"/>
      <c r="C13" s="15" t="s">
        <v>357</v>
      </c>
      <c r="D13" s="657"/>
      <c r="E13" s="660"/>
    </row>
    <row r="14" spans="2:5" ht="52.5" thickBot="1">
      <c r="B14" s="650"/>
      <c r="C14" s="13" t="s">
        <v>344</v>
      </c>
      <c r="D14" s="658"/>
      <c r="E14" s="661"/>
    </row>
    <row r="15" spans="2:5" ht="78">
      <c r="B15" s="649"/>
      <c r="C15" s="14" t="s">
        <v>343</v>
      </c>
      <c r="D15" s="656" t="s">
        <v>722</v>
      </c>
      <c r="E15" s="656" t="s">
        <v>710</v>
      </c>
    </row>
    <row r="16" spans="2:5" ht="78">
      <c r="B16" s="655"/>
      <c r="C16" s="15" t="s">
        <v>349</v>
      </c>
      <c r="D16" s="657"/>
      <c r="E16" s="657"/>
    </row>
    <row r="17" spans="2:5" ht="78">
      <c r="B17" s="655"/>
      <c r="C17" s="15" t="s">
        <v>346</v>
      </c>
      <c r="D17" s="657"/>
      <c r="E17" s="657"/>
    </row>
    <row r="18" spans="2:5" ht="39.5" thickBot="1">
      <c r="B18" s="650"/>
      <c r="C18" s="13" t="s">
        <v>345</v>
      </c>
      <c r="D18" s="658"/>
      <c r="E18" s="658"/>
    </row>
    <row r="19" spans="2:5" ht="52">
      <c r="B19" s="649"/>
      <c r="C19" s="14" t="s">
        <v>347</v>
      </c>
      <c r="D19" s="656" t="s">
        <v>705</v>
      </c>
      <c r="E19" s="656" t="s">
        <v>711</v>
      </c>
    </row>
    <row r="20" spans="2:5" ht="91.5" thickBot="1">
      <c r="B20" s="650"/>
      <c r="C20" s="13" t="s">
        <v>348</v>
      </c>
      <c r="D20" s="658"/>
      <c r="E20" s="658"/>
    </row>
    <row r="21" spans="2:5" ht="52">
      <c r="B21" s="649"/>
      <c r="C21" s="14" t="s">
        <v>350</v>
      </c>
      <c r="D21" s="656" t="s">
        <v>706</v>
      </c>
      <c r="E21" s="656" t="s">
        <v>719</v>
      </c>
    </row>
    <row r="22" spans="2:5" ht="39">
      <c r="B22" s="655"/>
      <c r="C22" s="15" t="s">
        <v>351</v>
      </c>
      <c r="D22" s="657"/>
      <c r="E22" s="657"/>
    </row>
    <row r="23" spans="2:5" ht="39.5" thickBot="1">
      <c r="B23" s="650"/>
      <c r="C23" s="13" t="s">
        <v>352</v>
      </c>
      <c r="D23" s="658"/>
      <c r="E23" s="658"/>
    </row>
    <row r="24" spans="2:5" ht="39">
      <c r="B24" s="649"/>
      <c r="C24" s="14" t="s">
        <v>356</v>
      </c>
      <c r="D24" s="659" t="s">
        <v>707</v>
      </c>
      <c r="E24" s="659" t="s">
        <v>712</v>
      </c>
    </row>
    <row r="25" spans="2:5" ht="26">
      <c r="B25" s="655"/>
      <c r="C25" s="15" t="s">
        <v>355</v>
      </c>
      <c r="D25" s="660"/>
      <c r="E25" s="660"/>
    </row>
    <row r="26" spans="2:5" ht="52">
      <c r="B26" s="655"/>
      <c r="C26" s="15" t="s">
        <v>354</v>
      </c>
      <c r="D26" s="660"/>
      <c r="E26" s="660"/>
    </row>
    <row r="27" spans="2:5" ht="65.5" thickBot="1">
      <c r="B27" s="662"/>
      <c r="C27" s="16" t="s">
        <v>353</v>
      </c>
      <c r="D27" s="663"/>
      <c r="E27" s="663"/>
    </row>
    <row r="28" spans="2:5">
      <c r="B28" s="10"/>
      <c r="C28" s="11"/>
      <c r="D28" s="11"/>
      <c r="E28" s="11"/>
    </row>
  </sheetData>
  <mergeCells count="18">
    <mergeCell ref="B21:B23"/>
    <mergeCell ref="D21:D23"/>
    <mergeCell ref="E21:E23"/>
    <mergeCell ref="B24:B27"/>
    <mergeCell ref="D24:D27"/>
    <mergeCell ref="E24:E27"/>
    <mergeCell ref="B15:B18"/>
    <mergeCell ref="D15:D18"/>
    <mergeCell ref="E15:E18"/>
    <mergeCell ref="B19:B20"/>
    <mergeCell ref="D19:D20"/>
    <mergeCell ref="E19:E20"/>
    <mergeCell ref="B8:B9"/>
    <mergeCell ref="D8:D9"/>
    <mergeCell ref="E8:E9"/>
    <mergeCell ref="B10:B14"/>
    <mergeCell ref="D10:D14"/>
    <mergeCell ref="E10:E14"/>
  </mergeCells>
  <printOptions horizontalCentered="1"/>
  <pageMargins left="0.23622047244094491" right="0.23622047244094491" top="0.35433070866141736" bottom="0.35433070866141736" header="0.31496062992125984" footer="0.31496062992125984"/>
  <pageSetup paperSize="9" scale="40"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C74A-B3D4-46CA-AE8D-8E21C6E13E13}">
  <sheetPr>
    <tabColor theme="0" tint="-4.9989318521683403E-2"/>
  </sheetPr>
  <dimension ref="A1:I33"/>
  <sheetViews>
    <sheetView showGridLines="0" topLeftCell="A12" zoomScaleNormal="100" workbookViewId="0">
      <selection activeCell="G14" sqref="G14"/>
    </sheetView>
  </sheetViews>
  <sheetFormatPr defaultColWidth="9.23046875" defaultRowHeight="13"/>
  <cols>
    <col min="1" max="1" width="2.69140625" style="11" customWidth="1"/>
    <col min="2" max="2" width="16.23046875" style="11" customWidth="1"/>
    <col min="3" max="3" width="37" style="11" customWidth="1"/>
    <col min="4" max="4" width="1.4609375" style="11" customWidth="1"/>
    <col min="5" max="5" width="22.921875" style="11" customWidth="1"/>
    <col min="6" max="6" width="1.3828125" style="11" customWidth="1"/>
    <col min="7" max="7" width="40.3046875" style="11" customWidth="1"/>
    <col min="8" max="8" width="41.15234375" style="11" customWidth="1"/>
    <col min="9" max="16384" width="9.23046875" style="11"/>
  </cols>
  <sheetData>
    <row r="1" spans="1:9" ht="12.9" customHeight="1"/>
    <row r="2" spans="1:9" ht="18">
      <c r="C2" s="668" t="s">
        <v>195</v>
      </c>
      <c r="D2" s="668"/>
      <c r="E2" s="668"/>
      <c r="F2" s="668"/>
      <c r="G2" s="668"/>
      <c r="H2" s="668"/>
    </row>
    <row r="3" spans="1:9" ht="12.9" customHeight="1">
      <c r="C3" s="669" t="s">
        <v>337</v>
      </c>
      <c r="D3" s="669"/>
      <c r="E3" s="669"/>
      <c r="F3" s="669"/>
      <c r="G3" s="669"/>
      <c r="H3" s="669"/>
    </row>
    <row r="4" spans="1:9" ht="12.9" customHeight="1">
      <c r="C4" s="669"/>
      <c r="D4" s="669"/>
      <c r="E4" s="669"/>
      <c r="F4" s="669"/>
      <c r="G4" s="669"/>
      <c r="H4" s="669"/>
    </row>
    <row r="5" spans="1:9" ht="15" customHeight="1"/>
    <row r="6" spans="1:9" ht="5.15" customHeight="1" thickBot="1"/>
    <row r="7" spans="1:9" ht="21.65" customHeight="1" thickBot="1">
      <c r="A7" s="12"/>
      <c r="B7" s="327" t="s">
        <v>6</v>
      </c>
      <c r="C7" s="328" t="s">
        <v>197</v>
      </c>
      <c r="D7" s="328"/>
      <c r="E7" s="328" t="s">
        <v>198</v>
      </c>
      <c r="F7" s="328"/>
      <c r="G7" s="328" t="s">
        <v>488</v>
      </c>
      <c r="H7" s="329" t="s">
        <v>489</v>
      </c>
      <c r="I7" s="12"/>
    </row>
    <row r="8" spans="1:9" s="332" customFormat="1" ht="21.65" customHeight="1">
      <c r="A8" s="330"/>
      <c r="B8" s="331"/>
      <c r="C8" s="331"/>
      <c r="D8" s="331"/>
      <c r="E8" s="331"/>
      <c r="F8" s="331"/>
      <c r="G8" s="331"/>
      <c r="H8" s="331"/>
      <c r="I8" s="330"/>
    </row>
    <row r="9" spans="1:9" s="12" customFormat="1" ht="20.149999999999999" customHeight="1">
      <c r="B9" s="670" t="s">
        <v>196</v>
      </c>
      <c r="C9" s="670"/>
      <c r="D9" s="670"/>
      <c r="E9" s="670"/>
      <c r="F9" s="670"/>
      <c r="G9" s="670"/>
      <c r="H9" s="670"/>
    </row>
    <row r="10" spans="1:9" ht="91">
      <c r="B10" s="18" t="s">
        <v>199</v>
      </c>
      <c r="C10" s="323" t="s">
        <v>568</v>
      </c>
      <c r="D10" s="323"/>
      <c r="E10" s="323" t="s">
        <v>601</v>
      </c>
      <c r="F10" s="323"/>
      <c r="G10" s="323" t="s">
        <v>669</v>
      </c>
      <c r="H10" s="323" t="s">
        <v>686</v>
      </c>
      <c r="I10" s="324"/>
    </row>
    <row r="11" spans="1:9" ht="156">
      <c r="B11" s="20" t="s">
        <v>200</v>
      </c>
      <c r="C11" s="325" t="s">
        <v>569</v>
      </c>
      <c r="D11" s="325"/>
      <c r="E11" s="325" t="s">
        <v>602</v>
      </c>
      <c r="F11" s="325"/>
      <c r="G11" s="325" t="s">
        <v>670</v>
      </c>
      <c r="H11" s="325" t="s">
        <v>687</v>
      </c>
      <c r="I11" s="324"/>
    </row>
    <row r="12" spans="1:9" s="12" customFormat="1" ht="78">
      <c r="A12" s="11"/>
      <c r="B12" s="20" t="s">
        <v>201</v>
      </c>
      <c r="C12" s="325" t="s">
        <v>570</v>
      </c>
      <c r="D12" s="325"/>
      <c r="E12" s="325" t="s">
        <v>586</v>
      </c>
      <c r="F12" s="325"/>
      <c r="G12" s="325" t="s">
        <v>671</v>
      </c>
      <c r="H12" s="325" t="s">
        <v>688</v>
      </c>
      <c r="I12" s="275"/>
    </row>
    <row r="13" spans="1:9" ht="169">
      <c r="B13" s="666" t="s">
        <v>202</v>
      </c>
      <c r="C13" s="325" t="s">
        <v>571</v>
      </c>
      <c r="D13" s="325"/>
      <c r="E13" s="325" t="s">
        <v>689</v>
      </c>
      <c r="F13" s="325"/>
      <c r="G13" s="325" t="s">
        <v>672</v>
      </c>
      <c r="H13" s="325" t="s">
        <v>690</v>
      </c>
      <c r="I13" s="324"/>
    </row>
    <row r="14" spans="1:9" ht="117">
      <c r="B14" s="666"/>
      <c r="C14" s="325" t="s">
        <v>572</v>
      </c>
      <c r="D14" s="325"/>
      <c r="E14" s="325" t="s">
        <v>587</v>
      </c>
      <c r="F14" s="325"/>
      <c r="G14" s="325" t="s">
        <v>673</v>
      </c>
      <c r="H14" s="325" t="s">
        <v>691</v>
      </c>
      <c r="I14" s="324"/>
    </row>
    <row r="15" spans="1:9" ht="169">
      <c r="B15" s="19" t="s">
        <v>203</v>
      </c>
      <c r="C15" s="326" t="s">
        <v>573</v>
      </c>
      <c r="D15" s="326"/>
      <c r="E15" s="326" t="s">
        <v>588</v>
      </c>
      <c r="F15" s="326"/>
      <c r="G15" s="326" t="s">
        <v>674</v>
      </c>
      <c r="H15" s="326" t="s">
        <v>692</v>
      </c>
      <c r="I15" s="324"/>
    </row>
    <row r="16" spans="1:9" s="12" customFormat="1" ht="20.149999999999999" customHeight="1">
      <c r="B16" s="664" t="s">
        <v>204</v>
      </c>
      <c r="C16" s="664"/>
      <c r="D16" s="664"/>
      <c r="E16" s="664"/>
      <c r="F16" s="664"/>
      <c r="G16" s="664"/>
      <c r="H16" s="664"/>
    </row>
    <row r="17" spans="2:9" ht="119">
      <c r="B17" s="671" t="s">
        <v>205</v>
      </c>
      <c r="C17" s="323" t="s">
        <v>574</v>
      </c>
      <c r="D17" s="323"/>
      <c r="E17" s="323" t="s">
        <v>589</v>
      </c>
      <c r="F17" s="323"/>
      <c r="G17" s="323" t="s">
        <v>675</v>
      </c>
      <c r="H17" s="323" t="s">
        <v>693</v>
      </c>
    </row>
    <row r="18" spans="2:9" ht="130">
      <c r="B18" s="672"/>
      <c r="C18" s="333" t="s">
        <v>575</v>
      </c>
      <c r="D18" s="333"/>
      <c r="E18" s="333" t="s">
        <v>590</v>
      </c>
      <c r="F18" s="333"/>
      <c r="G18" s="333" t="s">
        <v>676</v>
      </c>
      <c r="H18" s="333" t="s">
        <v>694</v>
      </c>
    </row>
    <row r="19" spans="2:9" s="334" customFormat="1">
      <c r="B19" s="335"/>
      <c r="C19" s="336"/>
      <c r="D19" s="336"/>
      <c r="E19" s="336"/>
      <c r="F19" s="336"/>
      <c r="G19" s="336"/>
      <c r="H19" s="336"/>
    </row>
    <row r="20" spans="2:9" s="12" customFormat="1" ht="20.149999999999999" customHeight="1">
      <c r="B20" s="664" t="s">
        <v>41</v>
      </c>
      <c r="C20" s="664"/>
      <c r="D20" s="664"/>
      <c r="E20" s="664"/>
      <c r="F20" s="664"/>
      <c r="G20" s="664"/>
      <c r="H20" s="664"/>
    </row>
    <row r="21" spans="2:9" ht="5.15" customHeight="1"/>
    <row r="22" spans="2:9" ht="130">
      <c r="B22" s="665" t="s">
        <v>206</v>
      </c>
      <c r="C22" s="323" t="s">
        <v>576</v>
      </c>
      <c r="D22" s="323"/>
      <c r="E22" s="323" t="s">
        <v>591</v>
      </c>
      <c r="F22" s="323"/>
      <c r="G22" s="323" t="s">
        <v>677</v>
      </c>
      <c r="H22" s="323" t="s">
        <v>720</v>
      </c>
      <c r="I22" s="11" t="s">
        <v>721</v>
      </c>
    </row>
    <row r="23" spans="2:9" ht="39">
      <c r="B23" s="666"/>
      <c r="C23" s="325" t="s">
        <v>577</v>
      </c>
      <c r="D23" s="325"/>
      <c r="E23" s="325" t="s">
        <v>592</v>
      </c>
      <c r="F23" s="325"/>
      <c r="G23" s="325" t="s">
        <v>678</v>
      </c>
      <c r="H23" s="325" t="s">
        <v>695</v>
      </c>
    </row>
    <row r="24" spans="2:9" ht="65">
      <c r="B24" s="666"/>
      <c r="C24" s="325" t="s">
        <v>578</v>
      </c>
      <c r="D24" s="325"/>
      <c r="E24" s="325" t="s">
        <v>593</v>
      </c>
      <c r="F24" s="325"/>
      <c r="G24" s="325" t="s">
        <v>679</v>
      </c>
      <c r="H24" s="325" t="s">
        <v>696</v>
      </c>
    </row>
    <row r="25" spans="2:9" ht="143">
      <c r="B25" s="666"/>
      <c r="C25" s="325" t="s">
        <v>579</v>
      </c>
      <c r="D25" s="325"/>
      <c r="E25" s="325" t="s">
        <v>594</v>
      </c>
      <c r="F25" s="325"/>
      <c r="G25" s="325" t="s">
        <v>680</v>
      </c>
      <c r="H25" s="325" t="s">
        <v>697</v>
      </c>
    </row>
    <row r="26" spans="2:9" ht="182">
      <c r="B26" s="20" t="s">
        <v>207</v>
      </c>
      <c r="C26" s="325" t="s">
        <v>580</v>
      </c>
      <c r="D26" s="325"/>
      <c r="E26" s="325" t="s">
        <v>595</v>
      </c>
      <c r="F26" s="325"/>
      <c r="G26" s="325" t="s">
        <v>681</v>
      </c>
      <c r="H26" s="325" t="s">
        <v>698</v>
      </c>
    </row>
    <row r="27" spans="2:9" ht="60" customHeight="1">
      <c r="B27" s="19" t="s">
        <v>208</v>
      </c>
      <c r="C27" s="326" t="s">
        <v>581</v>
      </c>
      <c r="D27" s="326"/>
      <c r="E27" s="326" t="s">
        <v>596</v>
      </c>
      <c r="F27" s="326"/>
      <c r="G27" s="326" t="s">
        <v>682</v>
      </c>
      <c r="H27" s="326" t="s">
        <v>699</v>
      </c>
    </row>
    <row r="28" spans="2:9" s="12" customFormat="1" ht="20.149999999999999" customHeight="1">
      <c r="B28" s="664" t="s">
        <v>209</v>
      </c>
      <c r="C28" s="664"/>
      <c r="D28" s="664"/>
      <c r="E28" s="664"/>
      <c r="F28" s="664"/>
      <c r="G28" s="664"/>
      <c r="H28" s="664"/>
    </row>
    <row r="29" spans="2:9" ht="5.15" customHeight="1"/>
    <row r="30" spans="2:9" ht="104">
      <c r="B30" s="667" t="s">
        <v>210</v>
      </c>
      <c r="C30" s="323" t="s">
        <v>582</v>
      </c>
      <c r="D30" s="323"/>
      <c r="E30" s="323" t="s">
        <v>597</v>
      </c>
      <c r="F30" s="323"/>
      <c r="G30" s="323" t="s">
        <v>683</v>
      </c>
      <c r="H30" s="323" t="s">
        <v>700</v>
      </c>
    </row>
    <row r="31" spans="2:9" ht="221">
      <c r="B31" s="667"/>
      <c r="C31" s="325" t="s">
        <v>583</v>
      </c>
      <c r="D31" s="325"/>
      <c r="E31" s="325" t="s">
        <v>598</v>
      </c>
      <c r="F31" s="325"/>
      <c r="G31" s="325" t="s">
        <v>701</v>
      </c>
      <c r="H31" s="325" t="s">
        <v>702</v>
      </c>
    </row>
    <row r="32" spans="2:9" ht="117">
      <c r="B32" s="665"/>
      <c r="C32" s="325" t="s">
        <v>584</v>
      </c>
      <c r="D32" s="325"/>
      <c r="E32" s="325" t="s">
        <v>599</v>
      </c>
      <c r="F32" s="325"/>
      <c r="G32" s="325" t="s">
        <v>684</v>
      </c>
      <c r="H32" s="325"/>
    </row>
    <row r="33" spans="2:8" ht="104">
      <c r="B33" s="19" t="s">
        <v>211</v>
      </c>
      <c r="C33" s="326" t="s">
        <v>585</v>
      </c>
      <c r="D33" s="326"/>
      <c r="E33" s="326" t="s">
        <v>600</v>
      </c>
      <c r="F33" s="326"/>
      <c r="G33" s="326" t="s">
        <v>685</v>
      </c>
      <c r="H33" s="326"/>
    </row>
  </sheetData>
  <mergeCells count="10">
    <mergeCell ref="B20:H20"/>
    <mergeCell ref="B22:B25"/>
    <mergeCell ref="B28:H28"/>
    <mergeCell ref="B30:B32"/>
    <mergeCell ref="C2:H2"/>
    <mergeCell ref="C3:H4"/>
    <mergeCell ref="B9:H9"/>
    <mergeCell ref="B13:B14"/>
    <mergeCell ref="B16:H16"/>
    <mergeCell ref="B17:B18"/>
  </mergeCells>
  <printOptions horizontalCentered="1"/>
  <pageMargins left="0.23622047244094491" right="0.23622047244094491" top="0.35433070866141736" bottom="0.35433070866141736" header="0.31496062992125984" footer="0.31496062992125984"/>
  <pageSetup paperSize="9" scale="40" fitToHeight="4" orientation="landscape" r:id="rId1"/>
  <rowBreaks count="2" manualBreakCount="2">
    <brk id="19" max="16383" man="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Planilhas</vt:lpstr>
      </vt:variant>
      <vt:variant>
        <vt:i4>7</vt:i4>
      </vt:variant>
      <vt:variant>
        <vt:lpstr>Intervalos Nomeados</vt:lpstr>
      </vt:variant>
      <vt:variant>
        <vt:i4>7</vt:i4>
      </vt:variant>
    </vt:vector>
  </HeadingPairs>
  <TitlesOfParts>
    <vt:vector size="14" baseType="lpstr">
      <vt:lpstr>Home</vt:lpstr>
      <vt:lpstr>Ambiental</vt:lpstr>
      <vt:lpstr>Social</vt:lpstr>
      <vt:lpstr>Governança</vt:lpstr>
      <vt:lpstr>DRE por país</vt:lpstr>
      <vt:lpstr>ODS</vt:lpstr>
      <vt:lpstr>Stakeholders</vt:lpstr>
      <vt:lpstr>Ambiental!OLE_LINK11</vt:lpstr>
      <vt:lpstr>Ambiental!Titulos_de_impressao</vt:lpstr>
      <vt:lpstr>'DRE por país'!Titulos_de_impressao</vt:lpstr>
      <vt:lpstr>Governança!Titulos_de_impressao</vt:lpstr>
      <vt:lpstr>ODS!Titulos_de_impressao</vt:lpstr>
      <vt:lpstr>Social!Titulos_de_impressao</vt:lpstr>
      <vt:lpstr>Stakeholders!Titulos_de_impressao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TAIS BOSSAN PAULUCI CANCISSU</cp:lastModifiedBy>
  <cp:lastPrinted>2024-06-07T17:42:37Z</cp:lastPrinted>
  <dcterms:created xsi:type="dcterms:W3CDTF">2022-03-17T13:44:57Z</dcterms:created>
  <dcterms:modified xsi:type="dcterms:W3CDTF">2025-05-29T17:43:35Z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fed9c9-9e02-402c-91c6-79672c367b2e_Enabled">
    <vt:lpwstr>true</vt:lpwstr>
  </property>
  <property fmtid="{D5CDD505-2E9C-101B-9397-08002B2CF9AE}" pid="3" name="MSIP_Label_d3fed9c9-9e02-402c-91c6-79672c367b2e_SetDate">
    <vt:lpwstr>2022-03-22T12:33:41Z</vt:lpwstr>
  </property>
  <property fmtid="{D5CDD505-2E9C-101B-9397-08002B2CF9AE}" pid="4" name="MSIP_Label_d3fed9c9-9e02-402c-91c6-79672c367b2e_Method">
    <vt:lpwstr>Standard</vt:lpwstr>
  </property>
  <property fmtid="{D5CDD505-2E9C-101B-9397-08002B2CF9AE}" pid="5" name="MSIP_Label_d3fed9c9-9e02-402c-91c6-79672c367b2e_Name">
    <vt:lpwstr>d3fed9c9-9e02-402c-91c6-79672c367b2e</vt:lpwstr>
  </property>
  <property fmtid="{D5CDD505-2E9C-101B-9397-08002B2CF9AE}" pid="6" name="MSIP_Label_d3fed9c9-9e02-402c-91c6-79672c367b2e_SiteId">
    <vt:lpwstr>ccd25372-eb59-436a-ad74-78a49d784cf3</vt:lpwstr>
  </property>
  <property fmtid="{D5CDD505-2E9C-101B-9397-08002B2CF9AE}" pid="7" name="MSIP_Label_d3fed9c9-9e02-402c-91c6-79672c367b2e_ActionId">
    <vt:lpwstr>65d03497-6037-4a12-8d0d-aa7884332c50</vt:lpwstr>
  </property>
  <property fmtid="{D5CDD505-2E9C-101B-9397-08002B2CF9AE}" pid="8" name="MSIP_Label_d3fed9c9-9e02-402c-91c6-79672c367b2e_ContentBits">
    <vt:lpwstr>0</vt:lpwstr>
  </property>
</Properties>
</file>